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filterPrivacy="1" defaultThemeVersion="124226"/>
  <xr:revisionPtr revIDLastSave="0" documentId="13_ncr:1_{E1A9AD99-53BE-47BC-A14A-9D40DE2A1ACC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Лист1!$B$16:$M$116</definedName>
  </definedNames>
  <calcPr calcId="191029"/>
</workbook>
</file>

<file path=xl/calcChain.xml><?xml version="1.0" encoding="utf-8"?>
<calcChain xmlns="http://schemas.openxmlformats.org/spreadsheetml/2006/main">
  <c r="O11" i="1" l="1"/>
  <c r="P19" i="1"/>
  <c r="P20" i="1"/>
  <c r="P21" i="1"/>
  <c r="P22" i="1"/>
  <c r="P23" i="1"/>
  <c r="P18" i="1"/>
  <c r="O9" i="1"/>
  <c r="O6" i="1"/>
  <c r="O5" i="1"/>
  <c r="O4" i="1"/>
  <c r="I9" i="1"/>
  <c r="L22" i="1"/>
  <c r="L23" i="1"/>
  <c r="L24" i="1"/>
  <c r="L19" i="1"/>
  <c r="L20" i="1"/>
  <c r="L18" i="1"/>
  <c r="L104" i="1"/>
  <c r="L106" i="1"/>
  <c r="L107" i="1"/>
  <c r="L108" i="1"/>
  <c r="L110" i="1"/>
  <c r="L111" i="1"/>
  <c r="L112" i="1"/>
  <c r="L114" i="1"/>
  <c r="L116" i="1"/>
  <c r="L83" i="1"/>
  <c r="L84" i="1"/>
  <c r="L86" i="1"/>
  <c r="L87" i="1"/>
  <c r="L88" i="1"/>
  <c r="L89" i="1"/>
  <c r="L91" i="1"/>
  <c r="L93" i="1"/>
  <c r="L95" i="1"/>
  <c r="L96" i="1"/>
  <c r="L97" i="1"/>
  <c r="L99" i="1"/>
  <c r="L100" i="1"/>
  <c r="L65" i="1"/>
  <c r="L66" i="1"/>
  <c r="L67" i="1"/>
  <c r="L69" i="1"/>
  <c r="L71" i="1"/>
  <c r="L73" i="1"/>
  <c r="L80" i="1"/>
  <c r="L81" i="1"/>
  <c r="L82" i="1"/>
  <c r="L42" i="1"/>
  <c r="L43" i="1"/>
  <c r="L45" i="1"/>
  <c r="L47" i="1"/>
  <c r="L49" i="1"/>
  <c r="L50" i="1"/>
  <c r="L51" i="1"/>
  <c r="L52" i="1"/>
  <c r="L53" i="1"/>
  <c r="L55" i="1"/>
  <c r="L56" i="1"/>
  <c r="L57" i="1"/>
  <c r="L58" i="1"/>
  <c r="L59" i="1"/>
  <c r="L35" i="1"/>
  <c r="L37" i="1"/>
  <c r="L38" i="1"/>
  <c r="L39" i="1"/>
  <c r="L40" i="1"/>
  <c r="L27" i="1"/>
  <c r="L30" i="1"/>
  <c r="L31" i="1"/>
  <c r="L33" i="1"/>
  <c r="L34" i="1"/>
  <c r="C12" i="1"/>
  <c r="L32" i="1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9" i="1"/>
  <c r="I20" i="1"/>
  <c r="I21" i="1"/>
  <c r="I22" i="1"/>
  <c r="I18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9" i="1"/>
  <c r="H20" i="1"/>
  <c r="H21" i="1"/>
  <c r="H22" i="1"/>
  <c r="H23" i="1"/>
  <c r="H24" i="1"/>
  <c r="H25" i="1"/>
  <c r="H26" i="1"/>
  <c r="H27" i="1"/>
  <c r="H1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9" i="1"/>
  <c r="G20" i="1"/>
  <c r="G21" i="1"/>
  <c r="G22" i="1"/>
  <c r="G18" i="1"/>
  <c r="L25" i="1" l="1"/>
  <c r="L21" i="1"/>
  <c r="L109" i="1"/>
  <c r="L103" i="1"/>
  <c r="L90" i="1"/>
  <c r="L115" i="1"/>
  <c r="L98" i="1"/>
  <c r="L113" i="1"/>
  <c r="L105" i="1"/>
  <c r="L78" i="1"/>
  <c r="L77" i="1"/>
  <c r="L102" i="1"/>
  <c r="L94" i="1"/>
  <c r="L101" i="1"/>
  <c r="L85" i="1"/>
  <c r="L92" i="1"/>
  <c r="L70" i="1"/>
  <c r="L76" i="1"/>
  <c r="L68" i="1"/>
  <c r="L75" i="1"/>
  <c r="L74" i="1"/>
  <c r="L72" i="1"/>
  <c r="L64" i="1"/>
  <c r="L79" i="1"/>
  <c r="L63" i="1"/>
  <c r="L48" i="1"/>
  <c r="L62" i="1"/>
  <c r="L54" i="1"/>
  <c r="L46" i="1"/>
  <c r="L61" i="1"/>
  <c r="L60" i="1"/>
  <c r="L44" i="1"/>
  <c r="L41" i="1"/>
  <c r="L28" i="1"/>
  <c r="L36" i="1"/>
  <c r="L29" i="1"/>
  <c r="L26" i="1"/>
</calcChain>
</file>

<file path=xl/sharedStrings.xml><?xml version="1.0" encoding="utf-8"?>
<sst xmlns="http://schemas.openxmlformats.org/spreadsheetml/2006/main" count="444" uniqueCount="289">
  <si>
    <t>№ п/п</t>
  </si>
  <si>
    <t>ФИО сотрудника</t>
  </si>
  <si>
    <t>Дата приема</t>
  </si>
  <si>
    <t>Дата увольнения</t>
  </si>
  <si>
    <t>фамилия</t>
  </si>
  <si>
    <t>имя</t>
  </si>
  <si>
    <t>отчество</t>
  </si>
  <si>
    <t>Стаж</t>
  </si>
  <si>
    <t>Дата рождения</t>
  </si>
  <si>
    <t>Пол</t>
  </si>
  <si>
    <t>АБИТОВА</t>
  </si>
  <si>
    <t>Возраст на дату приема</t>
  </si>
  <si>
    <t>женский</t>
  </si>
  <si>
    <t>9 г. 3 мес. 19 дн.</t>
  </si>
  <si>
    <t>Таблица 1. Отчёт по стажу работы сотрудников, в том числе уволенных, на</t>
  </si>
  <si>
    <t>Таблица 2.</t>
  </si>
  <si>
    <t>РОЗА</t>
  </si>
  <si>
    <t>МАРКОВНА</t>
  </si>
  <si>
    <t>Средний возраст уволенных</t>
  </si>
  <si>
    <t>Какого пола больше уволили</t>
  </si>
  <si>
    <t>(в первой строке пример заполнения)</t>
  </si>
  <si>
    <t>№</t>
  </si>
  <si>
    <t>Причина увольнения</t>
  </si>
  <si>
    <t>по собственному</t>
  </si>
  <si>
    <t>по соглашению</t>
  </si>
  <si>
    <t>сокращение</t>
  </si>
  <si>
    <t>не соответствие</t>
  </si>
  <si>
    <t>нарушение ТД</t>
  </si>
  <si>
    <t/>
  </si>
  <si>
    <t>окончание ТД</t>
  </si>
  <si>
    <t>Самая частая причина увольнения</t>
  </si>
  <si>
    <t>Пенсионного возраста</t>
  </si>
  <si>
    <t>да</t>
  </si>
  <si>
    <t>Расчитать</t>
  </si>
  <si>
    <r>
      <t xml:space="preserve">1. Перенесите в столбцы </t>
    </r>
    <r>
      <rPr>
        <b/>
        <sz val="11"/>
        <color theme="1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имена и отчества сотрудников из столбца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, в столбце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 оставьте только фамилии.</t>
    </r>
  </si>
  <si>
    <r>
      <t xml:space="preserve">2. Укажите в столбце </t>
    </r>
    <r>
      <rPr>
        <b/>
        <sz val="11"/>
        <color theme="1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scheme val="minor"/>
      </rPr>
      <t xml:space="preserve"> гендерную принадлежность сотрудников.</t>
    </r>
  </si>
  <si>
    <r>
      <t xml:space="preserve">3. Укажите в столбце </t>
    </r>
    <r>
      <rPr>
        <b/>
        <sz val="11"/>
        <color theme="1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scheme val="minor"/>
      </rPr>
      <t xml:space="preserve"> возраст на дату приема (количество полных лет).</t>
    </r>
  </si>
  <si>
    <t>Ответы</t>
  </si>
  <si>
    <r>
      <t xml:space="preserve">5. Заполните столбец </t>
    </r>
    <r>
      <rPr>
        <b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scheme val="minor"/>
      </rPr>
      <t xml:space="preserve">, если в столбце </t>
    </r>
    <r>
      <rPr>
        <b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 xml:space="preserve"> дата увольнения пустая, то считайте стаж на дату отчета (ячейка </t>
    </r>
    <r>
      <rPr>
        <b/>
        <sz val="11"/>
        <color theme="1"/>
        <rFont val="Calibri"/>
        <family val="2"/>
        <charset val="204"/>
        <scheme val="minor"/>
      </rPr>
      <t>F13</t>
    </r>
    <r>
      <rPr>
        <sz val="11"/>
        <color theme="1"/>
        <rFont val="Calibri"/>
        <family val="2"/>
        <scheme val="minor"/>
      </rPr>
      <t>).</t>
    </r>
  </si>
  <si>
    <t>Количество работающих на 01.01.2017</t>
  </si>
  <si>
    <t>Количество уволенных на 01.01.2017</t>
  </si>
  <si>
    <t>Количество уволенных на 01.01.2009</t>
  </si>
  <si>
    <t>6. Заполните в таблице 2 столбец "Ответы" с помощью формул или макросов.</t>
  </si>
  <si>
    <t>Количество сотрудников с фамилией, начинающейся на букву "М"</t>
  </si>
  <si>
    <t>Количество различных причин увольнения</t>
  </si>
  <si>
    <r>
      <t xml:space="preserve">4. Укажите в столбце </t>
    </r>
    <r>
      <rPr>
        <b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, достиг ли сотрудник пенсионного возраста (мужчины с 60 лет, женщины с 55 лет) на дату приема, в форме да/нет.</t>
    </r>
  </si>
  <si>
    <t>АВДЕЕВА</t>
  </si>
  <si>
    <t>АФРОДИТА</t>
  </si>
  <si>
    <t>АБРАМОВНА</t>
  </si>
  <si>
    <t>АГАДЖАНЯН</t>
  </si>
  <si>
    <t>РАЗМИК</t>
  </si>
  <si>
    <t>ВИКТОРОВНА</t>
  </si>
  <si>
    <t>АН</t>
  </si>
  <si>
    <t>ТЕРЕЗА</t>
  </si>
  <si>
    <t>АНАТОЛЬЕВНА</t>
  </si>
  <si>
    <t>АРСЛАНОВ</t>
  </si>
  <si>
    <t>ВАЛЕРИЙ</t>
  </si>
  <si>
    <t>НИКОЛАЕВИЧ</t>
  </si>
  <si>
    <t>АС</t>
  </si>
  <si>
    <t>НИНА</t>
  </si>
  <si>
    <t>ЗАХАРОВНА</t>
  </si>
  <si>
    <t>АСЛАНЯН</t>
  </si>
  <si>
    <t>ТАМАРА</t>
  </si>
  <si>
    <t>ВАЛЕНТИНОВНА</t>
  </si>
  <si>
    <t>АСТАПЕНКО</t>
  </si>
  <si>
    <t>НАЗИРА</t>
  </si>
  <si>
    <t>КАРИМОВНА</t>
  </si>
  <si>
    <t>АФАНАСЬЕВ</t>
  </si>
  <si>
    <t>ЕВГЕНИЙ</t>
  </si>
  <si>
    <t>ГЕРАСИМОВИЧ</t>
  </si>
  <si>
    <t>АХМЕДОВА</t>
  </si>
  <si>
    <t>ЛУИЗА</t>
  </si>
  <si>
    <t>МАКСИМОВНА</t>
  </si>
  <si>
    <t>АЧИЛОВ</t>
  </si>
  <si>
    <t>АЛЕКСАНДР</t>
  </si>
  <si>
    <t>ЯКОВЛЕВИЧ</t>
  </si>
  <si>
    <t>БАШКАТОВ</t>
  </si>
  <si>
    <t>ВЛАДИМИР</t>
  </si>
  <si>
    <t>КЕНЖАЕВИЧ</t>
  </si>
  <si>
    <t>БАШКАТОВА</t>
  </si>
  <si>
    <t>ИРИНА</t>
  </si>
  <si>
    <t>НИКОЛАЕВНА</t>
  </si>
  <si>
    <t>БИКТИМИРОВА</t>
  </si>
  <si>
    <t>РЕПСИМЕ</t>
  </si>
  <si>
    <t>БИЛЯЛОВА</t>
  </si>
  <si>
    <t>ЕВГЕНИЯ</t>
  </si>
  <si>
    <t>ПАРГЕВОВНА</t>
  </si>
  <si>
    <t>БОЗОРОВ</t>
  </si>
  <si>
    <t>АНАТОЛИЙ</t>
  </si>
  <si>
    <t>РУБИКОВИЧ</t>
  </si>
  <si>
    <t>ГАФУРОВ</t>
  </si>
  <si>
    <t>РАДЖ</t>
  </si>
  <si>
    <t>БОРИСОВИЧ</t>
  </si>
  <si>
    <t>ГАФУРОВА</t>
  </si>
  <si>
    <t>НАИРА</t>
  </si>
  <si>
    <t>ИОСИФОВНА</t>
  </si>
  <si>
    <t>ГРИГОРЯН</t>
  </si>
  <si>
    <t>ТАТЬЯНА</t>
  </si>
  <si>
    <t>БАДОРДИНОВНА</t>
  </si>
  <si>
    <t>ГУЛЬБИН</t>
  </si>
  <si>
    <t>ВИКТОР</t>
  </si>
  <si>
    <t>ДАВЫДОВА</t>
  </si>
  <si>
    <t>ИВАННА</t>
  </si>
  <si>
    <t>ДЫРВА</t>
  </si>
  <si>
    <t>МИХАИЛ</t>
  </si>
  <si>
    <t>ВЛАДИМИРОВИЧ</t>
  </si>
  <si>
    <t>ЕРЦ</t>
  </si>
  <si>
    <t>АРМЕН</t>
  </si>
  <si>
    <t>ПЕТРОВИЧ</t>
  </si>
  <si>
    <t>ЗАХАРЧЕНКО</t>
  </si>
  <si>
    <t>МИХАЙЛОВИЧ</t>
  </si>
  <si>
    <t>ЗУЕВА</t>
  </si>
  <si>
    <t>СУСАННА</t>
  </si>
  <si>
    <t>ИВАНЬКОВА</t>
  </si>
  <si>
    <t>АРМАИСОВНА</t>
  </si>
  <si>
    <t>ИЛЬХИДЖИЕВА</t>
  </si>
  <si>
    <t>ОЛЬГА</t>
  </si>
  <si>
    <t>ВЛАДИМИРОВНА</t>
  </si>
  <si>
    <t>ИСМАИЛОВА</t>
  </si>
  <si>
    <t>ГУРГЕНОВНА</t>
  </si>
  <si>
    <t>КАБАНКОВ</t>
  </si>
  <si>
    <t>ИГОРЬ</t>
  </si>
  <si>
    <t>ГЕОРГИЕВИЧ</t>
  </si>
  <si>
    <t>КАЛИНИНА</t>
  </si>
  <si>
    <t>ЖАННЕТА</t>
  </si>
  <si>
    <t>ПАВЛОВНА</t>
  </si>
  <si>
    <t>КАПУСТИНА</t>
  </si>
  <si>
    <t>КАРИНЕ</t>
  </si>
  <si>
    <t>КАРИМОВ</t>
  </si>
  <si>
    <t>РОБЕРТ</t>
  </si>
  <si>
    <t>АНДРЕЕВИЧ</t>
  </si>
  <si>
    <t>КИРЬЯКОВ</t>
  </si>
  <si>
    <t>РАФИК</t>
  </si>
  <si>
    <t>АРКАДЬЕВИЧ</t>
  </si>
  <si>
    <t>КИСЕЛЮК</t>
  </si>
  <si>
    <t>ГРАЧИКОВИЧ</t>
  </si>
  <si>
    <t>КОЛБ</t>
  </si>
  <si>
    <t>АЛЕКСЕЙ</t>
  </si>
  <si>
    <t>СТЕПАНОВИЧ</t>
  </si>
  <si>
    <t>КОНОНЕНКО</t>
  </si>
  <si>
    <t>НИКОЛАЙ</t>
  </si>
  <si>
    <t>ВИКТОРОВИЧ</t>
  </si>
  <si>
    <t>ИДРИСОВНА</t>
  </si>
  <si>
    <t>КРИНИЧНЫЙ</t>
  </si>
  <si>
    <t>УМАРАЛИ</t>
  </si>
  <si>
    <t>АЛЕКСЕЕВИЧ</t>
  </si>
  <si>
    <t>ЛЕОНОВ</t>
  </si>
  <si>
    <t>ВЯЧЕСЛАВ</t>
  </si>
  <si>
    <t>КАМИЛОВИЧ</t>
  </si>
  <si>
    <t>ЛИСЯТИН</t>
  </si>
  <si>
    <t>ВАЛЕНТИН</t>
  </si>
  <si>
    <t>ЛИТОВЧЕНКО</t>
  </si>
  <si>
    <t>ЛЕОНИД</t>
  </si>
  <si>
    <t>ГАРЕГИНОВИЧ</t>
  </si>
  <si>
    <t>МАМУКОВ</t>
  </si>
  <si>
    <t>СЕРГЕЙ</t>
  </si>
  <si>
    <t>АНАТОЛЬЕВИЧ</t>
  </si>
  <si>
    <t>МАНАСЯН</t>
  </si>
  <si>
    <t>ЛИЛЯ</t>
  </si>
  <si>
    <t>МАТЕВОСОВНА</t>
  </si>
  <si>
    <t>МАРДАНЯН</t>
  </si>
  <si>
    <t>ЗИНАИДА</t>
  </si>
  <si>
    <t>МАРКЕЛОВ</t>
  </si>
  <si>
    <t>РАВШАН</t>
  </si>
  <si>
    <t>ВАЛЕНТИНОВИЧ</t>
  </si>
  <si>
    <t>МАРЧЕНКО</t>
  </si>
  <si>
    <t>ЛАРИСА</t>
  </si>
  <si>
    <t>МАТРОСОВА</t>
  </si>
  <si>
    <t>НОНА</t>
  </si>
  <si>
    <t>ДМИТРИЕВНА</t>
  </si>
  <si>
    <t>МЕЛИКЯН</t>
  </si>
  <si>
    <t>ГАЛИНА</t>
  </si>
  <si>
    <t>СТЕПАНОВНА</t>
  </si>
  <si>
    <t>МЕНТУЗ</t>
  </si>
  <si>
    <t>МУРАТОВНА</t>
  </si>
  <si>
    <t>ГАМАРНИКОВНА</t>
  </si>
  <si>
    <t>МИШКОВ</t>
  </si>
  <si>
    <t>ХАЙДАРОВИЧ</t>
  </si>
  <si>
    <t>МОРЕВА</t>
  </si>
  <si>
    <t>ЯРОСЛАВА</t>
  </si>
  <si>
    <t>АДАМОВНА</t>
  </si>
  <si>
    <t>МОСИНЯН</t>
  </si>
  <si>
    <t>ЗОЯ</t>
  </si>
  <si>
    <t>МУХАМЕДОВ</t>
  </si>
  <si>
    <t>ГУЛЬМАТ</t>
  </si>
  <si>
    <t>ИЛЛАРИОНОВИЧ</t>
  </si>
  <si>
    <t>МХИТАРЯН</t>
  </si>
  <si>
    <t>АНЖИК</t>
  </si>
  <si>
    <t>ХАСАНШЕВНА</t>
  </si>
  <si>
    <t>ОГАМ</t>
  </si>
  <si>
    <t>ТИХОМИР</t>
  </si>
  <si>
    <t>АЛИМОВИЧ</t>
  </si>
  <si>
    <t>ПИНТИЙ</t>
  </si>
  <si>
    <t>ПОДГОРНОВА</t>
  </si>
  <si>
    <t>СВЕТЛАНА</t>
  </si>
  <si>
    <t>ВАСИЛЬЕВНА</t>
  </si>
  <si>
    <t>ПУШКОВ</t>
  </si>
  <si>
    <t>ПШЕНИЦЫН</t>
  </si>
  <si>
    <t>ЮРИЙ</t>
  </si>
  <si>
    <t>АЙВАРОВИЧ</t>
  </si>
  <si>
    <t>РАДИОНОВА</t>
  </si>
  <si>
    <t>ЛИДИЯ</t>
  </si>
  <si>
    <t>МИХАЙЛОВНА</t>
  </si>
  <si>
    <t>РОМАНЧУК</t>
  </si>
  <si>
    <t>ВАГАРШАКОВНА</t>
  </si>
  <si>
    <t>РОМАШКО</t>
  </si>
  <si>
    <t>ДУСМУРАТ</t>
  </si>
  <si>
    <t>ДЖАМИЛОВИЧ</t>
  </si>
  <si>
    <t>РОШЕНКО</t>
  </si>
  <si>
    <t>АНДРАНИК</t>
  </si>
  <si>
    <t>РОМАНОВИЧ</t>
  </si>
  <si>
    <t>САМБУЛОВ</t>
  </si>
  <si>
    <t>КАХРАМОНЖОН</t>
  </si>
  <si>
    <t>ГЕННАДЬЕВИЧ</t>
  </si>
  <si>
    <t>САМОНДАРОВ</t>
  </si>
  <si>
    <t>МОХАМЕД</t>
  </si>
  <si>
    <t>САРКИСОВА</t>
  </si>
  <si>
    <t>АЛЛА</t>
  </si>
  <si>
    <t>ЭДУАРДОВНА</t>
  </si>
  <si>
    <t>СВИРИДОН</t>
  </si>
  <si>
    <t>ДЕНИС</t>
  </si>
  <si>
    <t>ИБРАГИМОВИЧ</t>
  </si>
  <si>
    <t>СИТНИКОВ</t>
  </si>
  <si>
    <t>СЕРВЕРОВИЧ</t>
  </si>
  <si>
    <t>СКВОРЦОВА</t>
  </si>
  <si>
    <t>ВЕРА</t>
  </si>
  <si>
    <t>ТЕШАБАЕВНА</t>
  </si>
  <si>
    <t>СОН</t>
  </si>
  <si>
    <t>БАХИР</t>
  </si>
  <si>
    <t>ПАВЛОВИЧ</t>
  </si>
  <si>
    <t>СТЕПАНЯН</t>
  </si>
  <si>
    <t>АРЕКНАЗ</t>
  </si>
  <si>
    <t>ФИЛИППОВНА</t>
  </si>
  <si>
    <t>СТИРАНКА</t>
  </si>
  <si>
    <t>ГОАР</t>
  </si>
  <si>
    <t>СЕРГЕЕВНА</t>
  </si>
  <si>
    <t>ТАМУЛЯНИС</t>
  </si>
  <si>
    <t>ЛЕНА</t>
  </si>
  <si>
    <t>ТАНЕВ</t>
  </si>
  <si>
    <t>ПАВЕЛ</t>
  </si>
  <si>
    <t>ВАСИЛЬЕВИЧ</t>
  </si>
  <si>
    <t>ТЁ</t>
  </si>
  <si>
    <t>ЮРЬЕВИЧ</t>
  </si>
  <si>
    <t>ТЕЛУШКИН</t>
  </si>
  <si>
    <t>АНДРЕЙ</t>
  </si>
  <si>
    <t>ПРОКОФЬЕВИЧ</t>
  </si>
  <si>
    <t>ТЕН</t>
  </si>
  <si>
    <t>ТОМАШЕВ</t>
  </si>
  <si>
    <t>АРСЕН</t>
  </si>
  <si>
    <t>ТРАВКИН</t>
  </si>
  <si>
    <t>ПЁТР</t>
  </si>
  <si>
    <t>УНАНЯН</t>
  </si>
  <si>
    <t>ДМИТРИЙ</t>
  </si>
  <si>
    <t>ДМИТРИЕВИЧ</t>
  </si>
  <si>
    <t>УСМАНОВ</t>
  </si>
  <si>
    <t>АЛЕКСАНДРОВИЧ</t>
  </si>
  <si>
    <t>ФАТТАХОВА</t>
  </si>
  <si>
    <t>МИНСЛУ</t>
  </si>
  <si>
    <t>КОНСТАНТИНОВНА</t>
  </si>
  <si>
    <t>ХАЛИЛОВА</t>
  </si>
  <si>
    <t>ФАРИДА</t>
  </si>
  <si>
    <t>АЛЕКСАНДРОВНА</t>
  </si>
  <si>
    <t>ХОМЕНКО</t>
  </si>
  <si>
    <t>МУТАЛИБОВИЧ</t>
  </si>
  <si>
    <t>ЦОЛОЛО</t>
  </si>
  <si>
    <t>ФУАТОВИЧ</t>
  </si>
  <si>
    <t>ЧЕРВИНЧУК</t>
  </si>
  <si>
    <t>ДАМИР</t>
  </si>
  <si>
    <t>ИВАНОВИЧ</t>
  </si>
  <si>
    <t>ЧОБАНЯН</t>
  </si>
  <si>
    <t>ТОЛИБОВИЧ</t>
  </si>
  <si>
    <t>ШЕВКОПЛЯС</t>
  </si>
  <si>
    <t>ШЕЙНИНА</t>
  </si>
  <si>
    <t>ФЛЮРА</t>
  </si>
  <si>
    <t>ШЕСТАКОВ</t>
  </si>
  <si>
    <t>ШИДЛОВСКАЯ</t>
  </si>
  <si>
    <t>ПАТВАКАНОВНА</t>
  </si>
  <si>
    <t>ШИН</t>
  </si>
  <si>
    <t>НУВАХИДИЯ</t>
  </si>
  <si>
    <t>ДАВИДОВНА</t>
  </si>
  <si>
    <t>ШУБИНА</t>
  </si>
  <si>
    <t>ЛЮБОВЬ</t>
  </si>
  <si>
    <t>ЛЕОНИДОВНА</t>
  </si>
  <si>
    <t>ЮНУСОВА</t>
  </si>
  <si>
    <t>АЛВАРД</t>
  </si>
  <si>
    <t>ЮРЬЕВНА</t>
  </si>
  <si>
    <t>ЯКУБОВИЧ</t>
  </si>
  <si>
    <t>ХАЛИМОВИЧ</t>
  </si>
  <si>
    <t>мужской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</si>
</sst>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inden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NumberFormat="1" applyFont="1" applyAlignment="1">
      <alignment horizontal="center" vertical="center"/>
    </xf>
    <xf numFmtId="14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17"/>
  <sheetViews>
    <sheetView tabSelected="1" topLeftCell="G1" workbookViewId="0">
      <selection activeCell="O15" sqref="O15"/>
    </sheetView>
  </sheetViews>
  <sheetFormatPr defaultRowHeight="12.75" x14ac:dyDescent="0.2"/>
  <cols>
    <col min="1" max="1" width="5" style="4" customWidth="1"/>
    <col min="2" max="2" width="5.28515625" style="3" customWidth="1"/>
    <col min="3" max="3" width="37.42578125" style="4" bestFit="1" customWidth="1"/>
    <col min="4" max="4" width="19.140625" style="4" customWidth="1"/>
    <col min="5" max="5" width="18.7109375" style="4" bestFit="1" customWidth="1"/>
    <col min="6" max="6" width="10.7109375" style="3" customWidth="1"/>
    <col min="7" max="7" width="8.7109375" style="3" customWidth="1"/>
    <col min="8" max="8" width="15.42578125" style="3" customWidth="1"/>
    <col min="9" max="9" width="11.7109375" style="3" customWidth="1"/>
    <col min="10" max="10" width="9.5703125" style="3" customWidth="1"/>
    <col min="11" max="11" width="12.5703125" style="3" customWidth="1"/>
    <col min="12" max="12" width="16.7109375" style="3" customWidth="1"/>
    <col min="13" max="13" width="15.42578125" style="4" customWidth="1"/>
    <col min="14" max="14" width="10.5703125" style="4" customWidth="1"/>
    <col min="15" max="15" width="14.42578125" style="4" customWidth="1"/>
    <col min="16" max="16384" width="9.140625" style="4"/>
  </cols>
  <sheetData>
    <row r="1" spans="2:15" x14ac:dyDescent="0.2">
      <c r="K1" s="4"/>
      <c r="L1" s="4"/>
    </row>
    <row r="2" spans="2:15" s="15" customFormat="1" ht="15" x14ac:dyDescent="0.25">
      <c r="B2" s="17" t="s">
        <v>34</v>
      </c>
      <c r="F2" s="16"/>
      <c r="G2" s="16"/>
      <c r="H2" s="16"/>
      <c r="I2" s="16"/>
      <c r="J2" s="4"/>
      <c r="K2" s="21" t="s">
        <v>15</v>
      </c>
      <c r="L2" s="4"/>
    </row>
    <row r="3" spans="2:15" s="15" customFormat="1" ht="15" x14ac:dyDescent="0.25">
      <c r="B3" s="17" t="s">
        <v>35</v>
      </c>
      <c r="F3" s="16"/>
      <c r="G3" s="16"/>
      <c r="H3" s="16"/>
      <c r="I3" s="16"/>
      <c r="J3" s="13" t="s">
        <v>21</v>
      </c>
      <c r="K3" s="37" t="s">
        <v>33</v>
      </c>
      <c r="L3" s="38"/>
      <c r="M3" s="38"/>
      <c r="N3" s="39"/>
      <c r="O3" s="13" t="s">
        <v>37</v>
      </c>
    </row>
    <row r="4" spans="2:15" s="15" customFormat="1" ht="15" x14ac:dyDescent="0.25">
      <c r="B4" s="17" t="s">
        <v>36</v>
      </c>
      <c r="F4" s="16"/>
      <c r="G4" s="16"/>
      <c r="H4" s="16"/>
      <c r="I4" s="16"/>
      <c r="J4" s="13">
        <v>1</v>
      </c>
      <c r="K4" s="28" t="s">
        <v>39</v>
      </c>
      <c r="L4" s="29"/>
      <c r="M4" s="29"/>
      <c r="N4" s="30"/>
      <c r="O4" s="13">
        <f>COUNTIF(K17:K116,"")</f>
        <v>39</v>
      </c>
    </row>
    <row r="5" spans="2:15" s="15" customFormat="1" ht="15" customHeight="1" x14ac:dyDescent="0.25">
      <c r="B5" s="33" t="s">
        <v>45</v>
      </c>
      <c r="C5" s="33"/>
      <c r="D5" s="33"/>
      <c r="E5" s="33"/>
      <c r="F5" s="33"/>
      <c r="G5" s="33"/>
      <c r="H5" s="33"/>
      <c r="I5" s="16"/>
      <c r="J5" s="13">
        <v>2</v>
      </c>
      <c r="K5" s="28" t="s">
        <v>40</v>
      </c>
      <c r="L5" s="29"/>
      <c r="M5" s="29"/>
      <c r="N5" s="30"/>
      <c r="O5" s="13">
        <f>COUNTIF(K17:K116,"&lt;="&amp;RIGHT(K5,10))</f>
        <v>61</v>
      </c>
    </row>
    <row r="6" spans="2:15" s="15" customFormat="1" ht="15" x14ac:dyDescent="0.25">
      <c r="B6" s="33"/>
      <c r="C6" s="33"/>
      <c r="D6" s="33"/>
      <c r="E6" s="33"/>
      <c r="F6" s="33"/>
      <c r="G6" s="33"/>
      <c r="H6" s="33"/>
      <c r="I6" s="16"/>
      <c r="J6" s="13">
        <v>3</v>
      </c>
      <c r="K6" s="28" t="s">
        <v>41</v>
      </c>
      <c r="L6" s="29"/>
      <c r="M6" s="29"/>
      <c r="N6" s="30"/>
      <c r="O6" s="13">
        <f>COUNTIF(K17:K116,"&lt;="&amp;RIGHT(K6,10))</f>
        <v>17</v>
      </c>
    </row>
    <row r="7" spans="2:15" s="15" customFormat="1" ht="15" x14ac:dyDescent="0.25">
      <c r="B7" s="17" t="s">
        <v>38</v>
      </c>
      <c r="F7" s="16"/>
      <c r="G7" s="16"/>
      <c r="H7" s="16"/>
      <c r="I7" s="16"/>
      <c r="J7" s="13">
        <v>4</v>
      </c>
      <c r="K7" s="40" t="s">
        <v>18</v>
      </c>
      <c r="L7" s="41"/>
      <c r="M7" s="41"/>
      <c r="N7" s="42"/>
      <c r="O7" s="13">
        <v>56</v>
      </c>
    </row>
    <row r="8" spans="2:15" s="15" customFormat="1" ht="15" x14ac:dyDescent="0.25">
      <c r="B8" s="17" t="s">
        <v>42</v>
      </c>
      <c r="F8" s="16"/>
      <c r="G8" s="16"/>
      <c r="H8" s="16"/>
      <c r="I8" s="16"/>
      <c r="J8" s="13">
        <v>5</v>
      </c>
      <c r="K8" s="28" t="s">
        <v>19</v>
      </c>
      <c r="L8" s="29"/>
      <c r="M8" s="29"/>
      <c r="N8" s="30"/>
      <c r="O8" s="13" t="s">
        <v>288</v>
      </c>
    </row>
    <row r="9" spans="2:15" s="15" customFormat="1" ht="12.75" customHeight="1" x14ac:dyDescent="0.25">
      <c r="B9" s="17"/>
      <c r="F9" s="16"/>
      <c r="G9" s="16"/>
      <c r="H9" s="16"/>
      <c r="I9" s="16">
        <f>COUNTIF(K17:K116,"")</f>
        <v>39</v>
      </c>
      <c r="J9" s="13">
        <v>6</v>
      </c>
      <c r="K9" s="34" t="s">
        <v>43</v>
      </c>
      <c r="L9" s="35"/>
      <c r="M9" s="35"/>
      <c r="N9" s="36"/>
      <c r="O9" s="22">
        <f>COUNTIF(C17:C116,"М*")</f>
        <v>14</v>
      </c>
    </row>
    <row r="10" spans="2:15" s="15" customFormat="1" ht="15.75" customHeight="1" x14ac:dyDescent="0.25">
      <c r="B10" s="17" t="s">
        <v>20</v>
      </c>
      <c r="F10" s="16"/>
      <c r="G10" s="16"/>
      <c r="H10" s="43"/>
      <c r="I10" s="16"/>
      <c r="J10" s="13">
        <v>7</v>
      </c>
      <c r="K10" s="25" t="s">
        <v>44</v>
      </c>
      <c r="L10" s="26"/>
      <c r="M10" s="26"/>
      <c r="N10" s="27"/>
      <c r="O10" s="22">
        <v>6</v>
      </c>
    </row>
    <row r="11" spans="2:15" s="15" customFormat="1" ht="15" x14ac:dyDescent="0.25">
      <c r="B11" s="17"/>
      <c r="F11" s="16"/>
      <c r="G11" s="16"/>
      <c r="H11" s="16"/>
      <c r="I11" s="16"/>
      <c r="J11" s="13">
        <v>8</v>
      </c>
      <c r="K11" s="28" t="s">
        <v>30</v>
      </c>
      <c r="L11" s="29"/>
      <c r="M11" s="29"/>
      <c r="N11" s="30"/>
      <c r="O11" s="13" t="str">
        <f>O19</f>
        <v>по собственному</v>
      </c>
    </row>
    <row r="12" spans="2:15" s="15" customFormat="1" ht="13.5" customHeight="1" x14ac:dyDescent="0.25">
      <c r="B12" s="17"/>
      <c r="C12" s="44">
        <f ca="1">TODAY()</f>
        <v>44536</v>
      </c>
      <c r="F12" s="16"/>
      <c r="G12" s="16"/>
      <c r="H12" s="43"/>
      <c r="I12" s="16"/>
      <c r="J12" s="16"/>
    </row>
    <row r="13" spans="2:15" s="15" customFormat="1" ht="15" x14ac:dyDescent="0.25">
      <c r="B13" s="17"/>
      <c r="C13" s="18" t="s">
        <v>14</v>
      </c>
      <c r="F13" s="19">
        <v>42736</v>
      </c>
      <c r="G13" s="16"/>
      <c r="H13" s="14"/>
      <c r="I13" s="14"/>
      <c r="J13" s="16"/>
      <c r="K13" s="16"/>
      <c r="L13" s="16"/>
    </row>
    <row r="15" spans="2:15" x14ac:dyDescent="0.2">
      <c r="B15" s="24" t="s">
        <v>0</v>
      </c>
      <c r="C15" s="24" t="s">
        <v>1</v>
      </c>
      <c r="D15" s="24"/>
      <c r="E15" s="24"/>
      <c r="F15" s="24" t="s">
        <v>8</v>
      </c>
      <c r="G15" s="24" t="s">
        <v>9</v>
      </c>
      <c r="H15" s="24" t="s">
        <v>11</v>
      </c>
      <c r="I15" s="31" t="s">
        <v>31</v>
      </c>
      <c r="J15" s="24" t="s">
        <v>2</v>
      </c>
      <c r="K15" s="24" t="s">
        <v>3</v>
      </c>
      <c r="L15" s="24" t="s">
        <v>7</v>
      </c>
      <c r="M15" s="24" t="s">
        <v>22</v>
      </c>
    </row>
    <row r="16" spans="2:15" x14ac:dyDescent="0.2">
      <c r="B16" s="24"/>
      <c r="C16" s="2" t="s">
        <v>4</v>
      </c>
      <c r="D16" s="2" t="s">
        <v>5</v>
      </c>
      <c r="E16" s="2" t="s">
        <v>6</v>
      </c>
      <c r="F16" s="24"/>
      <c r="G16" s="24"/>
      <c r="H16" s="24"/>
      <c r="I16" s="32"/>
      <c r="J16" s="24"/>
      <c r="K16" s="24"/>
      <c r="L16" s="24"/>
      <c r="M16" s="24"/>
    </row>
    <row r="17" spans="2:16" s="6" customFormat="1" x14ac:dyDescent="0.25">
      <c r="B17" s="9">
        <v>1</v>
      </c>
      <c r="C17" s="10" t="s">
        <v>10</v>
      </c>
      <c r="D17" s="20" t="s">
        <v>16</v>
      </c>
      <c r="E17" s="10" t="s">
        <v>17</v>
      </c>
      <c r="F17" s="11">
        <v>16478</v>
      </c>
      <c r="G17" s="9" t="s">
        <v>12</v>
      </c>
      <c r="H17" s="9">
        <v>62</v>
      </c>
      <c r="I17" s="9" t="s">
        <v>32</v>
      </c>
      <c r="J17" s="11">
        <v>39338</v>
      </c>
      <c r="K17" s="11"/>
      <c r="L17" s="9" t="s">
        <v>13</v>
      </c>
      <c r="M17" s="1" t="s">
        <v>28</v>
      </c>
      <c r="O17" s="1" t="s">
        <v>28</v>
      </c>
    </row>
    <row r="18" spans="2:16" s="6" customFormat="1" x14ac:dyDescent="0.25">
      <c r="B18" s="2">
        <v>2</v>
      </c>
      <c r="C18" s="8" t="s">
        <v>46</v>
      </c>
      <c r="D18" s="7" t="s">
        <v>47</v>
      </c>
      <c r="E18" s="7" t="s">
        <v>48</v>
      </c>
      <c r="F18" s="5">
        <v>13246</v>
      </c>
      <c r="G18" s="2" t="str">
        <f>IF(RIGHT(E18)="ч","мужской","женский")</f>
        <v>женский</v>
      </c>
      <c r="H18" s="2">
        <f>YEAR(J18)-YEAR(F18)</f>
        <v>72</v>
      </c>
      <c r="I18" s="2" t="str">
        <f>IF(OR(AND(G18="женский",H18&gt;54),AND(G18="мужской",H18&gt;59)),"да","нет")</f>
        <v>да</v>
      </c>
      <c r="J18" s="5">
        <v>39658</v>
      </c>
      <c r="K18" s="5">
        <v>39991</v>
      </c>
      <c r="L18" s="5" t="str">
        <f>IF(K18="",DATEDIF(J18,$C$12,"y")&amp;" г. "&amp;DATEDIF(J18,$C$12,"ym")&amp;" мес. "&amp;DATEDIF(J18,$C$12,"md")&amp;" дн.","")</f>
        <v/>
      </c>
      <c r="M18" s="1" t="s">
        <v>24</v>
      </c>
      <c r="O18" s="1" t="s">
        <v>24</v>
      </c>
      <c r="P18" s="6">
        <f>COUNTIF(M17:M116,O18)</f>
        <v>13</v>
      </c>
    </row>
    <row r="19" spans="2:16" s="6" customFormat="1" x14ac:dyDescent="0.25">
      <c r="B19" s="2">
        <v>3</v>
      </c>
      <c r="C19" s="8" t="s">
        <v>49</v>
      </c>
      <c r="D19" s="8" t="s">
        <v>50</v>
      </c>
      <c r="E19" s="7" t="s">
        <v>51</v>
      </c>
      <c r="F19" s="5">
        <v>21660</v>
      </c>
      <c r="G19" s="23" t="str">
        <f t="shared" ref="G19:G82" si="0">IF(RIGHT(E19)="ч","мужской","женский")</f>
        <v>женский</v>
      </c>
      <c r="H19" s="23">
        <f t="shared" ref="H19:H82" si="1">YEAR(J19)-YEAR(F19)</f>
        <v>47</v>
      </c>
      <c r="I19" s="23" t="str">
        <f t="shared" ref="I19:I82" si="2">IF(OR(AND(G19="женский",H19&gt;54),AND(G19="мужской",H19&gt;59)),"да","нет")</f>
        <v>нет</v>
      </c>
      <c r="J19" s="5">
        <v>38858</v>
      </c>
      <c r="K19" s="5">
        <v>42645</v>
      </c>
      <c r="L19" s="5" t="str">
        <f t="shared" ref="L19:L25" si="3">IF(K19="",DATEDIF(J19,$C$12,"y")&amp;" г. "&amp;DATEDIF(J19,$C$12,"ym")&amp;" мес. "&amp;DATEDIF(J19,$C$12,"md")&amp;" дн.","")</f>
        <v/>
      </c>
      <c r="M19" s="1" t="s">
        <v>23</v>
      </c>
      <c r="O19" s="1" t="s">
        <v>23</v>
      </c>
      <c r="P19" s="6">
        <f t="shared" ref="P19:P23" si="4">COUNTIF(M18:M117,O19)</f>
        <v>25</v>
      </c>
    </row>
    <row r="20" spans="2:16" s="6" customFormat="1" x14ac:dyDescent="0.25">
      <c r="B20" s="2">
        <v>4</v>
      </c>
      <c r="C20" s="8" t="s">
        <v>52</v>
      </c>
      <c r="D20" s="8" t="s">
        <v>53</v>
      </c>
      <c r="E20" s="7" t="s">
        <v>54</v>
      </c>
      <c r="F20" s="5">
        <v>26976</v>
      </c>
      <c r="G20" s="23" t="str">
        <f t="shared" si="0"/>
        <v>женский</v>
      </c>
      <c r="H20" s="23">
        <f t="shared" si="1"/>
        <v>29</v>
      </c>
      <c r="I20" s="23" t="str">
        <f t="shared" si="2"/>
        <v>нет</v>
      </c>
      <c r="J20" s="5">
        <v>37418</v>
      </c>
      <c r="K20" s="5">
        <v>41166</v>
      </c>
      <c r="L20" s="5" t="str">
        <f t="shared" si="3"/>
        <v/>
      </c>
      <c r="M20" s="1" t="s">
        <v>24</v>
      </c>
      <c r="O20" s="1" t="s">
        <v>26</v>
      </c>
      <c r="P20" s="6">
        <f t="shared" si="4"/>
        <v>12</v>
      </c>
    </row>
    <row r="21" spans="2:16" s="6" customFormat="1" x14ac:dyDescent="0.25">
      <c r="B21" s="2">
        <v>5</v>
      </c>
      <c r="C21" s="8" t="s">
        <v>55</v>
      </c>
      <c r="D21" s="8" t="s">
        <v>56</v>
      </c>
      <c r="E21" s="7" t="s">
        <v>57</v>
      </c>
      <c r="F21" s="5">
        <v>30732</v>
      </c>
      <c r="G21" s="23" t="str">
        <f t="shared" si="0"/>
        <v>мужской</v>
      </c>
      <c r="H21" s="23">
        <f t="shared" si="1"/>
        <v>19</v>
      </c>
      <c r="I21" s="23" t="str">
        <f t="shared" si="2"/>
        <v>нет</v>
      </c>
      <c r="J21" s="5">
        <v>37866</v>
      </c>
      <c r="K21" s="5"/>
      <c r="L21" s="5" t="str">
        <f t="shared" ca="1" si="3"/>
        <v>18 г. 3 мес. 4 дн.</v>
      </c>
      <c r="M21" s="1" t="s">
        <v>28</v>
      </c>
      <c r="O21" s="1" t="s">
        <v>29</v>
      </c>
      <c r="P21" s="6">
        <f t="shared" si="4"/>
        <v>4</v>
      </c>
    </row>
    <row r="22" spans="2:16" s="6" customFormat="1" ht="12.75" customHeight="1" x14ac:dyDescent="0.25">
      <c r="B22" s="2">
        <v>6</v>
      </c>
      <c r="C22" s="8" t="s">
        <v>58</v>
      </c>
      <c r="D22" s="7" t="s">
        <v>59</v>
      </c>
      <c r="E22" s="8" t="s">
        <v>60</v>
      </c>
      <c r="F22" s="5">
        <v>12055</v>
      </c>
      <c r="G22" s="23" t="str">
        <f t="shared" si="0"/>
        <v>женский</v>
      </c>
      <c r="H22" s="23">
        <f t="shared" si="1"/>
        <v>75</v>
      </c>
      <c r="I22" s="23" t="str">
        <f t="shared" si="2"/>
        <v>да</v>
      </c>
      <c r="J22" s="5">
        <v>39690</v>
      </c>
      <c r="K22" s="5">
        <v>40884</v>
      </c>
      <c r="L22" s="5" t="str">
        <f t="shared" si="3"/>
        <v/>
      </c>
      <c r="M22" s="1" t="s">
        <v>23</v>
      </c>
      <c r="O22" s="1" t="s">
        <v>25</v>
      </c>
      <c r="P22" s="6">
        <f t="shared" si="4"/>
        <v>5</v>
      </c>
    </row>
    <row r="23" spans="2:16" s="6" customFormat="1" x14ac:dyDescent="0.25">
      <c r="B23" s="2">
        <v>7</v>
      </c>
      <c r="C23" s="8" t="s">
        <v>61</v>
      </c>
      <c r="D23" s="7" t="s">
        <v>62</v>
      </c>
      <c r="E23" s="7" t="s">
        <v>63</v>
      </c>
      <c r="F23" s="5">
        <v>19026</v>
      </c>
      <c r="G23" s="23" t="str">
        <f t="shared" si="0"/>
        <v>женский</v>
      </c>
      <c r="H23" s="23">
        <f t="shared" si="1"/>
        <v>54</v>
      </c>
      <c r="I23" s="23" t="str">
        <f t="shared" si="2"/>
        <v>нет</v>
      </c>
      <c r="J23" s="5">
        <v>39018</v>
      </c>
      <c r="K23" s="5">
        <v>40899</v>
      </c>
      <c r="L23" s="5" t="str">
        <f t="shared" si="3"/>
        <v/>
      </c>
      <c r="M23" s="1" t="s">
        <v>23</v>
      </c>
      <c r="O23" s="1" t="s">
        <v>27</v>
      </c>
      <c r="P23" s="6">
        <f t="shared" si="4"/>
        <v>2</v>
      </c>
    </row>
    <row r="24" spans="2:16" s="6" customFormat="1" ht="12.75" customHeight="1" x14ac:dyDescent="0.25">
      <c r="B24" s="2">
        <v>8</v>
      </c>
      <c r="C24" s="8" t="s">
        <v>64</v>
      </c>
      <c r="D24" s="7" t="s">
        <v>65</v>
      </c>
      <c r="E24" s="7" t="s">
        <v>66</v>
      </c>
      <c r="F24" s="5">
        <v>30567</v>
      </c>
      <c r="G24" s="23" t="str">
        <f t="shared" si="0"/>
        <v>женский</v>
      </c>
      <c r="H24" s="23">
        <f t="shared" si="1"/>
        <v>19</v>
      </c>
      <c r="I24" s="23" t="str">
        <f t="shared" si="2"/>
        <v>нет</v>
      </c>
      <c r="J24" s="5">
        <v>37514</v>
      </c>
      <c r="K24" s="5">
        <v>40441</v>
      </c>
      <c r="L24" s="5" t="str">
        <f t="shared" si="3"/>
        <v/>
      </c>
      <c r="M24" s="1" t="s">
        <v>26</v>
      </c>
      <c r="O24"/>
    </row>
    <row r="25" spans="2:16" s="6" customFormat="1" ht="15" x14ac:dyDescent="0.25">
      <c r="B25" s="2">
        <v>9</v>
      </c>
      <c r="C25" s="8" t="s">
        <v>67</v>
      </c>
      <c r="D25" s="8" t="s">
        <v>68</v>
      </c>
      <c r="E25" s="8" t="s">
        <v>69</v>
      </c>
      <c r="F25" s="5">
        <v>22111</v>
      </c>
      <c r="G25" s="23" t="str">
        <f t="shared" si="0"/>
        <v>мужской</v>
      </c>
      <c r="H25" s="23">
        <f t="shared" si="1"/>
        <v>47</v>
      </c>
      <c r="I25" s="23" t="str">
        <f t="shared" si="2"/>
        <v>нет</v>
      </c>
      <c r="J25" s="5">
        <v>39242</v>
      </c>
      <c r="K25" s="5"/>
      <c r="L25" s="5" t="str">
        <f t="shared" ca="1" si="3"/>
        <v>14 г. 5 мес. 27 дн.</v>
      </c>
      <c r="M25" s="1" t="s">
        <v>28</v>
      </c>
      <c r="O25"/>
    </row>
    <row r="26" spans="2:16" s="6" customFormat="1" ht="15" x14ac:dyDescent="0.25">
      <c r="B26" s="2">
        <v>10</v>
      </c>
      <c r="C26" s="8" t="s">
        <v>70</v>
      </c>
      <c r="D26" s="7" t="s">
        <v>71</v>
      </c>
      <c r="E26" s="7" t="s">
        <v>72</v>
      </c>
      <c r="F26" s="5">
        <v>18100</v>
      </c>
      <c r="G26" s="23" t="str">
        <f t="shared" si="0"/>
        <v>женский</v>
      </c>
      <c r="H26" s="23">
        <f t="shared" si="1"/>
        <v>60</v>
      </c>
      <c r="I26" s="23" t="str">
        <f t="shared" si="2"/>
        <v>да</v>
      </c>
      <c r="J26" s="5">
        <v>39818</v>
      </c>
      <c r="K26" s="5"/>
      <c r="L26" s="5" t="str">
        <f t="shared" ref="L22:L85" ca="1" si="5">IF(K26="",DATEDIF(J26,$C$12,"y")&amp;" г. "&amp;DATEDIF(J26,$C$12,"ym")&amp;" мес. "&amp;DATEDIF(J26,$C$12,"md")&amp;" дн.","")</f>
        <v>12 г. 11 мес. 1 дн.</v>
      </c>
      <c r="M26" s="1" t="s">
        <v>28</v>
      </c>
      <c r="O26"/>
    </row>
    <row r="27" spans="2:16" s="6" customFormat="1" ht="15" x14ac:dyDescent="0.25">
      <c r="B27" s="2">
        <v>11</v>
      </c>
      <c r="C27" s="8" t="s">
        <v>73</v>
      </c>
      <c r="D27" s="7" t="s">
        <v>74</v>
      </c>
      <c r="E27" s="7" t="s">
        <v>75</v>
      </c>
      <c r="F27" s="5">
        <v>17302</v>
      </c>
      <c r="G27" s="23" t="str">
        <f t="shared" si="0"/>
        <v>мужской</v>
      </c>
      <c r="H27" s="23">
        <f t="shared" si="1"/>
        <v>59</v>
      </c>
      <c r="I27" s="23" t="str">
        <f t="shared" si="2"/>
        <v>нет</v>
      </c>
      <c r="J27" s="5">
        <v>38922</v>
      </c>
      <c r="K27" s="5">
        <v>42059</v>
      </c>
      <c r="L27" s="5" t="str">
        <f t="shared" si="5"/>
        <v/>
      </c>
      <c r="M27" s="1" t="s">
        <v>23</v>
      </c>
      <c r="O27"/>
    </row>
    <row r="28" spans="2:16" s="6" customFormat="1" ht="15" x14ac:dyDescent="0.25">
      <c r="B28" s="2">
        <v>12</v>
      </c>
      <c r="C28" s="8" t="s">
        <v>76</v>
      </c>
      <c r="D28" s="8" t="s">
        <v>77</v>
      </c>
      <c r="E28" s="7" t="s">
        <v>78</v>
      </c>
      <c r="F28" s="5">
        <v>21829</v>
      </c>
      <c r="G28" s="23" t="str">
        <f t="shared" si="0"/>
        <v>мужской</v>
      </c>
      <c r="H28" s="23">
        <f t="shared" si="1"/>
        <v>42</v>
      </c>
      <c r="I28" s="23" t="str">
        <f t="shared" si="2"/>
        <v>нет</v>
      </c>
      <c r="J28" s="5">
        <v>37002</v>
      </c>
      <c r="K28" s="5"/>
      <c r="L28" s="5" t="str">
        <f t="shared" ca="1" si="5"/>
        <v>20 г. 7 мес. 15 дн.</v>
      </c>
      <c r="M28" s="1" t="s">
        <v>28</v>
      </c>
      <c r="O28"/>
    </row>
    <row r="29" spans="2:16" s="6" customFormat="1" ht="15" x14ac:dyDescent="0.25">
      <c r="B29" s="2">
        <v>13</v>
      </c>
      <c r="C29" s="8" t="s">
        <v>79</v>
      </c>
      <c r="D29" s="7" t="s">
        <v>80</v>
      </c>
      <c r="E29" s="8" t="s">
        <v>81</v>
      </c>
      <c r="F29" s="5">
        <v>19836</v>
      </c>
      <c r="G29" s="23" t="str">
        <f t="shared" si="0"/>
        <v>женский</v>
      </c>
      <c r="H29" s="23">
        <f t="shared" si="1"/>
        <v>54</v>
      </c>
      <c r="I29" s="23" t="str">
        <f t="shared" si="2"/>
        <v>нет</v>
      </c>
      <c r="J29" s="5">
        <v>39786</v>
      </c>
      <c r="K29" s="5"/>
      <c r="L29" s="5" t="str">
        <f t="shared" ca="1" si="5"/>
        <v>13 г. 0 мес. 2 дн.</v>
      </c>
      <c r="M29" s="1" t="s">
        <v>28</v>
      </c>
      <c r="O29"/>
    </row>
    <row r="30" spans="2:16" s="6" customFormat="1" ht="15" x14ac:dyDescent="0.25">
      <c r="B30" s="2">
        <v>14</v>
      </c>
      <c r="C30" s="8" t="s">
        <v>82</v>
      </c>
      <c r="D30" s="8" t="s">
        <v>83</v>
      </c>
      <c r="E30" s="8" t="s">
        <v>51</v>
      </c>
      <c r="F30" s="5">
        <v>29315</v>
      </c>
      <c r="G30" s="23" t="str">
        <f t="shared" si="0"/>
        <v>женский</v>
      </c>
      <c r="H30" s="23">
        <f t="shared" si="1"/>
        <v>24</v>
      </c>
      <c r="I30" s="23" t="str">
        <f t="shared" si="2"/>
        <v>нет</v>
      </c>
      <c r="J30" s="5">
        <v>38186</v>
      </c>
      <c r="K30" s="5">
        <v>40664</v>
      </c>
      <c r="L30" s="5" t="str">
        <f t="shared" si="5"/>
        <v/>
      </c>
      <c r="M30" s="1" t="s">
        <v>23</v>
      </c>
      <c r="O30"/>
    </row>
    <row r="31" spans="2:16" s="6" customFormat="1" ht="15" x14ac:dyDescent="0.25">
      <c r="B31" s="2">
        <v>15</v>
      </c>
      <c r="C31" s="8" t="s">
        <v>84</v>
      </c>
      <c r="D31" s="8" t="s">
        <v>85</v>
      </c>
      <c r="E31" s="7" t="s">
        <v>86</v>
      </c>
      <c r="F31" s="5">
        <v>21639</v>
      </c>
      <c r="G31" s="23" t="str">
        <f t="shared" si="0"/>
        <v>женский</v>
      </c>
      <c r="H31" s="23">
        <f t="shared" si="1"/>
        <v>42</v>
      </c>
      <c r="I31" s="23" t="str">
        <f t="shared" si="2"/>
        <v>нет</v>
      </c>
      <c r="J31" s="5">
        <v>37194</v>
      </c>
      <c r="K31" s="5">
        <v>40058</v>
      </c>
      <c r="L31" s="5" t="str">
        <f t="shared" si="5"/>
        <v/>
      </c>
      <c r="M31" s="1" t="s">
        <v>26</v>
      </c>
      <c r="O31"/>
    </row>
    <row r="32" spans="2:16" s="6" customFormat="1" ht="15" x14ac:dyDescent="0.25">
      <c r="B32" s="2">
        <v>16</v>
      </c>
      <c r="C32" s="8" t="s">
        <v>87</v>
      </c>
      <c r="D32" s="7" t="s">
        <v>88</v>
      </c>
      <c r="E32" s="7" t="s">
        <v>89</v>
      </c>
      <c r="F32" s="5">
        <v>29904</v>
      </c>
      <c r="G32" s="23" t="str">
        <f t="shared" si="0"/>
        <v>мужской</v>
      </c>
      <c r="H32" s="23">
        <f t="shared" si="1"/>
        <v>28</v>
      </c>
      <c r="I32" s="23" t="str">
        <f t="shared" si="2"/>
        <v>нет</v>
      </c>
      <c r="J32" s="5">
        <v>39978</v>
      </c>
      <c r="K32" s="5"/>
      <c r="L32" s="5" t="str">
        <f t="shared" ca="1" si="5"/>
        <v>12 г. 5 мес. 22 дн.</v>
      </c>
      <c r="M32" s="1" t="s">
        <v>28</v>
      </c>
      <c r="O32"/>
    </row>
    <row r="33" spans="2:15" s="6" customFormat="1" ht="15" x14ac:dyDescent="0.25">
      <c r="B33" s="2">
        <v>17</v>
      </c>
      <c r="C33" s="8" t="s">
        <v>90</v>
      </c>
      <c r="D33" s="8" t="s">
        <v>91</v>
      </c>
      <c r="E33" s="7" t="s">
        <v>92</v>
      </c>
      <c r="F33" s="5">
        <v>17352</v>
      </c>
      <c r="G33" s="23" t="str">
        <f t="shared" si="0"/>
        <v>мужской</v>
      </c>
      <c r="H33" s="23">
        <f t="shared" si="1"/>
        <v>55</v>
      </c>
      <c r="I33" s="23" t="str">
        <f t="shared" si="2"/>
        <v>нет</v>
      </c>
      <c r="J33" s="5">
        <v>37610</v>
      </c>
      <c r="K33" s="5">
        <v>40879</v>
      </c>
      <c r="L33" s="5" t="str">
        <f t="shared" si="5"/>
        <v/>
      </c>
      <c r="M33" s="1" t="s">
        <v>23</v>
      </c>
      <c r="O33"/>
    </row>
    <row r="34" spans="2:15" s="6" customFormat="1" ht="15" x14ac:dyDescent="0.25">
      <c r="B34" s="2">
        <v>18</v>
      </c>
      <c r="C34" s="8" t="s">
        <v>93</v>
      </c>
      <c r="D34" s="7" t="s">
        <v>94</v>
      </c>
      <c r="E34" s="7" t="s">
        <v>95</v>
      </c>
      <c r="F34" s="5">
        <v>32049</v>
      </c>
      <c r="G34" s="23" t="str">
        <f t="shared" si="0"/>
        <v>женский</v>
      </c>
      <c r="H34" s="23">
        <f t="shared" si="1"/>
        <v>18</v>
      </c>
      <c r="I34" s="23" t="str">
        <f t="shared" si="2"/>
        <v>нет</v>
      </c>
      <c r="J34" s="5">
        <v>38410</v>
      </c>
      <c r="K34" s="5">
        <v>41609</v>
      </c>
      <c r="L34" s="5" t="str">
        <f t="shared" si="5"/>
        <v/>
      </c>
      <c r="M34" s="1" t="s">
        <v>29</v>
      </c>
      <c r="O34"/>
    </row>
    <row r="35" spans="2:15" s="6" customFormat="1" ht="15" x14ac:dyDescent="0.25">
      <c r="B35" s="2">
        <v>19</v>
      </c>
      <c r="C35" s="8" t="s">
        <v>96</v>
      </c>
      <c r="D35" s="7" t="s">
        <v>97</v>
      </c>
      <c r="E35" s="7" t="s">
        <v>98</v>
      </c>
      <c r="F35" s="5">
        <v>19004</v>
      </c>
      <c r="G35" s="23" t="str">
        <f t="shared" si="0"/>
        <v>женский</v>
      </c>
      <c r="H35" s="23">
        <f t="shared" si="1"/>
        <v>54</v>
      </c>
      <c r="I35" s="23" t="str">
        <f t="shared" si="2"/>
        <v>нет</v>
      </c>
      <c r="J35" s="5">
        <v>38730</v>
      </c>
      <c r="K35" s="5">
        <v>42302</v>
      </c>
      <c r="L35" s="5" t="str">
        <f>IF(K35="",DATEDIF(J35,$C$12,"y")&amp;" г. "&amp;DATEDIF(J35,$C$12,"ym")&amp;" мес. "&amp;DATEDIF(J35,$C$12,"md")&amp;" дн.","")</f>
        <v/>
      </c>
      <c r="M35" s="1" t="s">
        <v>24</v>
      </c>
      <c r="O35"/>
    </row>
    <row r="36" spans="2:15" s="6" customFormat="1" ht="15" x14ac:dyDescent="0.25">
      <c r="B36" s="2">
        <v>20</v>
      </c>
      <c r="C36" s="8" t="s">
        <v>99</v>
      </c>
      <c r="D36" s="7" t="s">
        <v>100</v>
      </c>
      <c r="E36" s="7" t="s">
        <v>57</v>
      </c>
      <c r="F36" s="5">
        <v>16524</v>
      </c>
      <c r="G36" s="23" t="str">
        <f t="shared" si="0"/>
        <v>мужской</v>
      </c>
      <c r="H36" s="23">
        <f t="shared" si="1"/>
        <v>64</v>
      </c>
      <c r="I36" s="23" t="str">
        <f t="shared" si="2"/>
        <v>да</v>
      </c>
      <c r="J36" s="5">
        <v>40042</v>
      </c>
      <c r="K36" s="5"/>
      <c r="L36" s="5" t="str">
        <f t="shared" ca="1" si="5"/>
        <v>12 г. 3 мес. 19 дн.</v>
      </c>
      <c r="M36" s="1" t="s">
        <v>28</v>
      </c>
      <c r="O36"/>
    </row>
    <row r="37" spans="2:15" s="6" customFormat="1" ht="15" x14ac:dyDescent="0.25">
      <c r="B37" s="2">
        <v>21</v>
      </c>
      <c r="C37" s="8" t="s">
        <v>101</v>
      </c>
      <c r="D37" s="7" t="s">
        <v>102</v>
      </c>
      <c r="E37" s="8" t="s">
        <v>81</v>
      </c>
      <c r="F37" s="5">
        <v>21981</v>
      </c>
      <c r="G37" s="23" t="str">
        <f t="shared" si="0"/>
        <v>женский</v>
      </c>
      <c r="H37" s="23">
        <f t="shared" si="1"/>
        <v>45</v>
      </c>
      <c r="I37" s="23" t="str">
        <f t="shared" si="2"/>
        <v>нет</v>
      </c>
      <c r="J37" s="5">
        <v>38602</v>
      </c>
      <c r="K37" s="5">
        <v>39373</v>
      </c>
      <c r="L37" s="5" t="str">
        <f t="shared" si="5"/>
        <v/>
      </c>
      <c r="M37" s="1" t="s">
        <v>25</v>
      </c>
      <c r="O37"/>
    </row>
    <row r="38" spans="2:15" s="6" customFormat="1" ht="15" x14ac:dyDescent="0.25">
      <c r="B38" s="2">
        <v>22</v>
      </c>
      <c r="C38" s="8" t="s">
        <v>103</v>
      </c>
      <c r="D38" s="7" t="s">
        <v>104</v>
      </c>
      <c r="E38" s="7" t="s">
        <v>105</v>
      </c>
      <c r="F38" s="5">
        <v>19150</v>
      </c>
      <c r="G38" s="23" t="str">
        <f t="shared" si="0"/>
        <v>мужской</v>
      </c>
      <c r="H38" s="23">
        <f t="shared" si="1"/>
        <v>53</v>
      </c>
      <c r="I38" s="23" t="str">
        <f t="shared" si="2"/>
        <v>нет</v>
      </c>
      <c r="J38" s="5">
        <v>38378</v>
      </c>
      <c r="K38" s="5">
        <v>41743</v>
      </c>
      <c r="L38" s="5" t="str">
        <f t="shared" si="5"/>
        <v/>
      </c>
      <c r="M38" s="1" t="s">
        <v>24</v>
      </c>
      <c r="O38"/>
    </row>
    <row r="39" spans="2:15" s="6" customFormat="1" ht="15" x14ac:dyDescent="0.25">
      <c r="B39" s="2">
        <v>23</v>
      </c>
      <c r="C39" s="8" t="s">
        <v>106</v>
      </c>
      <c r="D39" s="7" t="s">
        <v>107</v>
      </c>
      <c r="E39" s="8" t="s">
        <v>108</v>
      </c>
      <c r="F39" s="5">
        <v>14840</v>
      </c>
      <c r="G39" s="23" t="str">
        <f t="shared" si="0"/>
        <v>мужской</v>
      </c>
      <c r="H39" s="23">
        <f t="shared" si="1"/>
        <v>68</v>
      </c>
      <c r="I39" s="23" t="str">
        <f t="shared" si="2"/>
        <v>да</v>
      </c>
      <c r="J39" s="5">
        <v>39562</v>
      </c>
      <c r="K39" s="5">
        <v>39894</v>
      </c>
      <c r="L39" s="5" t="str">
        <f t="shared" si="5"/>
        <v/>
      </c>
      <c r="M39" s="1" t="s">
        <v>26</v>
      </c>
      <c r="O39"/>
    </row>
    <row r="40" spans="2:15" s="6" customFormat="1" ht="15" x14ac:dyDescent="0.25">
      <c r="B40" s="2">
        <v>24</v>
      </c>
      <c r="C40" s="8" t="s">
        <v>109</v>
      </c>
      <c r="D40" s="8" t="s">
        <v>77</v>
      </c>
      <c r="E40" s="8" t="s">
        <v>110</v>
      </c>
      <c r="F40" s="5">
        <v>29138</v>
      </c>
      <c r="G40" s="23" t="str">
        <f t="shared" si="0"/>
        <v>мужской</v>
      </c>
      <c r="H40" s="23">
        <f t="shared" si="1"/>
        <v>27</v>
      </c>
      <c r="I40" s="23" t="str">
        <f t="shared" si="2"/>
        <v>нет</v>
      </c>
      <c r="J40" s="5">
        <v>38890</v>
      </c>
      <c r="K40" s="5">
        <v>41031</v>
      </c>
      <c r="L40" s="5" t="str">
        <f t="shared" si="5"/>
        <v/>
      </c>
      <c r="M40" s="1" t="s">
        <v>25</v>
      </c>
      <c r="O40"/>
    </row>
    <row r="41" spans="2:15" s="6" customFormat="1" ht="15" x14ac:dyDescent="0.25">
      <c r="B41" s="2">
        <v>25</v>
      </c>
      <c r="C41" s="8" t="s">
        <v>111</v>
      </c>
      <c r="D41" s="8" t="s">
        <v>112</v>
      </c>
      <c r="E41" s="8" t="s">
        <v>63</v>
      </c>
      <c r="F41" s="5">
        <v>31739</v>
      </c>
      <c r="G41" s="23" t="str">
        <f t="shared" si="0"/>
        <v>женский</v>
      </c>
      <c r="H41" s="23">
        <f t="shared" si="1"/>
        <v>22</v>
      </c>
      <c r="I41" s="23" t="str">
        <f t="shared" si="2"/>
        <v>нет</v>
      </c>
      <c r="J41" s="5">
        <v>39498</v>
      </c>
      <c r="K41" s="5"/>
      <c r="L41" s="5" t="str">
        <f t="shared" ca="1" si="5"/>
        <v>13 г. 9 мес. 16 дн.</v>
      </c>
      <c r="M41" s="1" t="s">
        <v>28</v>
      </c>
      <c r="O41"/>
    </row>
    <row r="42" spans="2:15" s="6" customFormat="1" ht="15" x14ac:dyDescent="0.25">
      <c r="B42" s="2">
        <v>26</v>
      </c>
      <c r="C42" s="8" t="s">
        <v>113</v>
      </c>
      <c r="D42" s="7" t="s">
        <v>97</v>
      </c>
      <c r="E42" s="8" t="s">
        <v>114</v>
      </c>
      <c r="F42" s="5">
        <v>25462</v>
      </c>
      <c r="G42" s="23" t="str">
        <f t="shared" si="0"/>
        <v>женский</v>
      </c>
      <c r="H42" s="23">
        <f t="shared" si="1"/>
        <v>34</v>
      </c>
      <c r="I42" s="23" t="str">
        <f t="shared" si="2"/>
        <v>нет</v>
      </c>
      <c r="J42" s="5">
        <v>37962</v>
      </c>
      <c r="K42" s="5">
        <v>40138</v>
      </c>
      <c r="L42" s="5" t="str">
        <f t="shared" si="5"/>
        <v/>
      </c>
      <c r="M42" s="1" t="s">
        <v>23</v>
      </c>
      <c r="O42"/>
    </row>
    <row r="43" spans="2:15" s="6" customFormat="1" ht="15" x14ac:dyDescent="0.25">
      <c r="B43" s="2">
        <v>27</v>
      </c>
      <c r="C43" s="8" t="s">
        <v>115</v>
      </c>
      <c r="D43" s="8" t="s">
        <v>116</v>
      </c>
      <c r="E43" s="7" t="s">
        <v>117</v>
      </c>
      <c r="F43" s="5">
        <v>24240</v>
      </c>
      <c r="G43" s="23" t="str">
        <f t="shared" si="0"/>
        <v>женский</v>
      </c>
      <c r="H43" s="23">
        <f t="shared" si="1"/>
        <v>36</v>
      </c>
      <c r="I43" s="23" t="str">
        <f t="shared" si="2"/>
        <v>нет</v>
      </c>
      <c r="J43" s="5">
        <v>37258</v>
      </c>
      <c r="K43" s="5">
        <v>37370</v>
      </c>
      <c r="L43" s="5" t="str">
        <f t="shared" si="5"/>
        <v/>
      </c>
      <c r="M43" s="1" t="s">
        <v>25</v>
      </c>
      <c r="O43"/>
    </row>
    <row r="44" spans="2:15" s="6" customFormat="1" ht="15" x14ac:dyDescent="0.25">
      <c r="B44" s="2">
        <v>28</v>
      </c>
      <c r="C44" s="8" t="s">
        <v>118</v>
      </c>
      <c r="D44" s="8" t="s">
        <v>116</v>
      </c>
      <c r="E44" s="8" t="s">
        <v>119</v>
      </c>
      <c r="F44" s="5">
        <v>25775</v>
      </c>
      <c r="G44" s="23" t="str">
        <f t="shared" si="0"/>
        <v>женский</v>
      </c>
      <c r="H44" s="23">
        <f t="shared" si="1"/>
        <v>31</v>
      </c>
      <c r="I44" s="23" t="str">
        <f t="shared" si="2"/>
        <v>нет</v>
      </c>
      <c r="J44" s="5">
        <v>37162</v>
      </c>
      <c r="K44" s="5"/>
      <c r="L44" s="5" t="str">
        <f t="shared" ca="1" si="5"/>
        <v>20 г. 2 мес. 8 дн.</v>
      </c>
      <c r="M44" s="1" t="s">
        <v>28</v>
      </c>
      <c r="O44"/>
    </row>
    <row r="45" spans="2:15" s="6" customFormat="1" ht="15" x14ac:dyDescent="0.25">
      <c r="B45" s="2">
        <v>29</v>
      </c>
      <c r="C45" s="8" t="s">
        <v>120</v>
      </c>
      <c r="D45" s="8" t="s">
        <v>121</v>
      </c>
      <c r="E45" s="7" t="s">
        <v>122</v>
      </c>
      <c r="F45" s="5">
        <v>31703</v>
      </c>
      <c r="G45" s="23" t="str">
        <f t="shared" si="0"/>
        <v>мужской</v>
      </c>
      <c r="H45" s="23">
        <f t="shared" si="1"/>
        <v>17</v>
      </c>
      <c r="I45" s="23" t="str">
        <f t="shared" si="2"/>
        <v>нет</v>
      </c>
      <c r="J45" s="5">
        <v>37706</v>
      </c>
      <c r="K45" s="5">
        <v>37718</v>
      </c>
      <c r="L45" s="5" t="str">
        <f t="shared" si="5"/>
        <v/>
      </c>
      <c r="M45" s="1" t="s">
        <v>23</v>
      </c>
      <c r="O45"/>
    </row>
    <row r="46" spans="2:15" s="6" customFormat="1" ht="15" x14ac:dyDescent="0.25">
      <c r="B46" s="2">
        <v>30</v>
      </c>
      <c r="C46" s="8" t="s">
        <v>123</v>
      </c>
      <c r="D46" s="7" t="s">
        <v>124</v>
      </c>
      <c r="E46" s="8" t="s">
        <v>125</v>
      </c>
      <c r="F46" s="5">
        <v>31029</v>
      </c>
      <c r="G46" s="23" t="str">
        <f t="shared" si="0"/>
        <v>женский</v>
      </c>
      <c r="H46" s="23">
        <f t="shared" si="1"/>
        <v>17</v>
      </c>
      <c r="I46" s="23" t="str">
        <f t="shared" si="2"/>
        <v>нет</v>
      </c>
      <c r="J46" s="5">
        <v>37226</v>
      </c>
      <c r="K46" s="5"/>
      <c r="L46" s="5" t="str">
        <f t="shared" ca="1" si="5"/>
        <v>20 г. 0 мес. 5 дн.</v>
      </c>
      <c r="M46" s="1" t="s">
        <v>28</v>
      </c>
      <c r="O46"/>
    </row>
    <row r="47" spans="2:15" s="6" customFormat="1" ht="15" x14ac:dyDescent="0.25">
      <c r="B47" s="2">
        <v>31</v>
      </c>
      <c r="C47" s="8" t="s">
        <v>126</v>
      </c>
      <c r="D47" s="7" t="s">
        <v>127</v>
      </c>
      <c r="E47" s="8" t="s">
        <v>81</v>
      </c>
      <c r="F47" s="5">
        <v>23546</v>
      </c>
      <c r="G47" s="23" t="str">
        <f t="shared" si="0"/>
        <v>женский</v>
      </c>
      <c r="H47" s="23">
        <f t="shared" si="1"/>
        <v>43</v>
      </c>
      <c r="I47" s="23" t="str">
        <f t="shared" si="2"/>
        <v>нет</v>
      </c>
      <c r="J47" s="5">
        <v>39146</v>
      </c>
      <c r="K47" s="5">
        <v>42078</v>
      </c>
      <c r="L47" s="5" t="str">
        <f t="shared" si="5"/>
        <v/>
      </c>
      <c r="M47" s="1" t="s">
        <v>26</v>
      </c>
      <c r="O47"/>
    </row>
    <row r="48" spans="2:15" s="6" customFormat="1" ht="15" x14ac:dyDescent="0.25">
      <c r="B48" s="2">
        <v>32</v>
      </c>
      <c r="C48" s="8" t="s">
        <v>128</v>
      </c>
      <c r="D48" s="8" t="s">
        <v>129</v>
      </c>
      <c r="E48" s="8" t="s">
        <v>130</v>
      </c>
      <c r="F48" s="5">
        <v>25840</v>
      </c>
      <c r="G48" s="23" t="str">
        <f t="shared" si="0"/>
        <v>мужской</v>
      </c>
      <c r="H48" s="23">
        <f t="shared" si="1"/>
        <v>37</v>
      </c>
      <c r="I48" s="23" t="str">
        <f t="shared" si="2"/>
        <v>нет</v>
      </c>
      <c r="J48" s="5">
        <v>39306</v>
      </c>
      <c r="K48" s="5"/>
      <c r="L48" s="5" t="str">
        <f t="shared" ca="1" si="5"/>
        <v>14 г. 3 мес. 24 дн.</v>
      </c>
      <c r="M48" s="1" t="s">
        <v>28</v>
      </c>
      <c r="O48"/>
    </row>
    <row r="49" spans="2:15" s="6" customFormat="1" ht="15" x14ac:dyDescent="0.25">
      <c r="B49" s="2">
        <v>33</v>
      </c>
      <c r="C49" s="8" t="s">
        <v>131</v>
      </c>
      <c r="D49" s="8" t="s">
        <v>132</v>
      </c>
      <c r="E49" s="8" t="s">
        <v>133</v>
      </c>
      <c r="F49" s="5">
        <v>20324</v>
      </c>
      <c r="G49" s="23" t="str">
        <f t="shared" si="0"/>
        <v>мужской</v>
      </c>
      <c r="H49" s="23">
        <f t="shared" si="1"/>
        <v>47</v>
      </c>
      <c r="I49" s="23" t="str">
        <f t="shared" si="2"/>
        <v>нет</v>
      </c>
      <c r="J49" s="5">
        <v>37482</v>
      </c>
      <c r="K49" s="5">
        <v>40022</v>
      </c>
      <c r="L49" s="5" t="str">
        <f t="shared" si="5"/>
        <v/>
      </c>
      <c r="M49" s="1" t="s">
        <v>24</v>
      </c>
      <c r="O49"/>
    </row>
    <row r="50" spans="2:15" s="6" customFormat="1" ht="15" x14ac:dyDescent="0.25">
      <c r="B50" s="2">
        <v>34</v>
      </c>
      <c r="C50" s="8" t="s">
        <v>134</v>
      </c>
      <c r="D50" s="7" t="s">
        <v>68</v>
      </c>
      <c r="E50" s="7" t="s">
        <v>135</v>
      </c>
      <c r="F50" s="5">
        <v>19378</v>
      </c>
      <c r="G50" s="23" t="str">
        <f t="shared" si="0"/>
        <v>мужской</v>
      </c>
      <c r="H50" s="23">
        <f t="shared" si="1"/>
        <v>55</v>
      </c>
      <c r="I50" s="23" t="str">
        <f t="shared" si="2"/>
        <v>нет</v>
      </c>
      <c r="J50" s="5">
        <v>39530</v>
      </c>
      <c r="K50" s="5">
        <v>41384</v>
      </c>
      <c r="L50" s="5" t="str">
        <f t="shared" si="5"/>
        <v/>
      </c>
      <c r="M50" s="1" t="s">
        <v>23</v>
      </c>
      <c r="O50"/>
    </row>
    <row r="51" spans="2:15" s="6" customFormat="1" ht="15" x14ac:dyDescent="0.25">
      <c r="B51" s="2">
        <v>35</v>
      </c>
      <c r="C51" s="8" t="s">
        <v>136</v>
      </c>
      <c r="D51" s="7" t="s">
        <v>137</v>
      </c>
      <c r="E51" s="7" t="s">
        <v>138</v>
      </c>
      <c r="F51" s="5">
        <v>23785</v>
      </c>
      <c r="G51" s="23" t="str">
        <f t="shared" si="0"/>
        <v>мужской</v>
      </c>
      <c r="H51" s="23">
        <f t="shared" si="1"/>
        <v>39</v>
      </c>
      <c r="I51" s="23" t="str">
        <f t="shared" si="2"/>
        <v>нет</v>
      </c>
      <c r="J51" s="5">
        <v>38058</v>
      </c>
      <c r="K51" s="5">
        <v>41181</v>
      </c>
      <c r="L51" s="5" t="str">
        <f t="shared" si="5"/>
        <v/>
      </c>
      <c r="M51" s="1" t="s">
        <v>23</v>
      </c>
      <c r="O51"/>
    </row>
    <row r="52" spans="2:15" s="6" customFormat="1" ht="15" x14ac:dyDescent="0.25">
      <c r="B52" s="2">
        <v>36</v>
      </c>
      <c r="C52" s="8" t="s">
        <v>139</v>
      </c>
      <c r="D52" s="7" t="s">
        <v>140</v>
      </c>
      <c r="E52" s="7" t="s">
        <v>141</v>
      </c>
      <c r="F52" s="5">
        <v>22033</v>
      </c>
      <c r="G52" s="23" t="str">
        <f t="shared" si="0"/>
        <v>мужской</v>
      </c>
      <c r="H52" s="23">
        <f t="shared" si="1"/>
        <v>46</v>
      </c>
      <c r="I52" s="23" t="str">
        <f t="shared" si="2"/>
        <v>нет</v>
      </c>
      <c r="J52" s="5">
        <v>38762</v>
      </c>
      <c r="K52" s="5">
        <v>41699</v>
      </c>
      <c r="L52" s="5" t="str">
        <f t="shared" si="5"/>
        <v/>
      </c>
      <c r="M52" s="1" t="s">
        <v>27</v>
      </c>
      <c r="O52"/>
    </row>
    <row r="53" spans="2:15" s="6" customFormat="1" ht="15" x14ac:dyDescent="0.25">
      <c r="B53" s="2">
        <v>37</v>
      </c>
      <c r="C53" s="8" t="s">
        <v>139</v>
      </c>
      <c r="D53" s="7" t="s">
        <v>59</v>
      </c>
      <c r="E53" s="7" t="s">
        <v>142</v>
      </c>
      <c r="F53" s="5">
        <v>11493</v>
      </c>
      <c r="G53" s="23" t="str">
        <f t="shared" si="0"/>
        <v>женский</v>
      </c>
      <c r="H53" s="23">
        <f t="shared" si="1"/>
        <v>72</v>
      </c>
      <c r="I53" s="23" t="str">
        <f t="shared" si="2"/>
        <v>да</v>
      </c>
      <c r="J53" s="5">
        <v>37802</v>
      </c>
      <c r="K53" s="5">
        <v>38159</v>
      </c>
      <c r="L53" s="5" t="str">
        <f t="shared" si="5"/>
        <v/>
      </c>
      <c r="M53" s="1" t="s">
        <v>24</v>
      </c>
      <c r="O53"/>
    </row>
    <row r="54" spans="2:15" s="6" customFormat="1" ht="15" x14ac:dyDescent="0.25">
      <c r="B54" s="2">
        <v>38</v>
      </c>
      <c r="C54" s="8" t="s">
        <v>143</v>
      </c>
      <c r="D54" s="7" t="s">
        <v>144</v>
      </c>
      <c r="E54" s="8" t="s">
        <v>145</v>
      </c>
      <c r="F54" s="5">
        <v>28718</v>
      </c>
      <c r="G54" s="23" t="str">
        <f t="shared" si="0"/>
        <v>мужской</v>
      </c>
      <c r="H54" s="23">
        <f t="shared" si="1"/>
        <v>27</v>
      </c>
      <c r="I54" s="23" t="str">
        <f t="shared" si="2"/>
        <v>нет</v>
      </c>
      <c r="J54" s="5">
        <v>38442</v>
      </c>
      <c r="K54" s="5"/>
      <c r="L54" s="5" t="str">
        <f t="shared" ca="1" si="5"/>
        <v>16 г. 8 мес. 5 дн.</v>
      </c>
      <c r="M54" s="1" t="s">
        <v>28</v>
      </c>
      <c r="O54"/>
    </row>
    <row r="55" spans="2:15" s="6" customFormat="1" ht="15" x14ac:dyDescent="0.25">
      <c r="B55" s="2">
        <v>39</v>
      </c>
      <c r="C55" s="8" t="s">
        <v>146</v>
      </c>
      <c r="D55" s="7" t="s">
        <v>147</v>
      </c>
      <c r="E55" s="7" t="s">
        <v>148</v>
      </c>
      <c r="F55" s="5">
        <v>23720</v>
      </c>
      <c r="G55" s="23" t="str">
        <f t="shared" si="0"/>
        <v>мужской</v>
      </c>
      <c r="H55" s="23">
        <f t="shared" si="1"/>
        <v>37</v>
      </c>
      <c r="I55" s="23" t="str">
        <f t="shared" si="2"/>
        <v>нет</v>
      </c>
      <c r="J55" s="5">
        <v>36906</v>
      </c>
      <c r="K55" s="5">
        <v>37143</v>
      </c>
      <c r="L55" s="5" t="str">
        <f t="shared" si="5"/>
        <v/>
      </c>
      <c r="M55" s="1" t="s">
        <v>24</v>
      </c>
      <c r="O55"/>
    </row>
    <row r="56" spans="2:15" s="6" customFormat="1" ht="15" x14ac:dyDescent="0.25">
      <c r="B56" s="2">
        <v>40</v>
      </c>
      <c r="C56" s="8" t="s">
        <v>149</v>
      </c>
      <c r="D56" s="7" t="s">
        <v>150</v>
      </c>
      <c r="E56" s="7" t="s">
        <v>57</v>
      </c>
      <c r="F56" s="5">
        <v>22404</v>
      </c>
      <c r="G56" s="23" t="str">
        <f t="shared" si="0"/>
        <v>мужской</v>
      </c>
      <c r="H56" s="23">
        <f t="shared" si="1"/>
        <v>44</v>
      </c>
      <c r="I56" s="23" t="str">
        <f t="shared" si="2"/>
        <v>нет</v>
      </c>
      <c r="J56" s="5">
        <v>38698</v>
      </c>
      <c r="K56" s="5">
        <v>41920</v>
      </c>
      <c r="L56" s="5" t="str">
        <f t="shared" si="5"/>
        <v/>
      </c>
      <c r="M56" s="1" t="s">
        <v>29</v>
      </c>
      <c r="O56"/>
    </row>
    <row r="57" spans="2:15" s="6" customFormat="1" ht="15" x14ac:dyDescent="0.25">
      <c r="B57" s="2">
        <v>41</v>
      </c>
      <c r="C57" s="8" t="s">
        <v>151</v>
      </c>
      <c r="D57" s="7" t="s">
        <v>152</v>
      </c>
      <c r="E57" s="7" t="s">
        <v>153</v>
      </c>
      <c r="F57" s="5">
        <v>31286</v>
      </c>
      <c r="G57" s="23" t="str">
        <f t="shared" si="0"/>
        <v>мужской</v>
      </c>
      <c r="H57" s="23">
        <f t="shared" si="1"/>
        <v>17</v>
      </c>
      <c r="I57" s="23" t="str">
        <f t="shared" si="2"/>
        <v>нет</v>
      </c>
      <c r="J57" s="5">
        <v>37322</v>
      </c>
      <c r="K57" s="5">
        <v>37507</v>
      </c>
      <c r="L57" s="5" t="str">
        <f t="shared" si="5"/>
        <v/>
      </c>
      <c r="M57" s="1" t="s">
        <v>26</v>
      </c>
      <c r="O57"/>
    </row>
    <row r="58" spans="2:15" s="6" customFormat="1" ht="15" x14ac:dyDescent="0.25">
      <c r="B58" s="2">
        <v>42</v>
      </c>
      <c r="C58" s="8" t="s">
        <v>154</v>
      </c>
      <c r="D58" s="8" t="s">
        <v>155</v>
      </c>
      <c r="E58" s="7" t="s">
        <v>156</v>
      </c>
      <c r="F58" s="5">
        <v>19519</v>
      </c>
      <c r="G58" s="23" t="str">
        <f t="shared" si="0"/>
        <v>мужской</v>
      </c>
      <c r="H58" s="23">
        <f t="shared" si="1"/>
        <v>51</v>
      </c>
      <c r="I58" s="23" t="str">
        <f t="shared" si="2"/>
        <v>нет</v>
      </c>
      <c r="J58" s="5">
        <v>37994</v>
      </c>
      <c r="K58" s="5">
        <v>40458</v>
      </c>
      <c r="L58" s="5" t="str">
        <f t="shared" si="5"/>
        <v/>
      </c>
      <c r="M58" s="1" t="s">
        <v>24</v>
      </c>
      <c r="O58"/>
    </row>
    <row r="59" spans="2:15" s="6" customFormat="1" ht="15" x14ac:dyDescent="0.25">
      <c r="B59" s="2">
        <v>43</v>
      </c>
      <c r="C59" s="8" t="s">
        <v>157</v>
      </c>
      <c r="D59" s="7" t="s">
        <v>158</v>
      </c>
      <c r="E59" s="7" t="s">
        <v>159</v>
      </c>
      <c r="F59" s="5">
        <v>26904</v>
      </c>
      <c r="G59" s="23" t="str">
        <f t="shared" si="0"/>
        <v>женский</v>
      </c>
      <c r="H59" s="23">
        <f t="shared" si="1"/>
        <v>35</v>
      </c>
      <c r="I59" s="23" t="str">
        <f t="shared" si="2"/>
        <v>нет</v>
      </c>
      <c r="J59" s="5">
        <v>39466</v>
      </c>
      <c r="K59" s="5">
        <v>39958</v>
      </c>
      <c r="L59" s="5" t="str">
        <f t="shared" si="5"/>
        <v/>
      </c>
      <c r="M59" s="1" t="s">
        <v>27</v>
      </c>
      <c r="O59"/>
    </row>
    <row r="60" spans="2:15" s="6" customFormat="1" ht="15" x14ac:dyDescent="0.25">
      <c r="B60" s="2">
        <v>44</v>
      </c>
      <c r="C60" s="8" t="s">
        <v>160</v>
      </c>
      <c r="D60" s="7" t="s">
        <v>161</v>
      </c>
      <c r="E60" s="8" t="s">
        <v>81</v>
      </c>
      <c r="F60" s="5">
        <v>13403</v>
      </c>
      <c r="G60" s="23" t="str">
        <f t="shared" si="0"/>
        <v>женский</v>
      </c>
      <c r="H60" s="23">
        <f t="shared" si="1"/>
        <v>71</v>
      </c>
      <c r="I60" s="23" t="str">
        <f t="shared" si="2"/>
        <v>да</v>
      </c>
      <c r="J60" s="5">
        <v>39274</v>
      </c>
      <c r="K60" s="5"/>
      <c r="L60" s="5" t="str">
        <f t="shared" ca="1" si="5"/>
        <v>14 г. 4 мес. 25 дн.</v>
      </c>
      <c r="M60" s="1" t="s">
        <v>28</v>
      </c>
      <c r="O60"/>
    </row>
    <row r="61" spans="2:15" s="6" customFormat="1" ht="15" x14ac:dyDescent="0.25">
      <c r="B61" s="2">
        <v>45</v>
      </c>
      <c r="C61" s="8" t="s">
        <v>162</v>
      </c>
      <c r="D61" s="8" t="s">
        <v>163</v>
      </c>
      <c r="E61" s="7" t="s">
        <v>164</v>
      </c>
      <c r="F61" s="5">
        <v>24497</v>
      </c>
      <c r="G61" s="23" t="str">
        <f t="shared" si="0"/>
        <v>мужской</v>
      </c>
      <c r="H61" s="23">
        <f t="shared" si="1"/>
        <v>42</v>
      </c>
      <c r="I61" s="23" t="str">
        <f t="shared" si="2"/>
        <v>нет</v>
      </c>
      <c r="J61" s="5">
        <v>39850</v>
      </c>
      <c r="K61" s="5"/>
      <c r="L61" s="5" t="str">
        <f t="shared" ca="1" si="5"/>
        <v>12 г. 10 мес. 0 дн.</v>
      </c>
      <c r="M61" s="1" t="s">
        <v>28</v>
      </c>
      <c r="O61"/>
    </row>
    <row r="62" spans="2:15" s="6" customFormat="1" ht="15" x14ac:dyDescent="0.25">
      <c r="B62" s="2">
        <v>46</v>
      </c>
      <c r="C62" s="8" t="s">
        <v>165</v>
      </c>
      <c r="D62" s="8" t="s">
        <v>166</v>
      </c>
      <c r="E62" s="8" t="s">
        <v>81</v>
      </c>
      <c r="F62" s="5">
        <v>21735</v>
      </c>
      <c r="G62" s="23" t="str">
        <f t="shared" si="0"/>
        <v>женский</v>
      </c>
      <c r="H62" s="23">
        <f t="shared" si="1"/>
        <v>44</v>
      </c>
      <c r="I62" s="23" t="str">
        <f t="shared" si="2"/>
        <v>нет</v>
      </c>
      <c r="J62" s="5">
        <v>37930</v>
      </c>
      <c r="K62" s="5"/>
      <c r="L62" s="5" t="str">
        <f t="shared" ca="1" si="5"/>
        <v>18 г. 1 мес. 1 дн.</v>
      </c>
      <c r="M62" s="1" t="s">
        <v>28</v>
      </c>
      <c r="O62"/>
    </row>
    <row r="63" spans="2:15" s="6" customFormat="1" ht="15" x14ac:dyDescent="0.25">
      <c r="B63" s="2">
        <v>47</v>
      </c>
      <c r="C63" s="8" t="s">
        <v>167</v>
      </c>
      <c r="D63" s="7" t="s">
        <v>168</v>
      </c>
      <c r="E63" s="8" t="s">
        <v>169</v>
      </c>
      <c r="F63" s="5">
        <v>19802</v>
      </c>
      <c r="G63" s="23" t="str">
        <f t="shared" si="0"/>
        <v>женский</v>
      </c>
      <c r="H63" s="23">
        <f t="shared" si="1"/>
        <v>47</v>
      </c>
      <c r="I63" s="23" t="str">
        <f t="shared" si="2"/>
        <v>нет</v>
      </c>
      <c r="J63" s="5">
        <v>37066</v>
      </c>
      <c r="K63" s="5"/>
      <c r="L63" s="5" t="str">
        <f ca="1">IF(K63="",DATEDIF(J63,$C$12,"y")&amp;" г. "&amp;DATEDIF(J63,$C$12,"ym")&amp;" мес. "&amp;DATEDIF(J63,$C$12,"md")&amp;" дн.","")</f>
        <v>20 г. 5 мес. 12 дн.</v>
      </c>
      <c r="M63" s="1" t="s">
        <v>28</v>
      </c>
      <c r="O63"/>
    </row>
    <row r="64" spans="2:15" s="6" customFormat="1" ht="15" x14ac:dyDescent="0.25">
      <c r="B64" s="2">
        <v>48</v>
      </c>
      <c r="C64" s="8" t="s">
        <v>170</v>
      </c>
      <c r="D64" s="7" t="s">
        <v>171</v>
      </c>
      <c r="E64" s="8" t="s">
        <v>172</v>
      </c>
      <c r="F64" s="5">
        <v>26682</v>
      </c>
      <c r="G64" s="23" t="str">
        <f t="shared" si="0"/>
        <v>женский</v>
      </c>
      <c r="H64" s="23">
        <f t="shared" si="1"/>
        <v>34</v>
      </c>
      <c r="I64" s="23" t="str">
        <f t="shared" si="2"/>
        <v>нет</v>
      </c>
      <c r="J64" s="5">
        <v>39210</v>
      </c>
      <c r="K64" s="5"/>
      <c r="L64" s="5" t="str">
        <f t="shared" ca="1" si="5"/>
        <v>14 г. 6 мес. 28 дн.</v>
      </c>
      <c r="M64" s="1" t="s">
        <v>28</v>
      </c>
      <c r="O64"/>
    </row>
    <row r="65" spans="2:15" s="6" customFormat="1" ht="15" x14ac:dyDescent="0.25">
      <c r="B65" s="2">
        <v>49</v>
      </c>
      <c r="C65" s="8" t="s">
        <v>173</v>
      </c>
      <c r="D65" s="7" t="s">
        <v>166</v>
      </c>
      <c r="E65" s="7" t="s">
        <v>174</v>
      </c>
      <c r="F65" s="5">
        <v>31394</v>
      </c>
      <c r="G65" s="23" t="str">
        <f t="shared" si="0"/>
        <v>женский</v>
      </c>
      <c r="H65" s="23">
        <f t="shared" si="1"/>
        <v>17</v>
      </c>
      <c r="I65" s="23" t="str">
        <f t="shared" si="2"/>
        <v>нет</v>
      </c>
      <c r="J65" s="5">
        <v>37386</v>
      </c>
      <c r="K65" s="5">
        <v>39490</v>
      </c>
      <c r="L65" s="5" t="str">
        <f t="shared" si="5"/>
        <v/>
      </c>
      <c r="M65" s="1" t="s">
        <v>23</v>
      </c>
      <c r="O65"/>
    </row>
    <row r="66" spans="2:15" s="12" customFormat="1" ht="15" x14ac:dyDescent="0.25">
      <c r="B66" s="9">
        <v>50</v>
      </c>
      <c r="C66" s="20" t="s">
        <v>173</v>
      </c>
      <c r="D66" s="10" t="s">
        <v>116</v>
      </c>
      <c r="E66" s="10" t="s">
        <v>175</v>
      </c>
      <c r="F66" s="11">
        <v>27986</v>
      </c>
      <c r="G66" s="23" t="str">
        <f t="shared" si="0"/>
        <v>женский</v>
      </c>
      <c r="H66" s="23">
        <f t="shared" si="1"/>
        <v>28</v>
      </c>
      <c r="I66" s="23" t="str">
        <f t="shared" si="2"/>
        <v>нет</v>
      </c>
      <c r="J66" s="5">
        <v>38154</v>
      </c>
      <c r="K66" s="5">
        <v>38402</v>
      </c>
      <c r="L66" s="5" t="str">
        <f t="shared" si="5"/>
        <v/>
      </c>
      <c r="M66" s="1" t="s">
        <v>29</v>
      </c>
      <c r="N66" s="6"/>
      <c r="O66"/>
    </row>
    <row r="67" spans="2:15" s="6" customFormat="1" ht="15" x14ac:dyDescent="0.25">
      <c r="B67" s="2">
        <v>51</v>
      </c>
      <c r="C67" s="8" t="s">
        <v>176</v>
      </c>
      <c r="D67" s="7" t="s">
        <v>74</v>
      </c>
      <c r="E67" s="7" t="s">
        <v>177</v>
      </c>
      <c r="F67" s="5">
        <v>26235</v>
      </c>
      <c r="G67" s="23" t="str">
        <f t="shared" si="0"/>
        <v>мужской</v>
      </c>
      <c r="H67" s="23">
        <f t="shared" si="1"/>
        <v>36</v>
      </c>
      <c r="I67" s="23" t="str">
        <f t="shared" si="2"/>
        <v>нет</v>
      </c>
      <c r="J67" s="5">
        <v>39114</v>
      </c>
      <c r="K67" s="5">
        <v>41754</v>
      </c>
      <c r="L67" s="5" t="str">
        <f t="shared" si="5"/>
        <v/>
      </c>
      <c r="M67" s="1" t="s">
        <v>25</v>
      </c>
      <c r="O67"/>
    </row>
    <row r="68" spans="2:15" s="6" customFormat="1" ht="15" x14ac:dyDescent="0.25">
      <c r="B68" s="2">
        <v>52</v>
      </c>
      <c r="C68" s="8" t="s">
        <v>178</v>
      </c>
      <c r="D68" s="7" t="s">
        <v>179</v>
      </c>
      <c r="E68" s="7" t="s">
        <v>180</v>
      </c>
      <c r="F68" s="5">
        <v>20690</v>
      </c>
      <c r="G68" s="23" t="str">
        <f t="shared" si="0"/>
        <v>женский</v>
      </c>
      <c r="H68" s="23">
        <f t="shared" si="1"/>
        <v>53</v>
      </c>
      <c r="I68" s="23" t="str">
        <f t="shared" si="2"/>
        <v>нет</v>
      </c>
      <c r="J68" s="5">
        <v>39882</v>
      </c>
      <c r="K68" s="5"/>
      <c r="L68" s="5" t="str">
        <f t="shared" ca="1" si="5"/>
        <v>12 г. 8 мес. 26 дн.</v>
      </c>
      <c r="M68" s="1" t="s">
        <v>28</v>
      </c>
      <c r="O68"/>
    </row>
    <row r="69" spans="2:15" s="6" customFormat="1" ht="15" x14ac:dyDescent="0.25">
      <c r="B69" s="2">
        <v>53</v>
      </c>
      <c r="C69" s="8" t="s">
        <v>181</v>
      </c>
      <c r="D69" s="7" t="s">
        <v>182</v>
      </c>
      <c r="E69" s="7" t="s">
        <v>81</v>
      </c>
      <c r="F69" s="5">
        <v>27866</v>
      </c>
      <c r="G69" s="23" t="str">
        <f t="shared" si="0"/>
        <v>женский</v>
      </c>
      <c r="H69" s="23">
        <f t="shared" si="1"/>
        <v>28</v>
      </c>
      <c r="I69" s="23" t="str">
        <f t="shared" si="2"/>
        <v>нет</v>
      </c>
      <c r="J69" s="5">
        <v>38026</v>
      </c>
      <c r="K69" s="5">
        <v>41692</v>
      </c>
      <c r="L69" s="5" t="str">
        <f t="shared" si="5"/>
        <v/>
      </c>
      <c r="M69" s="1" t="s">
        <v>23</v>
      </c>
      <c r="O69"/>
    </row>
    <row r="70" spans="2:15" s="6" customFormat="1" ht="15" x14ac:dyDescent="0.25">
      <c r="B70" s="2">
        <v>54</v>
      </c>
      <c r="C70" s="8" t="s">
        <v>183</v>
      </c>
      <c r="D70" s="7" t="s">
        <v>184</v>
      </c>
      <c r="E70" s="7" t="s">
        <v>185</v>
      </c>
      <c r="F70" s="5">
        <v>25687</v>
      </c>
      <c r="G70" s="23" t="str">
        <f t="shared" si="0"/>
        <v>мужской</v>
      </c>
      <c r="H70" s="23">
        <f t="shared" si="1"/>
        <v>38</v>
      </c>
      <c r="I70" s="23" t="str">
        <f t="shared" si="2"/>
        <v>нет</v>
      </c>
      <c r="J70" s="5">
        <v>39722</v>
      </c>
      <c r="K70" s="5"/>
      <c r="L70" s="5" t="str">
        <f t="shared" ca="1" si="5"/>
        <v>13 г. 2 мес. 5 дн.</v>
      </c>
      <c r="M70" s="1" t="s">
        <v>28</v>
      </c>
      <c r="O70"/>
    </row>
    <row r="71" spans="2:15" s="6" customFormat="1" ht="15" x14ac:dyDescent="0.25">
      <c r="B71" s="2">
        <v>55</v>
      </c>
      <c r="C71" s="8" t="s">
        <v>186</v>
      </c>
      <c r="D71" s="7" t="s">
        <v>187</v>
      </c>
      <c r="E71" s="7" t="s">
        <v>188</v>
      </c>
      <c r="F71" s="5">
        <v>28423</v>
      </c>
      <c r="G71" s="23" t="str">
        <f t="shared" si="0"/>
        <v>женский</v>
      </c>
      <c r="H71" s="23">
        <f t="shared" si="1"/>
        <v>30</v>
      </c>
      <c r="I71" s="23" t="str">
        <f t="shared" si="2"/>
        <v>нет</v>
      </c>
      <c r="J71" s="5">
        <v>39178</v>
      </c>
      <c r="K71" s="5">
        <v>39453</v>
      </c>
      <c r="L71" s="5" t="str">
        <f t="shared" si="5"/>
        <v/>
      </c>
      <c r="M71" s="1" t="s">
        <v>23</v>
      </c>
      <c r="O71"/>
    </row>
    <row r="72" spans="2:15" s="6" customFormat="1" ht="15" x14ac:dyDescent="0.25">
      <c r="B72" s="2">
        <v>56</v>
      </c>
      <c r="C72" s="8" t="s">
        <v>189</v>
      </c>
      <c r="D72" s="7" t="s">
        <v>190</v>
      </c>
      <c r="E72" s="7" t="s">
        <v>191</v>
      </c>
      <c r="F72" s="5">
        <v>19795</v>
      </c>
      <c r="G72" s="23" t="str">
        <f t="shared" si="0"/>
        <v>мужской</v>
      </c>
      <c r="H72" s="23">
        <f t="shared" si="1"/>
        <v>49</v>
      </c>
      <c r="I72" s="23" t="str">
        <f t="shared" si="2"/>
        <v>нет</v>
      </c>
      <c r="J72" s="5">
        <v>37770</v>
      </c>
      <c r="K72" s="5"/>
      <c r="L72" s="5" t="str">
        <f t="shared" ca="1" si="5"/>
        <v>18 г. 6 мес. 7 дн.</v>
      </c>
      <c r="M72" s="1" t="s">
        <v>28</v>
      </c>
      <c r="O72"/>
    </row>
    <row r="73" spans="2:15" s="6" customFormat="1" ht="15" x14ac:dyDescent="0.25">
      <c r="B73" s="2">
        <v>57</v>
      </c>
      <c r="C73" s="8" t="s">
        <v>192</v>
      </c>
      <c r="D73" s="7" t="s">
        <v>100</v>
      </c>
      <c r="E73" s="7" t="s">
        <v>57</v>
      </c>
      <c r="F73" s="5">
        <v>21955</v>
      </c>
      <c r="G73" s="23" t="str">
        <f t="shared" si="0"/>
        <v>мужской</v>
      </c>
      <c r="H73" s="23">
        <f t="shared" si="1"/>
        <v>45</v>
      </c>
      <c r="I73" s="23" t="str">
        <f t="shared" si="2"/>
        <v>нет</v>
      </c>
      <c r="J73" s="5">
        <v>38666</v>
      </c>
      <c r="K73" s="5">
        <v>40320</v>
      </c>
      <c r="L73" s="5" t="str">
        <f t="shared" si="5"/>
        <v/>
      </c>
      <c r="M73" s="1" t="s">
        <v>23</v>
      </c>
      <c r="O73"/>
    </row>
    <row r="74" spans="2:15" s="6" customFormat="1" ht="15" x14ac:dyDescent="0.25">
      <c r="B74" s="2">
        <v>58</v>
      </c>
      <c r="C74" s="8" t="s">
        <v>193</v>
      </c>
      <c r="D74" s="7" t="s">
        <v>194</v>
      </c>
      <c r="E74" s="7" t="s">
        <v>195</v>
      </c>
      <c r="F74" s="5">
        <v>26150</v>
      </c>
      <c r="G74" s="23" t="str">
        <f t="shared" si="0"/>
        <v>женский</v>
      </c>
      <c r="H74" s="23">
        <f t="shared" si="1"/>
        <v>30</v>
      </c>
      <c r="I74" s="23" t="str">
        <f t="shared" si="2"/>
        <v>нет</v>
      </c>
      <c r="J74" s="5">
        <v>37098</v>
      </c>
      <c r="K74" s="5"/>
      <c r="L74" s="5" t="str">
        <f t="shared" ca="1" si="5"/>
        <v>20 г. 4 мес. 10 дн.</v>
      </c>
      <c r="M74" s="1" t="s">
        <v>28</v>
      </c>
      <c r="O74"/>
    </row>
    <row r="75" spans="2:15" s="6" customFormat="1" ht="15" x14ac:dyDescent="0.25">
      <c r="B75" s="2">
        <v>59</v>
      </c>
      <c r="C75" s="8" t="s">
        <v>196</v>
      </c>
      <c r="D75" s="7" t="s">
        <v>77</v>
      </c>
      <c r="E75" s="7" t="s">
        <v>110</v>
      </c>
      <c r="F75" s="5">
        <v>30491</v>
      </c>
      <c r="G75" s="23" t="str">
        <f t="shared" si="0"/>
        <v>мужской</v>
      </c>
      <c r="H75" s="23">
        <f t="shared" si="1"/>
        <v>21</v>
      </c>
      <c r="I75" s="23" t="str">
        <f t="shared" si="2"/>
        <v>нет</v>
      </c>
      <c r="J75" s="5">
        <v>38090</v>
      </c>
      <c r="K75" s="5"/>
      <c r="L75" s="5" t="str">
        <f t="shared" ca="1" si="5"/>
        <v>17 г. 7 мес. 23 дн.</v>
      </c>
      <c r="M75" s="1" t="s">
        <v>28</v>
      </c>
      <c r="O75"/>
    </row>
    <row r="76" spans="2:15" s="6" customFormat="1" ht="15" x14ac:dyDescent="0.25">
      <c r="B76" s="2">
        <v>60</v>
      </c>
      <c r="C76" s="8" t="s">
        <v>197</v>
      </c>
      <c r="D76" s="7" t="s">
        <v>198</v>
      </c>
      <c r="E76" s="7" t="s">
        <v>199</v>
      </c>
      <c r="F76" s="5">
        <v>22360</v>
      </c>
      <c r="G76" s="23" t="str">
        <f t="shared" si="0"/>
        <v>мужской</v>
      </c>
      <c r="H76" s="23">
        <f t="shared" si="1"/>
        <v>45</v>
      </c>
      <c r="I76" s="23" t="str">
        <f t="shared" si="2"/>
        <v>нет</v>
      </c>
      <c r="J76" s="5">
        <v>38794</v>
      </c>
      <c r="K76" s="5"/>
      <c r="L76" s="5" t="str">
        <f t="shared" ca="1" si="5"/>
        <v>15 г. 8 мес. 18 дн.</v>
      </c>
      <c r="M76" s="1" t="s">
        <v>28</v>
      </c>
      <c r="O76"/>
    </row>
    <row r="77" spans="2:15" s="6" customFormat="1" ht="15" x14ac:dyDescent="0.25">
      <c r="B77" s="2">
        <v>61</v>
      </c>
      <c r="C77" s="8" t="s">
        <v>200</v>
      </c>
      <c r="D77" s="7" t="s">
        <v>201</v>
      </c>
      <c r="E77" s="7" t="s">
        <v>202</v>
      </c>
      <c r="F77" s="5">
        <v>27782</v>
      </c>
      <c r="G77" s="23" t="str">
        <f t="shared" si="0"/>
        <v>женский</v>
      </c>
      <c r="H77" s="23">
        <f t="shared" si="1"/>
        <v>28</v>
      </c>
      <c r="I77" s="23" t="str">
        <f t="shared" si="2"/>
        <v>нет</v>
      </c>
      <c r="J77" s="5">
        <v>38346</v>
      </c>
      <c r="K77" s="5"/>
      <c r="L77" s="5" t="str">
        <f ca="1">IF(K77="",DATEDIF(J77,$C$12,"y")&amp;" г. "&amp;DATEDIF(J77,$C$12,"ym")&amp;" мес. "&amp;DATEDIF(J77,$C$12,"md")&amp;" дн.","")</f>
        <v>16 г. 11 мес. 11 дн.</v>
      </c>
      <c r="M77" s="1" t="s">
        <v>28</v>
      </c>
      <c r="O77"/>
    </row>
    <row r="78" spans="2:15" s="6" customFormat="1" ht="15" x14ac:dyDescent="0.25">
      <c r="B78" s="2">
        <v>62</v>
      </c>
      <c r="C78" s="8" t="s">
        <v>203</v>
      </c>
      <c r="D78" s="7" t="s">
        <v>97</v>
      </c>
      <c r="E78" s="7" t="s">
        <v>98</v>
      </c>
      <c r="F78" s="5">
        <v>14871</v>
      </c>
      <c r="G78" s="23" t="str">
        <f t="shared" si="0"/>
        <v>женский</v>
      </c>
      <c r="H78" s="23">
        <f t="shared" si="1"/>
        <v>64</v>
      </c>
      <c r="I78" s="23" t="str">
        <f t="shared" si="2"/>
        <v>да</v>
      </c>
      <c r="J78" s="5">
        <v>38218</v>
      </c>
      <c r="K78" s="5"/>
      <c r="L78" s="5" t="str">
        <f t="shared" ca="1" si="5"/>
        <v>17 г. 3 мес. 17 дн.</v>
      </c>
      <c r="M78" s="1" t="s">
        <v>28</v>
      </c>
      <c r="O78"/>
    </row>
    <row r="79" spans="2:15" s="6" customFormat="1" ht="15" x14ac:dyDescent="0.25">
      <c r="B79" s="2">
        <v>63</v>
      </c>
      <c r="C79" s="8" t="s">
        <v>203</v>
      </c>
      <c r="D79" s="7" t="s">
        <v>97</v>
      </c>
      <c r="E79" s="7" t="s">
        <v>204</v>
      </c>
      <c r="F79" s="5">
        <v>21731</v>
      </c>
      <c r="G79" s="23" t="str">
        <f t="shared" si="0"/>
        <v>женский</v>
      </c>
      <c r="H79" s="23">
        <f t="shared" si="1"/>
        <v>43</v>
      </c>
      <c r="I79" s="23" t="str">
        <f t="shared" si="2"/>
        <v>нет</v>
      </c>
      <c r="J79" s="5">
        <v>37290</v>
      </c>
      <c r="K79" s="5"/>
      <c r="L79" s="5" t="str">
        <f t="shared" ca="1" si="5"/>
        <v>19 г. 10 мес. 3 дн.</v>
      </c>
      <c r="M79" s="1" t="s">
        <v>28</v>
      </c>
      <c r="O79"/>
    </row>
    <row r="80" spans="2:15" s="6" customFormat="1" ht="15" x14ac:dyDescent="0.25">
      <c r="B80" s="2">
        <v>64</v>
      </c>
      <c r="C80" s="8" t="s">
        <v>205</v>
      </c>
      <c r="D80" s="7" t="s">
        <v>206</v>
      </c>
      <c r="E80" s="7" t="s">
        <v>207</v>
      </c>
      <c r="F80" s="5">
        <v>21518</v>
      </c>
      <c r="G80" s="23" t="str">
        <f t="shared" si="0"/>
        <v>мужской</v>
      </c>
      <c r="H80" s="23">
        <f t="shared" si="1"/>
        <v>51</v>
      </c>
      <c r="I80" s="23" t="str">
        <f t="shared" si="2"/>
        <v>нет</v>
      </c>
      <c r="J80" s="5">
        <v>39914</v>
      </c>
      <c r="K80" s="5">
        <v>40435</v>
      </c>
      <c r="L80" s="5" t="str">
        <f t="shared" si="5"/>
        <v/>
      </c>
      <c r="M80" s="1" t="s">
        <v>23</v>
      </c>
      <c r="O80"/>
    </row>
    <row r="81" spans="2:15" s="6" customFormat="1" ht="15" x14ac:dyDescent="0.25">
      <c r="B81" s="2">
        <v>65</v>
      </c>
      <c r="C81" s="8" t="s">
        <v>208</v>
      </c>
      <c r="D81" s="7" t="s">
        <v>209</v>
      </c>
      <c r="E81" s="7" t="s">
        <v>210</v>
      </c>
      <c r="F81" s="5">
        <v>24631</v>
      </c>
      <c r="G81" s="23" t="str">
        <f t="shared" si="0"/>
        <v>мужской</v>
      </c>
      <c r="H81" s="23">
        <f t="shared" si="1"/>
        <v>40</v>
      </c>
      <c r="I81" s="23" t="str">
        <f t="shared" si="2"/>
        <v>нет</v>
      </c>
      <c r="J81" s="5">
        <v>39434</v>
      </c>
      <c r="K81" s="5">
        <v>39975</v>
      </c>
      <c r="L81" s="5" t="str">
        <f t="shared" si="5"/>
        <v/>
      </c>
      <c r="M81" s="1" t="s">
        <v>24</v>
      </c>
      <c r="O81"/>
    </row>
    <row r="82" spans="2:15" s="6" customFormat="1" ht="15" x14ac:dyDescent="0.25">
      <c r="B82" s="2">
        <v>66</v>
      </c>
      <c r="C82" s="8" t="s">
        <v>211</v>
      </c>
      <c r="D82" s="7" t="s">
        <v>212</v>
      </c>
      <c r="E82" s="7" t="s">
        <v>213</v>
      </c>
      <c r="F82" s="5">
        <v>26333</v>
      </c>
      <c r="G82" s="23" t="str">
        <f t="shared" si="0"/>
        <v>мужской</v>
      </c>
      <c r="H82" s="23">
        <f t="shared" si="1"/>
        <v>32</v>
      </c>
      <c r="I82" s="23" t="str">
        <f t="shared" si="2"/>
        <v>нет</v>
      </c>
      <c r="J82" s="5">
        <v>38282</v>
      </c>
      <c r="K82" s="5">
        <v>39792</v>
      </c>
      <c r="L82" s="5" t="str">
        <f t="shared" si="5"/>
        <v/>
      </c>
      <c r="M82" s="1" t="s">
        <v>23</v>
      </c>
      <c r="O82"/>
    </row>
    <row r="83" spans="2:15" s="6" customFormat="1" ht="15" x14ac:dyDescent="0.25">
      <c r="B83" s="2">
        <v>67</v>
      </c>
      <c r="C83" s="8" t="s">
        <v>214</v>
      </c>
      <c r="D83" s="7" t="s">
        <v>215</v>
      </c>
      <c r="E83" s="7" t="s">
        <v>105</v>
      </c>
      <c r="F83" s="5">
        <v>29164</v>
      </c>
      <c r="G83" s="23" t="str">
        <f t="shared" ref="G83:G117" si="6">IF(RIGHT(E83)="ч","мужской","женский")</f>
        <v>мужской</v>
      </c>
      <c r="H83" s="23">
        <f t="shared" ref="H83:H116" si="7">YEAR(J83)-YEAR(F83)</f>
        <v>27</v>
      </c>
      <c r="I83" s="23" t="str">
        <f t="shared" ref="I83:I116" si="8">IF(OR(AND(G83="женский",H83&gt;54),AND(G83="мужской",H83&gt;59)),"да","нет")</f>
        <v>нет</v>
      </c>
      <c r="J83" s="5">
        <v>38954</v>
      </c>
      <c r="K83" s="5">
        <v>39427</v>
      </c>
      <c r="L83" s="5" t="str">
        <f>IF(K83="",DATEDIF(J83,$C$12,"y")&amp;" г. "&amp;DATEDIF(J83,$C$12,"ym")&amp;" мес. "&amp;DATEDIF(J83,$C$12,"md")&amp;" дн.","")</f>
        <v/>
      </c>
      <c r="M83" s="1" t="s">
        <v>23</v>
      </c>
      <c r="O83"/>
    </row>
    <row r="84" spans="2:15" s="6" customFormat="1" ht="15" x14ac:dyDescent="0.25">
      <c r="B84" s="2">
        <v>68</v>
      </c>
      <c r="C84" s="8" t="s">
        <v>216</v>
      </c>
      <c r="D84" s="7" t="s">
        <v>217</v>
      </c>
      <c r="E84" s="7" t="s">
        <v>218</v>
      </c>
      <c r="F84" s="5">
        <v>32440</v>
      </c>
      <c r="G84" s="23" t="str">
        <f t="shared" si="6"/>
        <v>женский</v>
      </c>
      <c r="H84" s="23">
        <f t="shared" si="7"/>
        <v>14</v>
      </c>
      <c r="I84" s="23" t="str">
        <f t="shared" si="8"/>
        <v>нет</v>
      </c>
      <c r="J84" s="5">
        <v>37546</v>
      </c>
      <c r="K84" s="5">
        <v>41268</v>
      </c>
      <c r="L84" s="5" t="str">
        <f t="shared" si="5"/>
        <v/>
      </c>
      <c r="M84" s="1" t="s">
        <v>25</v>
      </c>
      <c r="O84"/>
    </row>
    <row r="85" spans="2:15" s="6" customFormat="1" ht="15" x14ac:dyDescent="0.25">
      <c r="B85" s="2">
        <v>69</v>
      </c>
      <c r="C85" s="8" t="s">
        <v>219</v>
      </c>
      <c r="D85" s="7" t="s">
        <v>220</v>
      </c>
      <c r="E85" s="7" t="s">
        <v>221</v>
      </c>
      <c r="F85" s="5">
        <v>27683</v>
      </c>
      <c r="G85" s="23" t="str">
        <f t="shared" si="6"/>
        <v>мужской</v>
      </c>
      <c r="H85" s="23">
        <f t="shared" si="7"/>
        <v>26</v>
      </c>
      <c r="I85" s="23" t="str">
        <f t="shared" si="8"/>
        <v>нет</v>
      </c>
      <c r="J85" s="5">
        <v>37130</v>
      </c>
      <c r="K85" s="5"/>
      <c r="L85" s="5" t="str">
        <f t="shared" ca="1" si="5"/>
        <v>20 г. 3 мес. 9 дн.</v>
      </c>
      <c r="M85" s="1" t="s">
        <v>28</v>
      </c>
      <c r="O85"/>
    </row>
    <row r="86" spans="2:15" s="6" customFormat="1" ht="15" x14ac:dyDescent="0.25">
      <c r="B86" s="2">
        <v>70</v>
      </c>
      <c r="C86" s="8" t="s">
        <v>222</v>
      </c>
      <c r="D86" s="7" t="s">
        <v>88</v>
      </c>
      <c r="E86" s="7" t="s">
        <v>223</v>
      </c>
      <c r="F86" s="5">
        <v>24856</v>
      </c>
      <c r="G86" s="23" t="str">
        <f t="shared" si="6"/>
        <v>мужской</v>
      </c>
      <c r="H86" s="23">
        <f t="shared" si="7"/>
        <v>35</v>
      </c>
      <c r="I86" s="23" t="str">
        <f t="shared" si="8"/>
        <v>нет</v>
      </c>
      <c r="J86" s="5">
        <v>37834</v>
      </c>
      <c r="K86" s="5">
        <v>39769</v>
      </c>
      <c r="L86" s="5" t="str">
        <f t="shared" ref="L86:L102" si="9">IF(K86="",DATEDIF(J86,$C$12,"y")&amp;" г. "&amp;DATEDIF(J86,$C$12,"ym")&amp;" мес. "&amp;DATEDIF(J86,$C$12,"md")&amp;" дн.","")</f>
        <v/>
      </c>
      <c r="M86" s="1" t="s">
        <v>26</v>
      </c>
      <c r="O86"/>
    </row>
    <row r="87" spans="2:15" s="6" customFormat="1" ht="15" x14ac:dyDescent="0.25">
      <c r="B87" s="2">
        <v>71</v>
      </c>
      <c r="C87" s="8" t="s">
        <v>224</v>
      </c>
      <c r="D87" s="7" t="s">
        <v>225</v>
      </c>
      <c r="E87" s="7" t="s">
        <v>226</v>
      </c>
      <c r="F87" s="5">
        <v>25391</v>
      </c>
      <c r="G87" s="23" t="str">
        <f t="shared" si="6"/>
        <v>женский</v>
      </c>
      <c r="H87" s="23">
        <f t="shared" si="7"/>
        <v>38</v>
      </c>
      <c r="I87" s="23" t="str">
        <f t="shared" si="8"/>
        <v>нет</v>
      </c>
      <c r="J87" s="5">
        <v>39402</v>
      </c>
      <c r="K87" s="5">
        <v>39582</v>
      </c>
      <c r="L87" s="5" t="str">
        <f t="shared" si="9"/>
        <v/>
      </c>
      <c r="M87" s="1" t="s">
        <v>24</v>
      </c>
      <c r="O87"/>
    </row>
    <row r="88" spans="2:15" s="6" customFormat="1" ht="15" x14ac:dyDescent="0.25">
      <c r="B88" s="2">
        <v>72</v>
      </c>
      <c r="C88" s="8" t="s">
        <v>227</v>
      </c>
      <c r="D88" s="7" t="s">
        <v>228</v>
      </c>
      <c r="E88" s="7" t="s">
        <v>229</v>
      </c>
      <c r="F88" s="5">
        <v>31756</v>
      </c>
      <c r="G88" s="23" t="str">
        <f t="shared" si="6"/>
        <v>мужской</v>
      </c>
      <c r="H88" s="23">
        <f t="shared" si="7"/>
        <v>17</v>
      </c>
      <c r="I88" s="23" t="str">
        <f t="shared" si="8"/>
        <v>нет</v>
      </c>
      <c r="J88" s="5">
        <v>37738</v>
      </c>
      <c r="K88" s="5">
        <v>39740</v>
      </c>
      <c r="L88" s="5" t="str">
        <f t="shared" si="9"/>
        <v/>
      </c>
      <c r="M88" s="1" t="s">
        <v>26</v>
      </c>
      <c r="O88"/>
    </row>
    <row r="89" spans="2:15" s="6" customFormat="1" ht="15" x14ac:dyDescent="0.25">
      <c r="B89" s="2">
        <v>73</v>
      </c>
      <c r="C89" s="8" t="s">
        <v>230</v>
      </c>
      <c r="D89" s="7" t="s">
        <v>231</v>
      </c>
      <c r="E89" s="7" t="s">
        <v>232</v>
      </c>
      <c r="F89" s="5">
        <v>29731</v>
      </c>
      <c r="G89" s="23" t="str">
        <f t="shared" si="6"/>
        <v>женский</v>
      </c>
      <c r="H89" s="23">
        <f t="shared" si="7"/>
        <v>25</v>
      </c>
      <c r="I89" s="23" t="str">
        <f t="shared" si="8"/>
        <v>нет</v>
      </c>
      <c r="J89" s="5">
        <v>38826</v>
      </c>
      <c r="K89" s="5">
        <v>41417</v>
      </c>
      <c r="L89" s="5" t="str">
        <f t="shared" si="9"/>
        <v/>
      </c>
      <c r="M89" s="1" t="s">
        <v>26</v>
      </c>
      <c r="O89"/>
    </row>
    <row r="90" spans="2:15" s="6" customFormat="1" ht="15" x14ac:dyDescent="0.25">
      <c r="B90" s="2">
        <v>74</v>
      </c>
      <c r="C90" s="8" t="s">
        <v>230</v>
      </c>
      <c r="D90" s="7" t="s">
        <v>100</v>
      </c>
      <c r="E90" s="7" t="s">
        <v>57</v>
      </c>
      <c r="F90" s="5">
        <v>19868</v>
      </c>
      <c r="G90" s="23" t="str">
        <f t="shared" si="6"/>
        <v>мужской</v>
      </c>
      <c r="H90" s="23">
        <f t="shared" si="7"/>
        <v>51</v>
      </c>
      <c r="I90" s="23" t="str">
        <f t="shared" si="8"/>
        <v>нет</v>
      </c>
      <c r="J90" s="5">
        <v>38538</v>
      </c>
      <c r="K90" s="5"/>
      <c r="L90" s="5" t="str">
        <f t="shared" ca="1" si="9"/>
        <v>16 г. 5 мес. 1 дн.</v>
      </c>
      <c r="M90" s="1" t="s">
        <v>28</v>
      </c>
      <c r="O90"/>
    </row>
    <row r="91" spans="2:15" s="6" customFormat="1" ht="15" x14ac:dyDescent="0.25">
      <c r="B91" s="2">
        <v>75</v>
      </c>
      <c r="C91" s="8" t="s">
        <v>230</v>
      </c>
      <c r="D91" s="7" t="s">
        <v>80</v>
      </c>
      <c r="E91" s="7" t="s">
        <v>81</v>
      </c>
      <c r="F91" s="5">
        <v>14108</v>
      </c>
      <c r="G91" s="23" t="str">
        <f t="shared" si="6"/>
        <v>женский</v>
      </c>
      <c r="H91" s="23">
        <f t="shared" si="7"/>
        <v>63</v>
      </c>
      <c r="I91" s="23" t="str">
        <f t="shared" si="8"/>
        <v>да</v>
      </c>
      <c r="J91" s="5">
        <v>37034</v>
      </c>
      <c r="K91" s="5">
        <v>40783</v>
      </c>
      <c r="L91" s="5" t="str">
        <f t="shared" si="9"/>
        <v/>
      </c>
      <c r="M91" s="1" t="s">
        <v>26</v>
      </c>
      <c r="O91"/>
    </row>
    <row r="92" spans="2:15" s="6" customFormat="1" ht="15" x14ac:dyDescent="0.25">
      <c r="B92" s="2">
        <v>76</v>
      </c>
      <c r="C92" s="8" t="s">
        <v>233</v>
      </c>
      <c r="D92" s="7" t="s">
        <v>234</v>
      </c>
      <c r="E92" s="7" t="s">
        <v>235</v>
      </c>
      <c r="F92" s="5">
        <v>21437</v>
      </c>
      <c r="G92" s="23" t="str">
        <f t="shared" si="6"/>
        <v>женский</v>
      </c>
      <c r="H92" s="23">
        <f t="shared" si="7"/>
        <v>50</v>
      </c>
      <c r="I92" s="23" t="str">
        <f t="shared" si="8"/>
        <v>нет</v>
      </c>
      <c r="J92" s="5">
        <v>39754</v>
      </c>
      <c r="K92" s="5"/>
      <c r="L92" s="5" t="str">
        <f t="shared" ca="1" si="9"/>
        <v>13 г. 1 мес. 4 дн.</v>
      </c>
      <c r="M92" s="1" t="s">
        <v>28</v>
      </c>
      <c r="O92"/>
    </row>
    <row r="93" spans="2:15" s="6" customFormat="1" ht="15" x14ac:dyDescent="0.25">
      <c r="B93" s="2">
        <v>77</v>
      </c>
      <c r="C93" s="8" t="s">
        <v>236</v>
      </c>
      <c r="D93" s="7" t="s">
        <v>237</v>
      </c>
      <c r="E93" s="7" t="s">
        <v>202</v>
      </c>
      <c r="F93" s="5">
        <v>31184</v>
      </c>
      <c r="G93" s="23" t="str">
        <f t="shared" si="6"/>
        <v>женский</v>
      </c>
      <c r="H93" s="23">
        <f t="shared" si="7"/>
        <v>21</v>
      </c>
      <c r="I93" s="23" t="str">
        <f t="shared" si="8"/>
        <v>нет</v>
      </c>
      <c r="J93" s="5">
        <v>38986</v>
      </c>
      <c r="K93" s="5">
        <v>41121</v>
      </c>
      <c r="L93" s="5" t="str">
        <f t="shared" si="9"/>
        <v/>
      </c>
      <c r="M93" s="1" t="s">
        <v>23</v>
      </c>
      <c r="O93"/>
    </row>
    <row r="94" spans="2:15" s="6" customFormat="1" ht="15" x14ac:dyDescent="0.25">
      <c r="B94" s="2">
        <v>78</v>
      </c>
      <c r="C94" s="8" t="s">
        <v>238</v>
      </c>
      <c r="D94" s="7" t="s">
        <v>239</v>
      </c>
      <c r="E94" s="7" t="s">
        <v>240</v>
      </c>
      <c r="F94" s="5">
        <v>14874</v>
      </c>
      <c r="G94" s="23" t="str">
        <f t="shared" si="6"/>
        <v>мужской</v>
      </c>
      <c r="H94" s="23">
        <f t="shared" si="7"/>
        <v>68</v>
      </c>
      <c r="I94" s="23" t="str">
        <f t="shared" si="8"/>
        <v>да</v>
      </c>
      <c r="J94" s="5">
        <v>39594</v>
      </c>
      <c r="K94" s="5"/>
      <c r="L94" s="5" t="str">
        <f t="shared" ca="1" si="9"/>
        <v>13 г. 6 мес. 10 дн.</v>
      </c>
      <c r="M94" s="1" t="s">
        <v>28</v>
      </c>
      <c r="O94"/>
    </row>
    <row r="95" spans="2:15" s="6" customFormat="1" ht="15" x14ac:dyDescent="0.25">
      <c r="B95" s="2">
        <v>79</v>
      </c>
      <c r="C95" s="8" t="s">
        <v>241</v>
      </c>
      <c r="D95" s="7" t="s">
        <v>74</v>
      </c>
      <c r="E95" s="7" t="s">
        <v>242</v>
      </c>
      <c r="F95" s="5">
        <v>17832</v>
      </c>
      <c r="G95" s="23" t="str">
        <f t="shared" si="6"/>
        <v>мужской</v>
      </c>
      <c r="H95" s="23">
        <f t="shared" si="7"/>
        <v>61</v>
      </c>
      <c r="I95" s="23" t="str">
        <f t="shared" si="8"/>
        <v>да</v>
      </c>
      <c r="J95" s="5">
        <v>39946</v>
      </c>
      <c r="K95" s="5">
        <v>41725</v>
      </c>
      <c r="L95" s="5" t="str">
        <f t="shared" si="9"/>
        <v/>
      </c>
      <c r="M95" s="1" t="s">
        <v>23</v>
      </c>
      <c r="O95"/>
    </row>
    <row r="96" spans="2:15" s="6" customFormat="1" ht="15" x14ac:dyDescent="0.25">
      <c r="B96" s="2">
        <v>80</v>
      </c>
      <c r="C96" s="8" t="s">
        <v>243</v>
      </c>
      <c r="D96" s="7" t="s">
        <v>244</v>
      </c>
      <c r="E96" s="7" t="s">
        <v>245</v>
      </c>
      <c r="F96" s="5">
        <v>25005</v>
      </c>
      <c r="G96" s="23" t="str">
        <f t="shared" si="6"/>
        <v>мужской</v>
      </c>
      <c r="H96" s="23">
        <f t="shared" si="7"/>
        <v>35</v>
      </c>
      <c r="I96" s="23" t="str">
        <f t="shared" si="8"/>
        <v>нет</v>
      </c>
      <c r="J96" s="5">
        <v>37642</v>
      </c>
      <c r="K96" s="5">
        <v>39008</v>
      </c>
      <c r="L96" s="5" t="str">
        <f t="shared" si="9"/>
        <v/>
      </c>
      <c r="M96" s="1" t="s">
        <v>23</v>
      </c>
      <c r="O96"/>
    </row>
    <row r="97" spans="2:15" s="6" customFormat="1" ht="15" x14ac:dyDescent="0.25">
      <c r="B97" s="2">
        <v>81</v>
      </c>
      <c r="C97" s="8" t="s">
        <v>246</v>
      </c>
      <c r="D97" s="7" t="s">
        <v>194</v>
      </c>
      <c r="E97" s="7" t="s">
        <v>195</v>
      </c>
      <c r="F97" s="5">
        <v>30080</v>
      </c>
      <c r="G97" s="23" t="str">
        <f t="shared" si="6"/>
        <v>женский</v>
      </c>
      <c r="H97" s="23">
        <f t="shared" si="7"/>
        <v>24</v>
      </c>
      <c r="I97" s="23" t="str">
        <f t="shared" si="8"/>
        <v>нет</v>
      </c>
      <c r="J97" s="5">
        <v>39082</v>
      </c>
      <c r="K97" s="5">
        <v>39987</v>
      </c>
      <c r="L97" s="5" t="str">
        <f>IF(K97="",DATEDIF(J97,$C$12,"y")&amp;" г. "&amp;DATEDIF(J97,$C$12,"ym")&amp;" мес. "&amp;DATEDIF(J97,$C$12,"md")&amp;" дн.","")</f>
        <v/>
      </c>
      <c r="M97" s="1" t="s">
        <v>24</v>
      </c>
      <c r="O97"/>
    </row>
    <row r="98" spans="2:15" s="6" customFormat="1" ht="15" x14ac:dyDescent="0.25">
      <c r="B98" s="2">
        <v>82</v>
      </c>
      <c r="C98" s="8" t="s">
        <v>247</v>
      </c>
      <c r="D98" s="7" t="s">
        <v>248</v>
      </c>
      <c r="E98" s="7" t="s">
        <v>108</v>
      </c>
      <c r="F98" s="5">
        <v>30317</v>
      </c>
      <c r="G98" s="23" t="str">
        <f t="shared" si="6"/>
        <v>мужской</v>
      </c>
      <c r="H98" s="23">
        <f t="shared" si="7"/>
        <v>19</v>
      </c>
      <c r="I98" s="23" t="str">
        <f t="shared" si="8"/>
        <v>нет</v>
      </c>
      <c r="J98" s="5">
        <v>37450</v>
      </c>
      <c r="K98" s="5"/>
      <c r="L98" s="5" t="str">
        <f t="shared" ca="1" si="9"/>
        <v>19 г. 4 мес. 23 дн.</v>
      </c>
      <c r="M98" s="1" t="s">
        <v>28</v>
      </c>
      <c r="O98"/>
    </row>
    <row r="99" spans="2:15" s="6" customFormat="1" ht="15" x14ac:dyDescent="0.25">
      <c r="B99" s="2">
        <v>83</v>
      </c>
      <c r="C99" s="8" t="s">
        <v>249</v>
      </c>
      <c r="D99" s="7" t="s">
        <v>250</v>
      </c>
      <c r="E99" s="7" t="s">
        <v>164</v>
      </c>
      <c r="F99" s="5">
        <v>13201</v>
      </c>
      <c r="G99" s="23" t="str">
        <f t="shared" si="6"/>
        <v>мужской</v>
      </c>
      <c r="H99" s="23">
        <f t="shared" si="7"/>
        <v>69</v>
      </c>
      <c r="I99" s="23" t="str">
        <f t="shared" si="8"/>
        <v>да</v>
      </c>
      <c r="J99" s="5">
        <v>38506</v>
      </c>
      <c r="K99" s="5">
        <v>41853</v>
      </c>
      <c r="L99" s="5" t="str">
        <f t="shared" si="9"/>
        <v/>
      </c>
      <c r="M99" s="1" t="s">
        <v>23</v>
      </c>
      <c r="O99"/>
    </row>
    <row r="100" spans="2:15" s="6" customFormat="1" ht="15" x14ac:dyDescent="0.25">
      <c r="B100" s="2">
        <v>84</v>
      </c>
      <c r="C100" s="8" t="s">
        <v>251</v>
      </c>
      <c r="D100" s="7" t="s">
        <v>252</v>
      </c>
      <c r="E100" s="7" t="s">
        <v>253</v>
      </c>
      <c r="F100" s="5">
        <v>26829</v>
      </c>
      <c r="G100" s="23" t="str">
        <f t="shared" si="6"/>
        <v>мужской</v>
      </c>
      <c r="H100" s="23">
        <f t="shared" si="7"/>
        <v>32</v>
      </c>
      <c r="I100" s="23" t="str">
        <f t="shared" si="8"/>
        <v>нет</v>
      </c>
      <c r="J100" s="5">
        <v>38634</v>
      </c>
      <c r="K100" s="5">
        <v>40387</v>
      </c>
      <c r="L100" s="5" t="str">
        <f t="shared" si="9"/>
        <v/>
      </c>
      <c r="M100" s="1" t="s">
        <v>23</v>
      </c>
      <c r="O100"/>
    </row>
    <row r="101" spans="2:15" s="6" customFormat="1" ht="15" x14ac:dyDescent="0.25">
      <c r="B101" s="2">
        <v>85</v>
      </c>
      <c r="C101" s="8" t="s">
        <v>254</v>
      </c>
      <c r="D101" s="7" t="s">
        <v>198</v>
      </c>
      <c r="E101" s="7" t="s">
        <v>255</v>
      </c>
      <c r="F101" s="5">
        <v>26747</v>
      </c>
      <c r="G101" s="23" t="str">
        <f t="shared" si="6"/>
        <v>мужской</v>
      </c>
      <c r="H101" s="23">
        <f t="shared" si="7"/>
        <v>35</v>
      </c>
      <c r="I101" s="23" t="str">
        <f t="shared" si="8"/>
        <v>нет</v>
      </c>
      <c r="J101" s="5">
        <v>39626</v>
      </c>
      <c r="K101" s="5"/>
      <c r="L101" s="5" t="str">
        <f t="shared" ca="1" si="9"/>
        <v>13 г. 5 мес. 9 дн.</v>
      </c>
      <c r="M101" s="1" t="s">
        <v>28</v>
      </c>
      <c r="O101"/>
    </row>
    <row r="102" spans="2:15" s="6" customFormat="1" ht="15" x14ac:dyDescent="0.25">
      <c r="B102" s="2">
        <v>86</v>
      </c>
      <c r="C102" s="8" t="s">
        <v>256</v>
      </c>
      <c r="D102" s="7" t="s">
        <v>257</v>
      </c>
      <c r="E102" s="7" t="s">
        <v>258</v>
      </c>
      <c r="F102" s="5">
        <v>30917</v>
      </c>
      <c r="G102" s="23" t="str">
        <f t="shared" si="6"/>
        <v>женский</v>
      </c>
      <c r="H102" s="23">
        <f t="shared" si="7"/>
        <v>23</v>
      </c>
      <c r="I102" s="23" t="str">
        <f t="shared" si="8"/>
        <v>нет</v>
      </c>
      <c r="J102" s="5">
        <v>39370</v>
      </c>
      <c r="K102" s="5"/>
      <c r="L102" s="5" t="str">
        <f t="shared" ca="1" si="9"/>
        <v>14 г. 1 мес. 21 дн.</v>
      </c>
      <c r="M102" s="1" t="s">
        <v>28</v>
      </c>
      <c r="O102"/>
    </row>
    <row r="103" spans="2:15" s="6" customFormat="1" ht="15" x14ac:dyDescent="0.25">
      <c r="B103" s="2">
        <v>87</v>
      </c>
      <c r="C103" s="8" t="s">
        <v>259</v>
      </c>
      <c r="D103" s="7" t="s">
        <v>260</v>
      </c>
      <c r="E103" s="7" t="s">
        <v>261</v>
      </c>
      <c r="F103" s="5">
        <v>18280</v>
      </c>
      <c r="G103" s="23" t="str">
        <f t="shared" si="6"/>
        <v>женский</v>
      </c>
      <c r="H103" s="23">
        <f t="shared" si="7"/>
        <v>51</v>
      </c>
      <c r="I103" s="23" t="str">
        <f t="shared" si="8"/>
        <v>нет</v>
      </c>
      <c r="J103" s="5">
        <v>36938</v>
      </c>
      <c r="K103" s="5"/>
      <c r="L103" s="5" t="str">
        <f ca="1">IF(K103="",DATEDIF(J103,$C$12,"y")&amp;" г. "&amp;DATEDIF(J103,$C$12,"ym")&amp;" мес. "&amp;DATEDIF(J103,$C$12,"md")&amp;" дн.","")</f>
        <v>20 г. 9 мес. 20 дн.</v>
      </c>
      <c r="M103" s="1" t="s">
        <v>28</v>
      </c>
      <c r="O103"/>
    </row>
    <row r="104" spans="2:15" s="6" customFormat="1" ht="15" x14ac:dyDescent="0.25">
      <c r="B104" s="2">
        <v>88</v>
      </c>
      <c r="C104" s="8" t="s">
        <v>262</v>
      </c>
      <c r="D104" s="7" t="s">
        <v>77</v>
      </c>
      <c r="E104" s="7" t="s">
        <v>263</v>
      </c>
      <c r="F104" s="5">
        <v>24503</v>
      </c>
      <c r="G104" s="23" t="str">
        <f t="shared" si="6"/>
        <v>мужской</v>
      </c>
      <c r="H104" s="23">
        <f t="shared" si="7"/>
        <v>36</v>
      </c>
      <c r="I104" s="23" t="str">
        <f t="shared" si="8"/>
        <v>нет</v>
      </c>
      <c r="J104" s="5">
        <v>37898</v>
      </c>
      <c r="K104" s="5">
        <v>41813</v>
      </c>
      <c r="L104" s="5" t="str">
        <f t="shared" ref="L104:L116" si="10">IF(K104="",DATEDIF(J104,$C$12,"y")&amp;" г. "&amp;DATEDIF(J104,$C$12,"ym")&amp;" мес. "&amp;DATEDIF(J104,$C$12,"md")&amp;" дн.","")</f>
        <v/>
      </c>
      <c r="M104" s="1" t="s">
        <v>26</v>
      </c>
      <c r="O104"/>
    </row>
    <row r="105" spans="2:15" s="6" customFormat="1" ht="15" x14ac:dyDescent="0.25">
      <c r="B105" s="2">
        <v>89</v>
      </c>
      <c r="C105" s="8" t="s">
        <v>264</v>
      </c>
      <c r="D105" s="7" t="s">
        <v>74</v>
      </c>
      <c r="E105" s="7" t="s">
        <v>265</v>
      </c>
      <c r="F105" s="5">
        <v>28298</v>
      </c>
      <c r="G105" s="23" t="str">
        <f t="shared" si="6"/>
        <v>мужской</v>
      </c>
      <c r="H105" s="23">
        <f t="shared" si="7"/>
        <v>27</v>
      </c>
      <c r="I105" s="23" t="str">
        <f t="shared" si="8"/>
        <v>нет</v>
      </c>
      <c r="J105" s="5">
        <v>38122</v>
      </c>
      <c r="K105" s="5"/>
      <c r="L105" s="5" t="str">
        <f t="shared" ca="1" si="10"/>
        <v>17 г. 6 мес. 21 дн.</v>
      </c>
      <c r="M105" s="1" t="s">
        <v>28</v>
      </c>
      <c r="O105"/>
    </row>
    <row r="106" spans="2:15" s="6" customFormat="1" ht="15" x14ac:dyDescent="0.25">
      <c r="B106" s="2">
        <v>90</v>
      </c>
      <c r="C106" s="8" t="s">
        <v>266</v>
      </c>
      <c r="D106" s="7" t="s">
        <v>267</v>
      </c>
      <c r="E106" s="7" t="s">
        <v>268</v>
      </c>
      <c r="F106" s="5">
        <v>27663</v>
      </c>
      <c r="G106" s="23" t="str">
        <f t="shared" si="6"/>
        <v>мужской</v>
      </c>
      <c r="H106" s="23">
        <f t="shared" si="7"/>
        <v>28</v>
      </c>
      <c r="I106" s="23" t="str">
        <f t="shared" si="8"/>
        <v>нет</v>
      </c>
      <c r="J106" s="5">
        <v>37674</v>
      </c>
      <c r="K106" s="5">
        <v>37939</v>
      </c>
      <c r="L106" s="5" t="str">
        <f t="shared" si="10"/>
        <v/>
      </c>
      <c r="M106" s="1" t="s">
        <v>26</v>
      </c>
      <c r="O106"/>
    </row>
    <row r="107" spans="2:15" s="6" customFormat="1" ht="15" x14ac:dyDescent="0.25">
      <c r="B107" s="2">
        <v>91</v>
      </c>
      <c r="C107" s="8" t="s">
        <v>269</v>
      </c>
      <c r="D107" s="7" t="s">
        <v>74</v>
      </c>
      <c r="E107" s="7" t="s">
        <v>270</v>
      </c>
      <c r="F107" s="5">
        <v>20753</v>
      </c>
      <c r="G107" s="23" t="str">
        <f t="shared" si="6"/>
        <v>мужской</v>
      </c>
      <c r="H107" s="23">
        <f t="shared" si="7"/>
        <v>53</v>
      </c>
      <c r="I107" s="23" t="str">
        <f t="shared" si="8"/>
        <v>нет</v>
      </c>
      <c r="J107" s="5">
        <v>40074</v>
      </c>
      <c r="K107" s="5">
        <v>41603</v>
      </c>
      <c r="L107" s="5" t="str">
        <f t="shared" si="10"/>
        <v/>
      </c>
      <c r="M107" s="1" t="s">
        <v>23</v>
      </c>
      <c r="O107"/>
    </row>
    <row r="108" spans="2:15" s="6" customFormat="1" ht="15" x14ac:dyDescent="0.25">
      <c r="B108" s="2">
        <v>92</v>
      </c>
      <c r="C108" s="8" t="s">
        <v>271</v>
      </c>
      <c r="D108" s="7" t="s">
        <v>77</v>
      </c>
      <c r="E108" s="7" t="s">
        <v>57</v>
      </c>
      <c r="F108" s="5">
        <v>29509</v>
      </c>
      <c r="G108" s="23" t="str">
        <f t="shared" si="6"/>
        <v>мужской</v>
      </c>
      <c r="H108" s="23">
        <f t="shared" si="7"/>
        <v>24</v>
      </c>
      <c r="I108" s="23" t="str">
        <f t="shared" si="8"/>
        <v>нет</v>
      </c>
      <c r="J108" s="5">
        <v>38314</v>
      </c>
      <c r="K108" s="5">
        <v>42300</v>
      </c>
      <c r="L108" s="5" t="str">
        <f t="shared" si="10"/>
        <v/>
      </c>
      <c r="M108" s="1" t="s">
        <v>29</v>
      </c>
      <c r="O108"/>
    </row>
    <row r="109" spans="2:15" s="6" customFormat="1" ht="15" x14ac:dyDescent="0.25">
      <c r="B109" s="2">
        <v>93</v>
      </c>
      <c r="C109" s="8" t="s">
        <v>271</v>
      </c>
      <c r="D109" s="7" t="s">
        <v>171</v>
      </c>
      <c r="E109" s="7" t="s">
        <v>235</v>
      </c>
      <c r="F109" s="5">
        <v>30537</v>
      </c>
      <c r="G109" s="23" t="str">
        <f t="shared" si="6"/>
        <v>женский</v>
      </c>
      <c r="H109" s="23">
        <f t="shared" si="7"/>
        <v>23</v>
      </c>
      <c r="I109" s="23" t="str">
        <f t="shared" si="8"/>
        <v>нет</v>
      </c>
      <c r="J109" s="5">
        <v>39050</v>
      </c>
      <c r="K109" s="5"/>
      <c r="L109" s="5" t="str">
        <f t="shared" ca="1" si="10"/>
        <v>15 г. 0 мес. 7 дн.</v>
      </c>
      <c r="M109" s="1" t="s">
        <v>28</v>
      </c>
      <c r="O109"/>
    </row>
    <row r="110" spans="2:15" s="6" customFormat="1" ht="15" x14ac:dyDescent="0.25">
      <c r="B110" s="2">
        <v>94</v>
      </c>
      <c r="C110" s="8" t="s">
        <v>272</v>
      </c>
      <c r="D110" s="7" t="s">
        <v>273</v>
      </c>
      <c r="E110" s="7" t="s">
        <v>261</v>
      </c>
      <c r="F110" s="5">
        <v>19403</v>
      </c>
      <c r="G110" s="23" t="str">
        <f t="shared" si="6"/>
        <v>женский</v>
      </c>
      <c r="H110" s="23">
        <f t="shared" si="7"/>
        <v>52</v>
      </c>
      <c r="I110" s="23" t="str">
        <f t="shared" si="8"/>
        <v>нет</v>
      </c>
      <c r="J110" s="5">
        <v>38474</v>
      </c>
      <c r="K110" s="5">
        <v>40449</v>
      </c>
      <c r="L110" s="5" t="str">
        <f t="shared" si="10"/>
        <v/>
      </c>
      <c r="M110" s="1" t="s">
        <v>24</v>
      </c>
      <c r="O110"/>
    </row>
    <row r="111" spans="2:15" s="6" customFormat="1" ht="15" x14ac:dyDescent="0.25">
      <c r="B111" s="2">
        <v>95</v>
      </c>
      <c r="C111" s="8" t="s">
        <v>274</v>
      </c>
      <c r="D111" s="7" t="s">
        <v>140</v>
      </c>
      <c r="E111" s="7" t="s">
        <v>105</v>
      </c>
      <c r="F111" s="5">
        <v>27634</v>
      </c>
      <c r="G111" s="23" t="str">
        <f t="shared" si="6"/>
        <v>мужской</v>
      </c>
      <c r="H111" s="23">
        <f t="shared" si="7"/>
        <v>27</v>
      </c>
      <c r="I111" s="23" t="str">
        <f t="shared" si="8"/>
        <v>нет</v>
      </c>
      <c r="J111" s="5">
        <v>37578</v>
      </c>
      <c r="K111" s="5">
        <v>40650</v>
      </c>
      <c r="L111" s="5" t="str">
        <f t="shared" si="10"/>
        <v/>
      </c>
      <c r="M111" s="1" t="s">
        <v>26</v>
      </c>
      <c r="O111"/>
    </row>
    <row r="112" spans="2:15" s="6" customFormat="1" ht="15" x14ac:dyDescent="0.25">
      <c r="B112" s="2">
        <v>96</v>
      </c>
      <c r="C112" s="8" t="s">
        <v>275</v>
      </c>
      <c r="D112" s="7" t="s">
        <v>85</v>
      </c>
      <c r="E112" s="7" t="s">
        <v>276</v>
      </c>
      <c r="F112" s="5">
        <v>26132</v>
      </c>
      <c r="G112" s="23" t="str">
        <f t="shared" si="6"/>
        <v>женский</v>
      </c>
      <c r="H112" s="23">
        <f t="shared" si="7"/>
        <v>33</v>
      </c>
      <c r="I112" s="23" t="str">
        <f t="shared" si="8"/>
        <v>нет</v>
      </c>
      <c r="J112" s="5">
        <v>38250</v>
      </c>
      <c r="K112" s="5">
        <v>41223</v>
      </c>
      <c r="L112" s="5" t="str">
        <f t="shared" si="10"/>
        <v/>
      </c>
      <c r="M112" s="1" t="s">
        <v>23</v>
      </c>
      <c r="O112"/>
    </row>
    <row r="113" spans="2:15" s="6" customFormat="1" ht="15" x14ac:dyDescent="0.25">
      <c r="B113" s="2">
        <v>97</v>
      </c>
      <c r="C113" s="8" t="s">
        <v>277</v>
      </c>
      <c r="D113" s="7" t="s">
        <v>278</v>
      </c>
      <c r="E113" s="7" t="s">
        <v>279</v>
      </c>
      <c r="F113" s="5">
        <v>21948</v>
      </c>
      <c r="G113" s="23" t="str">
        <f t="shared" si="6"/>
        <v>женский</v>
      </c>
      <c r="H113" s="23">
        <f t="shared" si="7"/>
        <v>45</v>
      </c>
      <c r="I113" s="23" t="str">
        <f t="shared" si="8"/>
        <v>нет</v>
      </c>
      <c r="J113" s="5">
        <v>38570</v>
      </c>
      <c r="K113" s="5"/>
      <c r="L113" s="5" t="str">
        <f t="shared" ca="1" si="10"/>
        <v>16 г. 4 мес. 0 дн.</v>
      </c>
      <c r="M113" s="1" t="s">
        <v>28</v>
      </c>
      <c r="O113"/>
    </row>
    <row r="114" spans="2:15" s="6" customFormat="1" ht="15" x14ac:dyDescent="0.25">
      <c r="B114" s="2">
        <v>98</v>
      </c>
      <c r="C114" s="8" t="s">
        <v>280</v>
      </c>
      <c r="D114" s="7" t="s">
        <v>281</v>
      </c>
      <c r="E114" s="7" t="s">
        <v>282</v>
      </c>
      <c r="F114" s="5">
        <v>21199</v>
      </c>
      <c r="G114" s="23" t="str">
        <f t="shared" si="6"/>
        <v>женский</v>
      </c>
      <c r="H114" s="23">
        <f t="shared" si="7"/>
        <v>51</v>
      </c>
      <c r="I114" s="23" t="str">
        <f t="shared" si="8"/>
        <v>нет</v>
      </c>
      <c r="J114" s="5">
        <v>40010</v>
      </c>
      <c r="K114" s="5">
        <v>40193</v>
      </c>
      <c r="L114" s="5" t="str">
        <f t="shared" si="10"/>
        <v/>
      </c>
      <c r="M114" s="1" t="s">
        <v>24</v>
      </c>
      <c r="O114"/>
    </row>
    <row r="115" spans="2:15" s="6" customFormat="1" ht="15" x14ac:dyDescent="0.25">
      <c r="B115" s="2">
        <v>99</v>
      </c>
      <c r="C115" s="8" t="s">
        <v>283</v>
      </c>
      <c r="D115" s="7" t="s">
        <v>284</v>
      </c>
      <c r="E115" s="7" t="s">
        <v>285</v>
      </c>
      <c r="F115" s="5">
        <v>21383</v>
      </c>
      <c r="G115" s="23" t="str">
        <f t="shared" si="6"/>
        <v>женский</v>
      </c>
      <c r="H115" s="23">
        <f t="shared" si="7"/>
        <v>43</v>
      </c>
      <c r="I115" s="23" t="str">
        <f t="shared" si="8"/>
        <v>нет</v>
      </c>
      <c r="J115" s="5">
        <v>36970</v>
      </c>
      <c r="K115" s="5"/>
      <c r="L115" s="5" t="str">
        <f t="shared" ca="1" si="10"/>
        <v>20 г. 8 мес. 16 дн.</v>
      </c>
      <c r="M115" s="1" t="s">
        <v>28</v>
      </c>
      <c r="O115"/>
    </row>
    <row r="116" spans="2:15" s="6" customFormat="1" ht="15" x14ac:dyDescent="0.25">
      <c r="B116" s="2">
        <v>100</v>
      </c>
      <c r="C116" s="8" t="s">
        <v>286</v>
      </c>
      <c r="D116" s="7" t="s">
        <v>74</v>
      </c>
      <c r="E116" s="7" t="s">
        <v>287</v>
      </c>
      <c r="F116" s="5">
        <v>22731</v>
      </c>
      <c r="G116" s="23" t="str">
        <f t="shared" si="6"/>
        <v>мужской</v>
      </c>
      <c r="H116" s="23">
        <f t="shared" si="7"/>
        <v>40</v>
      </c>
      <c r="I116" s="23" t="str">
        <f t="shared" si="8"/>
        <v>нет</v>
      </c>
      <c r="J116" s="5">
        <v>37354</v>
      </c>
      <c r="K116" s="5">
        <v>39128</v>
      </c>
      <c r="L116" s="5" t="str">
        <f t="shared" si="10"/>
        <v/>
      </c>
      <c r="M116" s="1" t="s">
        <v>23</v>
      </c>
      <c r="O116"/>
    </row>
    <row r="117" spans="2:15" x14ac:dyDescent="0.2">
      <c r="G117" s="23"/>
    </row>
  </sheetData>
  <sortState ref="M12:N111">
    <sortCondition ref="N12:N111"/>
  </sortState>
  <mergeCells count="20">
    <mergeCell ref="B5:H6"/>
    <mergeCell ref="K9:N9"/>
    <mergeCell ref="K3:N3"/>
    <mergeCell ref="K4:N4"/>
    <mergeCell ref="K5:N5"/>
    <mergeCell ref="K6:N6"/>
    <mergeCell ref="K7:N7"/>
    <mergeCell ref="K8:N8"/>
    <mergeCell ref="K10:N10"/>
    <mergeCell ref="K11:N11"/>
    <mergeCell ref="I15:I16"/>
    <mergeCell ref="M15:M16"/>
    <mergeCell ref="C15:E15"/>
    <mergeCell ref="B15:B16"/>
    <mergeCell ref="J15:J16"/>
    <mergeCell ref="K15:K16"/>
    <mergeCell ref="L15:L16"/>
    <mergeCell ref="F15:F16"/>
    <mergeCell ref="G15:G16"/>
    <mergeCell ref="H15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2021-12-06T07:06:42Z</dcterms:modified>
</cp:coreProperties>
</file>