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1_{7F224AF8-AAF3-2644-A1EB-39620AFDB6F5}" xr6:coauthVersionLast="47" xr6:coauthVersionMax="47" xr10:uidLastSave="{00000000-0000-0000-0000-000000000000}"/>
  <bookViews>
    <workbookView xWindow="480" yWindow="460" windowWidth="27040" windowHeight="17420" activeTab="3" xr2:uid="{00000000-000D-0000-FFFF-FFFF00000000}"/>
  </bookViews>
  <sheets>
    <sheet name="Data" sheetId="1" r:id="rId1"/>
    <sheet name="Переменные" sheetId="4" r:id="rId2"/>
    <sheet name="Task2" sheetId="5" r:id="rId3"/>
    <sheet name="Task3" sheetId="6" r:id="rId4"/>
    <sheet name="Metadata - Countries" sheetId="2" r:id="rId5"/>
    <sheet name="Metadata - Indicators" sheetId="3" r:id="rId6"/>
  </sheets>
  <definedNames>
    <definedName name="_xlchart.v1.0" hidden="1">Переменные!$A$28:$A$87</definedName>
    <definedName name="_xlchart.v1.1" hidden="1">Переменные!$B$27</definedName>
    <definedName name="_xlchart.v1.10" hidden="1">Переменные!$F$27</definedName>
    <definedName name="_xlchart.v1.11" hidden="1">Переменные!$F$28:$F$87</definedName>
    <definedName name="_xlchart.v1.2" hidden="1">Переменные!$B$28:$B$87</definedName>
    <definedName name="_xlchart.v1.3" hidden="1">Переменные!$A$28:$A$87</definedName>
    <definedName name="_xlchart.v1.4" hidden="1">Переменные!$E$27</definedName>
    <definedName name="_xlchart.v1.5" hidden="1">Переменные!$E$28:$E$87</definedName>
    <definedName name="_xlchart.v1.6" hidden="1">Переменные!$A$28:$A$87</definedName>
    <definedName name="_xlchart.v1.7" hidden="1">Переменные!$G$27</definedName>
    <definedName name="_xlchart.v1.8" hidden="1">Переменные!$G$28:$G$87</definedName>
    <definedName name="_xlchart.v1.9" hidden="1">Переменные!$A$28:$A$87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2" i="6" l="1"/>
  <c r="D12" i="6"/>
  <c r="B18" i="6" s="1"/>
  <c r="B5" i="5"/>
  <c r="C138" i="4"/>
  <c r="I149" i="4"/>
  <c r="F142" i="4"/>
  <c r="I129" i="4"/>
  <c r="L129" i="4"/>
  <c r="F124" i="4"/>
  <c r="N31" i="4"/>
  <c r="O31" i="4"/>
  <c r="P31" i="4"/>
  <c r="Q31" i="4"/>
  <c r="R31" i="4"/>
  <c r="S31" i="4"/>
  <c r="M31" i="4"/>
  <c r="O28" i="4"/>
  <c r="P28" i="4"/>
  <c r="Q28" i="4"/>
  <c r="R28" i="4"/>
  <c r="S28" i="4"/>
  <c r="N28" i="4"/>
  <c r="M28"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28"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29" i="4"/>
  <c r="I30" i="4"/>
  <c r="I31" i="4"/>
  <c r="I32" i="4"/>
  <c r="I33" i="4"/>
  <c r="I28" i="4"/>
  <c r="BP13" i="4"/>
  <c r="BN23" i="4"/>
  <c r="F87" i="4" s="1"/>
  <c r="BM23" i="4"/>
  <c r="F85" i="4" s="1"/>
  <c r="BL23" i="4"/>
  <c r="F84" i="4" s="1"/>
  <c r="BK23" i="4"/>
  <c r="F83" i="4" s="1"/>
  <c r="BJ23" i="4"/>
  <c r="F82" i="4" s="1"/>
  <c r="BI23" i="4"/>
  <c r="F81" i="4" s="1"/>
  <c r="BH23" i="4"/>
  <c r="F80" i="4" s="1"/>
  <c r="BG23" i="4"/>
  <c r="F79" i="4" s="1"/>
  <c r="BF23" i="4"/>
  <c r="F78" i="4" s="1"/>
  <c r="BE23" i="4"/>
  <c r="F77" i="4" s="1"/>
  <c r="BD23" i="4"/>
  <c r="F76" i="4" s="1"/>
  <c r="BC23" i="4"/>
  <c r="F75" i="4" s="1"/>
  <c r="BB23" i="4"/>
  <c r="F74" i="4" s="1"/>
  <c r="BA23" i="4"/>
  <c r="F73" i="4" s="1"/>
  <c r="AZ23" i="4"/>
  <c r="F72" i="4" s="1"/>
  <c r="AY23" i="4"/>
  <c r="F71" i="4" s="1"/>
  <c r="AX23" i="4"/>
  <c r="F70" i="4" s="1"/>
  <c r="AW23" i="4"/>
  <c r="F69" i="4" s="1"/>
  <c r="AV23" i="4"/>
  <c r="F68" i="4" s="1"/>
  <c r="AU23" i="4"/>
  <c r="F67" i="4" s="1"/>
  <c r="AT23" i="4"/>
  <c r="F66" i="4" s="1"/>
  <c r="AS23" i="4"/>
  <c r="F65" i="4" s="1"/>
  <c r="AR23" i="4"/>
  <c r="F64" i="4" s="1"/>
  <c r="AQ23" i="4"/>
  <c r="F63" i="4" s="1"/>
  <c r="AP23" i="4"/>
  <c r="F62" i="4" s="1"/>
  <c r="AO23" i="4"/>
  <c r="F61" i="4" s="1"/>
  <c r="AN23" i="4"/>
  <c r="F60" i="4" s="1"/>
  <c r="AM23" i="4"/>
  <c r="F59" i="4" s="1"/>
  <c r="AL23" i="4"/>
  <c r="F58" i="4" s="1"/>
  <c r="AK23" i="4"/>
  <c r="F57" i="4" s="1"/>
  <c r="AJ23" i="4"/>
  <c r="AI23" i="4"/>
  <c r="F56" i="4" s="1"/>
  <c r="AH23" i="4"/>
  <c r="F55" i="4" s="1"/>
  <c r="AG23" i="4"/>
  <c r="F54" i="4" s="1"/>
  <c r="AF23" i="4"/>
  <c r="F53" i="4" s="1"/>
  <c r="AE23" i="4"/>
  <c r="F52" i="4" s="1"/>
  <c r="AD23" i="4"/>
  <c r="F51" i="4" s="1"/>
  <c r="AC23" i="4"/>
  <c r="F50" i="4" s="1"/>
  <c r="AB23" i="4"/>
  <c r="F49" i="4" s="1"/>
  <c r="AA23" i="4"/>
  <c r="F48" i="4" s="1"/>
  <c r="Z23" i="4"/>
  <c r="F47" i="4" s="1"/>
  <c r="Y23" i="4"/>
  <c r="F46" i="4" s="1"/>
  <c r="X23" i="4"/>
  <c r="F45" i="4" s="1"/>
  <c r="W23" i="4"/>
  <c r="F44" i="4" s="1"/>
  <c r="V23" i="4"/>
  <c r="F43" i="4" s="1"/>
  <c r="U23" i="4"/>
  <c r="F42" i="4" s="1"/>
  <c r="T23" i="4"/>
  <c r="F41" i="4" s="1"/>
  <c r="S23" i="4"/>
  <c r="F40" i="4" s="1"/>
  <c r="R23" i="4"/>
  <c r="F39" i="4" s="1"/>
  <c r="Q23" i="4"/>
  <c r="F38" i="4" s="1"/>
  <c r="P23" i="4"/>
  <c r="F37" i="4" s="1"/>
  <c r="O23" i="4"/>
  <c r="F36" i="4" s="1"/>
  <c r="F86" i="4" l="1"/>
</calcChain>
</file>

<file path=xl/sharedStrings.xml><?xml version="1.0" encoding="utf-8"?>
<sst xmlns="http://schemas.openxmlformats.org/spreadsheetml/2006/main" count="11966" uniqueCount="4285">
  <si>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</si>
  <si>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</si>
  <si>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</si>
  <si>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</si>
  <si>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</si>
  <si>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</si>
  <si>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</si>
  <si>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</si>
  <si>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</si>
  <si>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</si>
  <si>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</si>
  <si>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</si>
  <si>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</si>
  <si>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</si>
  <si>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</si>
  <si>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</si>
  <si>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</si>
  <si>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</si>
  <si>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</si>
  <si>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</si>
  <si>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</si>
  <si>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</si>
  <si>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</si>
  <si>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</si>
  <si>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</si>
  <si>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</si>
  <si>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</si>
  <si>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</si>
  <si>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</si>
  <si>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</si>
  <si>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</si>
  <si>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</si>
  <si>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</si>
  <si>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</si>
  <si>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</si>
  <si>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</si>
  <si>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</si>
  <si>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</si>
  <si>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</si>
  <si>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</si>
  <si>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</si>
  <si>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</si>
  <si>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</si>
  <si>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</si>
  <si>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</si>
  <si>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</si>
  <si>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</si>
  <si>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</si>
  <si>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</si>
  <si>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</si>
  <si>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</si>
  <si>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</si>
  <si>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</si>
  <si>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</si>
  <si>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</si>
  <si>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</si>
  <si>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</si>
  <si>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</si>
  <si>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</si>
  <si>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</si>
  <si>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</si>
  <si>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</si>
  <si>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</si>
  <si>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</si>
  <si>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</si>
  <si>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</si>
  <si>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</si>
  <si>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</si>
  <si>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</si>
  <si>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</si>
  <si>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</si>
  <si>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</si>
  <si>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</si>
  <si>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</si>
  <si>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</si>
  <si>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</si>
  <si>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</si>
  <si>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</si>
  <si>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</si>
  <si>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</si>
  <si>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</si>
  <si>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</si>
  <si>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</si>
  <si>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</si>
  <si>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</si>
  <si>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</si>
  <si>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</si>
  <si>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</si>
  <si>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</si>
  <si>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</si>
  <si>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</si>
  <si>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</si>
  <si>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</si>
  <si>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</si>
  <si>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</si>
  <si>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</si>
  <si>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</si>
  <si>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</si>
  <si>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</si>
  <si>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</si>
  <si>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</si>
  <si>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</si>
  <si>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</si>
  <si>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</si>
  <si>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</si>
  <si>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</si>
  <si>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</si>
  <si>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</si>
  <si>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</si>
  <si>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</si>
  <si>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</si>
  <si>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</si>
  <si>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</si>
  <si>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</si>
  <si>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</si>
  <si>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</si>
  <si>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</si>
  <si>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</si>
  <si>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</si>
  <si>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</si>
  <si>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</si>
  <si>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</si>
  <si>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</si>
  <si>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</si>
  <si>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</si>
  <si>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</si>
  <si>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</si>
  <si>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</si>
  <si>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</si>
  <si>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</si>
  <si>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</si>
  <si>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</si>
  <si>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</si>
  <si>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</si>
  <si>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</si>
  <si>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</si>
  <si>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</si>
  <si>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</si>
  <si>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</si>
  <si>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</si>
  <si>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</si>
  <si>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</si>
  <si>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</si>
  <si>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</si>
  <si>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</si>
  <si>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</si>
  <si>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</si>
  <si>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</si>
  <si>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</si>
  <si>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</si>
  <si>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</si>
  <si>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</si>
  <si>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</si>
  <si>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</si>
  <si>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</si>
  <si>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</si>
  <si>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</si>
  <si>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</si>
  <si>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</si>
  <si>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</si>
  <si>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</si>
  <si>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</si>
  <si>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</si>
  <si>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</si>
  <si>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</si>
  <si>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</si>
  <si>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</si>
  <si>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</si>
  <si>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</si>
  <si>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</si>
  <si>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</si>
  <si>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</si>
  <si>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</si>
  <si>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</si>
  <si>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</si>
  <si>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</si>
  <si>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</si>
  <si>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</si>
  <si>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</si>
  <si>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</si>
  <si>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</si>
  <si>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</si>
  <si>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</si>
  <si>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</si>
  <si>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</si>
  <si>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</si>
  <si>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</si>
  <si>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</si>
  <si>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</si>
  <si>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</si>
  <si>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</si>
  <si>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</si>
  <si>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</si>
  <si>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</si>
  <si>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</si>
  <si>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</si>
  <si>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</si>
  <si>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</si>
  <si>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</si>
  <si>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</si>
  <si>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</si>
  <si>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</si>
  <si>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</si>
  <si>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</si>
  <si>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</si>
  <si>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</si>
  <si>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</si>
  <si>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</si>
  <si>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</si>
  <si>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</si>
  <si>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</si>
  <si>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</si>
  <si>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</si>
  <si>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</si>
  <si>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</si>
  <si>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</si>
  <si>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</si>
  <si>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</si>
  <si>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</si>
  <si>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</si>
  <si>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</si>
  <si>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</si>
  <si>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</si>
  <si>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</si>
  <si>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</si>
  <si>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</si>
  <si>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</si>
  <si>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</si>
  <si>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</si>
  <si>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</si>
  <si>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</si>
  <si>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</si>
  <si>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</si>
  <si>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</si>
  <si>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</si>
  <si>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</si>
  <si>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</si>
  <si>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</si>
  <si>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</si>
  <si>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</si>
  <si>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</si>
  <si>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</si>
  <si>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</si>
  <si>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</si>
  <si>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</si>
  <si>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</si>
  <si>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</si>
  <si>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</si>
  <si>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</si>
  <si>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</si>
  <si>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</si>
  <si>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</si>
  <si>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</si>
  <si>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</si>
  <si>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</si>
  <si>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</si>
  <si>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</si>
  <si>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</si>
  <si>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</si>
  <si>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</si>
  <si>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</si>
  <si>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</si>
  <si>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</si>
  <si>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</si>
  <si>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</si>
  <si>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</si>
  <si>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</si>
  <si>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</si>
  <si>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</si>
  <si>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</si>
  <si>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</si>
  <si>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</si>
  <si>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</si>
  <si>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</si>
  <si>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</si>
  <si>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</si>
  <si>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</si>
  <si>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</si>
  <si>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</si>
  <si>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</si>
  <si>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</si>
  <si>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</si>
  <si>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</si>
  <si>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</si>
  <si>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</si>
  <si>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</si>
  <si>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</si>
  <si>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</si>
  <si>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</si>
  <si>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</si>
  <si>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</si>
  <si>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</si>
  <si>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</si>
  <si>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</si>
  <si>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</si>
  <si>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</si>
  <si>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</si>
  <si>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</si>
  <si>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</si>
  <si>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</si>
  <si>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</si>
  <si>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</si>
  <si>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</si>
  <si>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</si>
  <si>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</si>
  <si>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</si>
  <si>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</si>
  <si>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</si>
  <si>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</si>
  <si>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</si>
  <si>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</si>
  <si>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</si>
  <si>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</si>
  <si>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</si>
  <si>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</si>
  <si>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</si>
  <si>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</si>
  <si>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</si>
  <si>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</si>
  <si>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</si>
  <si>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</si>
  <si>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</si>
  <si>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</si>
  <si>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</si>
  <si>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</si>
  <si>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</si>
  <si>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</si>
  <si>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</si>
  <si>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</si>
  <si>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</si>
  <si>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</si>
  <si>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</si>
  <si>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</si>
  <si>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</si>
  <si>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</si>
  <si>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</si>
  <si>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</si>
  <si>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</si>
  <si>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</si>
  <si>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</si>
  <si>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</si>
  <si>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</si>
  <si>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</si>
  <si>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</si>
  <si>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</si>
  <si>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</si>
  <si>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</si>
  <si>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</si>
  <si>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</si>
  <si>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</si>
  <si>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</si>
  <si>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</si>
  <si>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</si>
  <si>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</si>
  <si>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</si>
  <si>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</si>
  <si>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</si>
  <si>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</si>
  <si>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</si>
  <si>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</si>
  <si>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</si>
  <si>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</si>
  <si>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</si>
  <si>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</si>
  <si>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</si>
  <si>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</si>
  <si>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</si>
  <si>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</si>
  <si>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</si>
  <si>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</si>
  <si>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</si>
  <si>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</si>
  <si>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</si>
  <si>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</si>
  <si>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</si>
  <si>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</si>
  <si>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</si>
  <si>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</si>
  <si>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</si>
  <si>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</si>
  <si>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</si>
  <si>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</si>
  <si>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</si>
  <si>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</si>
  <si>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</si>
  <si>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</si>
  <si>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</si>
  <si>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</si>
  <si>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</si>
  <si>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</si>
  <si>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</si>
  <si>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</si>
  <si>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</si>
  <si>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</si>
  <si>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</si>
  <si>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</si>
  <si>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</si>
  <si>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</si>
  <si>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</si>
  <si>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</si>
  <si>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</si>
  <si>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</si>
  <si>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</si>
  <si>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</si>
  <si>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</si>
  <si>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</si>
  <si>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</si>
  <si>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</si>
  <si>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</si>
  <si>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</si>
  <si>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</si>
  <si>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</si>
  <si>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</si>
  <si>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</si>
  <si>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</si>
  <si>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</si>
  <si>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</si>
  <si>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</si>
  <si>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</si>
  <si>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</si>
  <si>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</si>
  <si>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</si>
  <si>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</si>
  <si>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</si>
  <si>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</si>
  <si>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</si>
  <si>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</si>
  <si>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</si>
  <si>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</si>
  <si>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</si>
  <si>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</si>
  <si>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</si>
  <si>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</si>
  <si>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</si>
  <si>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</si>
  <si>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</si>
  <si>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</si>
  <si>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</si>
  <si>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</si>
  <si>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</si>
  <si>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</si>
  <si>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</si>
  <si>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</si>
  <si>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</si>
  <si>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</si>
  <si>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</si>
  <si>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</si>
  <si>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</si>
  <si>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</si>
  <si>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</si>
  <si>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</si>
  <si>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</si>
  <si>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</si>
  <si>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</si>
  <si>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</si>
  <si>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</si>
  <si>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</si>
  <si>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</si>
  <si>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</si>
  <si>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</si>
  <si>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</si>
  <si>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</si>
  <si>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</si>
  <si>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</si>
  <si>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</si>
  <si>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</si>
  <si>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</si>
  <si>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</si>
  <si>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</si>
  <si>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</si>
  <si>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</si>
  <si>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</si>
  <si>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</si>
  <si>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</si>
  <si>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</si>
  <si>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</si>
  <si>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</si>
  <si>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</si>
  <si>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</si>
  <si>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</si>
  <si>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</si>
  <si>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</si>
  <si>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</si>
  <si>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</si>
  <si>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</si>
  <si>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</si>
  <si>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</si>
  <si>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</si>
  <si>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</si>
  <si>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</si>
  <si>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</si>
  <si>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</si>
  <si>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</si>
  <si>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</si>
  <si>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</si>
  <si>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</si>
  <si>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</si>
  <si>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</si>
  <si>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</si>
  <si>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</si>
  <si>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</si>
  <si>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</si>
  <si>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</si>
  <si>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</si>
  <si>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</si>
  <si>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</si>
  <si>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</si>
  <si>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</si>
  <si>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</si>
  <si>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</si>
  <si>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</si>
  <si>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</si>
  <si>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</si>
  <si>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</si>
  <si>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</si>
  <si>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</si>
  <si>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</si>
  <si>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</si>
  <si>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</si>
  <si>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</si>
  <si>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</si>
  <si>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</si>
  <si>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</si>
  <si>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</si>
  <si>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</si>
  <si>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</si>
  <si>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</si>
  <si>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</si>
  <si>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</si>
  <si>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</si>
  <si>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</si>
  <si>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</si>
  <si>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</si>
  <si>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</si>
  <si>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</si>
  <si>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</si>
  <si>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</si>
  <si>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</si>
  <si>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</si>
  <si>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</si>
  <si>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</si>
  <si>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</si>
  <si>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</si>
  <si>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</si>
  <si>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</si>
  <si>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</si>
  <si>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</si>
  <si>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</si>
  <si>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</si>
  <si>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</si>
  <si>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</si>
  <si>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</si>
  <si>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</si>
  <si>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</si>
  <si>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</si>
  <si>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</si>
  <si>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</si>
  <si>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</si>
  <si>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</si>
  <si>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</si>
  <si>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</si>
  <si>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</si>
  <si>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</si>
  <si>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</si>
  <si>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</si>
  <si>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</si>
  <si>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</si>
  <si>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</si>
  <si>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</si>
  <si>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</si>
  <si>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</si>
  <si>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</si>
  <si>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</si>
  <si>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</si>
  <si>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</si>
  <si>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</si>
  <si>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</si>
  <si>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</si>
  <si>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</si>
  <si>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</si>
  <si>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</si>
  <si>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</si>
  <si>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</si>
  <si>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</si>
  <si>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</si>
  <si>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</si>
  <si>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</si>
  <si>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</si>
  <si>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</si>
  <si>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</si>
  <si>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</si>
  <si>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</si>
  <si>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</si>
  <si>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</si>
  <si>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</si>
  <si>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</si>
  <si>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</si>
  <si>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</si>
  <si>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</si>
  <si>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</si>
  <si>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</si>
  <si>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</si>
  <si>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</si>
  <si>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</si>
  <si>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</si>
  <si>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</si>
  <si>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</si>
  <si>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</si>
  <si>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</si>
  <si>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</si>
  <si>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</si>
  <si>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</si>
  <si>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</si>
  <si>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</si>
  <si>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</si>
  <si>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</si>
  <si>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</si>
  <si>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</si>
  <si>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</si>
  <si>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</si>
  <si>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</si>
  <si>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</si>
  <si>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</si>
  <si>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</si>
  <si>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</si>
  <si>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</si>
  <si>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</si>
  <si>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</si>
  <si>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</si>
  <si>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</si>
  <si>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</si>
  <si>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</si>
  <si>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</si>
  <si>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</si>
  <si>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</si>
  <si>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</si>
  <si>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</si>
  <si>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</si>
  <si>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</si>
  <si>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</si>
  <si>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</si>
  <si>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</si>
  <si>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</si>
  <si>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</si>
  <si>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</si>
  <si>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</si>
  <si>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</si>
  <si>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</si>
  <si>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</si>
  <si>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</si>
  <si>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</si>
  <si>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</si>
  <si>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</si>
  <si>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</si>
  <si>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</si>
  <si>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</si>
  <si>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</si>
  <si>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</si>
  <si>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</si>
  <si>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</si>
  <si>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</si>
  <si>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</si>
  <si>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</si>
  <si>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</si>
  <si>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</si>
  <si>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</si>
  <si>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</si>
  <si>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</si>
  <si>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</si>
  <si>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</si>
  <si>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</si>
  <si>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</si>
  <si>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</si>
  <si>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</si>
  <si>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</si>
  <si>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</si>
  <si>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</si>
  <si>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</si>
  <si>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</si>
  <si>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</si>
  <si>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</si>
  <si>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</si>
  <si>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</si>
  <si>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</si>
  <si>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</si>
  <si>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</si>
  <si>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</si>
  <si>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</si>
  <si>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</si>
  <si>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</si>
  <si>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</si>
  <si>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</si>
  <si>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</si>
  <si>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</si>
  <si>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</si>
  <si>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</si>
  <si>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</si>
  <si>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</si>
  <si>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</si>
  <si>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</si>
  <si>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</si>
  <si>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</si>
  <si>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</si>
  <si>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</si>
  <si>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</si>
  <si>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</si>
  <si>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</si>
  <si>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</si>
  <si>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</si>
  <si>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</si>
  <si>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</si>
  <si>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</si>
  <si>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</si>
  <si>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</si>
  <si>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</si>
  <si>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</si>
  <si>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</si>
  <si>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</si>
  <si>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</si>
  <si>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</si>
  <si>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</si>
  <si>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</si>
  <si>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</si>
  <si>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</si>
  <si>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</si>
  <si>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</si>
  <si>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</si>
  <si>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</si>
  <si>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</si>
  <si>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</si>
  <si>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</si>
  <si>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</si>
  <si>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</si>
  <si>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</si>
  <si>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</si>
  <si>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</si>
  <si>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</si>
  <si>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</si>
  <si>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</si>
  <si>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</si>
  <si>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</si>
  <si>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</si>
  <si>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</si>
  <si>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</si>
  <si>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</si>
  <si>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</si>
  <si>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</si>
  <si>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</si>
  <si>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</si>
  <si>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</si>
  <si>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</si>
  <si>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</si>
  <si>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</si>
  <si>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</si>
  <si>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</si>
  <si>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</si>
  <si>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</si>
  <si>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</si>
  <si>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</si>
  <si>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</si>
  <si>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</si>
  <si>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</si>
  <si>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</si>
  <si>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</si>
  <si>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</si>
  <si>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</si>
  <si>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</si>
  <si>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</si>
  <si>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</si>
  <si>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</si>
  <si>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</si>
  <si>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</si>
  <si>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</si>
  <si>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</si>
  <si>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</si>
  <si>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</si>
  <si>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</si>
  <si>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</si>
  <si>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</si>
  <si>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</si>
  <si>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</si>
  <si>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</si>
  <si>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</si>
  <si>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</si>
  <si>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</si>
  <si>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</si>
  <si>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</si>
  <si>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</si>
  <si>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</si>
  <si>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</si>
  <si>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</si>
  <si>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</si>
  <si>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</si>
  <si>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</si>
  <si>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</si>
  <si>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</si>
  <si>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</si>
  <si>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</si>
  <si>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</si>
  <si>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</si>
  <si>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</si>
  <si>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</si>
  <si>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</si>
  <si>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</si>
  <si>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</si>
  <si>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</si>
  <si>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</si>
  <si>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</si>
  <si>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</si>
  <si>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</si>
  <si>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</si>
  <si>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</si>
  <si>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</si>
  <si>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</si>
  <si>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</si>
  <si>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</si>
  <si>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</si>
  <si>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</si>
  <si>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</si>
  <si>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</si>
  <si>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</si>
  <si>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</si>
  <si>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</si>
  <si>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</si>
  <si>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</si>
  <si>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</si>
  <si>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</si>
  <si>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</si>
  <si>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</si>
  <si>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</si>
  <si>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</si>
  <si>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</si>
  <si>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</si>
  <si>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</si>
  <si>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</si>
  <si>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</si>
  <si>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</si>
  <si>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</si>
  <si>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</si>
  <si>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</si>
  <si>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</si>
  <si>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</si>
  <si>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</si>
  <si>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</si>
  <si>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</si>
  <si>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</si>
  <si>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</si>
  <si>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</si>
  <si>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</si>
  <si>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</si>
  <si>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</si>
  <si>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</si>
  <si>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</si>
  <si>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</si>
  <si>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</si>
  <si>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</si>
  <si>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</si>
  <si>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</si>
  <si>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</si>
  <si>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</si>
  <si>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</si>
  <si>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</si>
  <si>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</si>
  <si>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</si>
  <si>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</si>
  <si>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</si>
  <si>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</si>
  <si>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</si>
  <si>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</si>
  <si>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</si>
  <si>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</si>
  <si>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</si>
  <si>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</si>
  <si>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</si>
  <si>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</si>
  <si>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</si>
  <si>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</si>
  <si>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</si>
  <si>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</si>
  <si>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</si>
  <si>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</si>
  <si>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</si>
  <si>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</si>
  <si>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</si>
  <si>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</si>
  <si>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</si>
  <si>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</si>
  <si>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</si>
  <si>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</si>
  <si>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</si>
  <si>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</si>
  <si>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</si>
  <si>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</si>
  <si>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</si>
  <si>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</si>
  <si>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</si>
  <si>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</si>
  <si>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</si>
  <si>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</si>
  <si>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</si>
  <si>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</si>
  <si>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</si>
  <si>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</si>
  <si>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</si>
  <si>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</si>
  <si>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</si>
  <si>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</si>
  <si>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</si>
  <si>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</si>
  <si>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</si>
  <si>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</si>
  <si>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</si>
  <si>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</si>
  <si>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</si>
  <si>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</si>
  <si>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</si>
  <si>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</si>
  <si>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</si>
  <si>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</si>
  <si>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</si>
  <si>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</si>
  <si>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</si>
  <si>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</si>
  <si>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</si>
  <si>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</si>
  <si>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</si>
  <si>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</si>
  <si>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</si>
  <si>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</si>
  <si>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</si>
  <si>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</si>
  <si>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</si>
  <si>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</si>
  <si>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</si>
  <si>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</si>
  <si>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</si>
  <si>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</si>
  <si>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</si>
  <si>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</si>
  <si>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</si>
  <si>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</si>
  <si>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</si>
  <si>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</si>
  <si>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</si>
  <si>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</si>
  <si>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</si>
  <si>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</si>
  <si>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</si>
  <si>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</si>
  <si>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</si>
  <si>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</si>
  <si>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</si>
  <si>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</si>
  <si>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</si>
  <si>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</si>
  <si>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</si>
  <si>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</si>
  <si>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</si>
  <si>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</si>
  <si>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</si>
  <si>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</si>
  <si>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</si>
  <si>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</si>
  <si>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</si>
  <si>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</si>
  <si>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</si>
  <si>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</si>
  <si>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</si>
  <si>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</si>
  <si>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</si>
  <si>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</si>
  <si>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</si>
  <si>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</si>
  <si>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</si>
  <si>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</si>
  <si>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</si>
  <si>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</si>
  <si>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</si>
  <si>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</si>
  <si>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</si>
  <si>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</si>
  <si>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</si>
  <si>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</si>
  <si>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</si>
  <si>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</si>
  <si>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</si>
  <si>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</si>
  <si>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</si>
  <si>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</si>
  <si>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</si>
  <si>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</si>
  <si>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</si>
  <si>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</si>
  <si>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</si>
  <si>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</si>
  <si>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</si>
  <si>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</si>
  <si>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</si>
  <si>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</si>
  <si>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</si>
  <si>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</si>
  <si>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</si>
  <si>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</si>
  <si>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</si>
  <si>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</si>
  <si>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</si>
  <si>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</si>
  <si>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</si>
  <si>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</si>
  <si>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</si>
  <si>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</si>
  <si>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</si>
  <si>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</si>
  <si>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</si>
  <si>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</si>
  <si>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</si>
  <si>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</si>
  <si>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</si>
  <si>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</si>
  <si>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</si>
  <si>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</si>
  <si>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</si>
  <si>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</si>
  <si>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</si>
  <si>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</si>
  <si>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</si>
  <si>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</si>
  <si>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</si>
  <si>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</si>
  <si>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</si>
  <si>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</si>
  <si>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</si>
  <si>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</si>
  <si>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</si>
  <si>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</si>
  <si>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</si>
  <si>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</si>
  <si>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</si>
  <si>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</si>
  <si>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</si>
  <si>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</si>
  <si>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</si>
  <si>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</si>
  <si>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</si>
  <si>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</si>
  <si>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</si>
  <si>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</si>
  <si>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</si>
  <si>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</si>
  <si>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</si>
  <si>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</si>
  <si>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</si>
  <si>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</si>
  <si>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</si>
  <si>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</si>
  <si>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</si>
  <si>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</si>
  <si>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</si>
  <si>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</si>
  <si>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</si>
  <si>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</si>
  <si>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</si>
  <si>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</si>
  <si>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</si>
  <si>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</si>
  <si>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</si>
  <si>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</si>
  <si>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</si>
  <si>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</si>
  <si>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</si>
  <si>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</si>
  <si>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</si>
  <si>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</si>
  <si>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</si>
  <si>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</si>
  <si>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</si>
  <si>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</si>
  <si>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</si>
  <si>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</si>
  <si>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</si>
  <si>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</si>
  <si>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</si>
  <si>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</si>
  <si>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</si>
  <si>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</si>
  <si>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</si>
  <si>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</si>
  <si>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</si>
  <si>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</si>
  <si>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</si>
  <si>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</si>
  <si>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</si>
  <si>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</si>
  <si>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</si>
  <si>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</si>
  <si>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</si>
  <si>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</si>
  <si>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</si>
  <si>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</si>
  <si>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</si>
  <si>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</si>
  <si>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</si>
  <si>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</si>
  <si>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</si>
  <si>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</si>
  <si>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</si>
  <si>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</si>
  <si>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</si>
  <si>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</si>
  <si>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</si>
  <si>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</si>
  <si>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</si>
  <si>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</si>
  <si>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</si>
  <si>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</si>
  <si>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</si>
  <si>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</si>
  <si>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</si>
  <si>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</si>
  <si>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</si>
  <si>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</si>
  <si>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</si>
  <si>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</si>
  <si>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</si>
  <si>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</si>
  <si>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</si>
  <si>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</si>
  <si>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</si>
  <si>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</si>
  <si>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</si>
  <si>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</si>
  <si>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</si>
  <si>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</si>
  <si>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</si>
  <si>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</si>
  <si>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</si>
  <si>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</si>
  <si>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</si>
  <si>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</si>
  <si>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</si>
  <si>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</si>
  <si>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</si>
  <si>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</si>
  <si>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</si>
  <si>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</si>
  <si>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</si>
  <si>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</si>
  <si>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</si>
  <si>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</si>
  <si>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</si>
  <si>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</si>
  <si>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</si>
  <si>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</si>
  <si>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</si>
  <si>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</si>
  <si>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</si>
  <si>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</si>
  <si>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</si>
  <si>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</si>
  <si>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</si>
  <si>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</si>
  <si>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</si>
  <si>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</si>
  <si>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</si>
  <si>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</si>
  <si>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</si>
  <si>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</si>
  <si>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</si>
  <si>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</si>
  <si>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</si>
  <si>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</si>
  <si>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</si>
  <si>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</si>
  <si>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</si>
  <si>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</si>
  <si>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</si>
  <si>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</si>
  <si>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</si>
  <si>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</si>
  <si>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</si>
  <si>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</si>
  <si>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</si>
  <si>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</si>
  <si>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</si>
  <si>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</si>
  <si>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</si>
  <si>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</si>
  <si>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</si>
  <si>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</si>
  <si>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</si>
  <si>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</si>
  <si>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</si>
  <si>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</si>
  <si>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</si>
  <si>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</si>
  <si>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</si>
  <si>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</si>
  <si>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</si>
  <si>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</si>
  <si>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</si>
  <si>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</si>
  <si>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</si>
  <si>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</si>
  <si>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</si>
  <si>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</si>
  <si>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</si>
  <si>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</si>
  <si>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</si>
  <si>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</si>
  <si>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</si>
  <si>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</si>
  <si>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</si>
  <si>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</si>
  <si>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</si>
  <si>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</si>
  <si>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</si>
  <si>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</si>
  <si>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</si>
  <si>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</si>
  <si>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</si>
  <si>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</si>
  <si>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</si>
  <si>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</si>
  <si>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</si>
  <si>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</si>
  <si>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</si>
  <si>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</si>
  <si>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</si>
  <si>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</si>
  <si>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</si>
  <si>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</si>
  <si>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</si>
  <si>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</si>
  <si>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</si>
  <si>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</si>
  <si>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</si>
  <si>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</si>
  <si>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</si>
  <si>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</si>
  <si>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</si>
  <si>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</si>
  <si>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</si>
  <si>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</si>
  <si>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</si>
  <si>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</si>
  <si>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</si>
  <si>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</si>
  <si>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</si>
  <si>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</si>
  <si>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</si>
  <si>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</si>
  <si>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</si>
  <si>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</si>
  <si>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</si>
  <si>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</si>
  <si>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</si>
  <si>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</si>
  <si>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</si>
  <si>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</si>
  <si>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</si>
  <si>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</si>
  <si>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</si>
  <si>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</si>
  <si>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</si>
  <si>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</si>
  <si>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</si>
  <si>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</si>
  <si>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</si>
  <si>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</si>
  <si>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</si>
  <si>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</si>
  <si>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</si>
  <si>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</si>
  <si>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</si>
  <si>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</si>
  <si>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</si>
  <si>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</si>
  <si>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</si>
  <si>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</si>
  <si>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</si>
  <si>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</si>
  <si>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</si>
  <si>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</si>
  <si>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</si>
  <si>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</si>
  <si>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</si>
  <si>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</si>
  <si>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</si>
  <si>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</si>
  <si>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</si>
  <si>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</si>
  <si>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</si>
  <si>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</si>
  <si>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</si>
  <si>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</si>
  <si>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</si>
  <si>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</si>
  <si>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</si>
  <si>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</si>
  <si>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</si>
  <si>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</si>
  <si>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</si>
  <si>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</si>
  <si>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</si>
  <si>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</si>
  <si>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</si>
  <si>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</si>
  <si>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</si>
  <si>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</si>
  <si>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</si>
  <si>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</si>
  <si>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</si>
  <si>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</si>
  <si>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</si>
  <si>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</si>
  <si>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</si>
  <si>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</si>
  <si>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</si>
  <si>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</si>
  <si>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</si>
  <si>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</si>
  <si>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</si>
  <si>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</si>
  <si>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</si>
  <si>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</si>
  <si>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</si>
  <si>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</si>
  <si>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</si>
  <si>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</si>
  <si>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</si>
  <si>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</si>
  <si>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</si>
  <si>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</si>
  <si>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</si>
  <si>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</si>
  <si>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</si>
  <si>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</si>
  <si>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</si>
  <si>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</si>
  <si>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</si>
  <si>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</si>
  <si>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</si>
  <si>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</si>
  <si>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</si>
  <si>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</si>
  <si>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</si>
  <si>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</si>
  <si>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</si>
  <si>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</si>
  <si>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</si>
  <si>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</si>
  <si>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</si>
  <si>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</si>
  <si>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</si>
  <si>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</si>
  <si>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</si>
  <si>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</si>
  <si>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</si>
  <si>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</si>
  <si>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</si>
  <si>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</si>
  <si>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</si>
  <si>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</si>
  <si>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</si>
  <si>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</si>
  <si>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</si>
  <si>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</si>
  <si>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</si>
  <si>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</si>
  <si>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</si>
  <si>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</si>
  <si>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</si>
  <si>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</si>
  <si>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</si>
  <si>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</si>
  <si>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</si>
  <si>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</si>
  <si>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</si>
  <si>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</si>
  <si>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</si>
  <si>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</si>
  <si>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</si>
  <si>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</si>
  <si>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</si>
  <si>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</si>
  <si>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</si>
  <si>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</si>
  <si>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</si>
  <si>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</si>
  <si>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</si>
  <si>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</si>
  <si>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</si>
  <si>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</si>
  <si>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</si>
  <si>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</si>
  <si>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</si>
  <si>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</si>
  <si>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</si>
  <si>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</si>
  <si>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</si>
  <si>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</si>
  <si>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</si>
  <si>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</si>
  <si>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</si>
  <si>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</si>
  <si>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</si>
  <si>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</si>
  <si>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</si>
  <si>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</si>
  <si>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</si>
  <si>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</si>
  <si>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</si>
  <si>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</si>
  <si>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</si>
  <si>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</si>
  <si>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</si>
  <si>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</si>
  <si>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</si>
  <si>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</si>
  <si>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</si>
  <si>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</si>
  <si>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</si>
  <si>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</si>
  <si>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</si>
  <si>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</si>
  <si>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</si>
  <si>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</si>
  <si>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</si>
  <si>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</si>
  <si>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</si>
  <si>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</si>
  <si>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</si>
  <si>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</si>
  <si>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</si>
  <si>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</si>
  <si>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</si>
  <si>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</si>
  <si>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</si>
  <si>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</si>
  <si>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</si>
  <si>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</si>
  <si>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</si>
  <si>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</si>
  <si>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</si>
  <si>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</si>
  <si>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</si>
  <si>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</si>
  <si>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</si>
  <si>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</si>
  <si>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</si>
  <si>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</si>
  <si>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</si>
  <si>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</si>
  <si>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</si>
  <si>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</si>
  <si>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</si>
  <si>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</si>
  <si>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</si>
  <si>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</si>
  <si>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</si>
  <si>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</si>
  <si>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</si>
  <si>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</si>
  <si>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</si>
  <si>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</si>
  <si>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</si>
  <si>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</si>
  <si>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</si>
  <si>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</si>
  <si>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</si>
  <si>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</si>
  <si>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</si>
  <si>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</si>
  <si>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</si>
  <si>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</si>
  <si>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</si>
  <si>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</si>
  <si>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</si>
  <si>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</si>
  <si>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</si>
  <si>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</si>
  <si>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</si>
  <si>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</si>
  <si>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</si>
  <si>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</si>
  <si>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</si>
  <si>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</si>
  <si>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</si>
  <si>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</si>
  <si>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</si>
  <si>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</si>
  <si>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</si>
  <si>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</si>
  <si>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</si>
  <si>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</si>
  <si>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</si>
  <si>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</si>
  <si>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</si>
  <si>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</si>
  <si>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</si>
  <si>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</si>
  <si>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</si>
  <si>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</si>
  <si>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</si>
  <si>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</si>
  <si>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</si>
  <si>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</si>
  <si>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</si>
  <si>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</si>
  <si>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</si>
  <si>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</si>
  <si>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</si>
  <si>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</si>
  <si>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</si>
  <si>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</si>
  <si>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</si>
  <si>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</si>
  <si>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</si>
  <si>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</si>
  <si>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</si>
  <si>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</si>
  <si>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</si>
  <si>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</si>
  <si>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</si>
  <si>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</si>
  <si>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</si>
  <si>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</si>
  <si>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</si>
  <si>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</si>
  <si>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</si>
  <si>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</si>
  <si>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</si>
  <si>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</si>
  <si>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</si>
  <si>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</si>
  <si>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</si>
  <si>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</si>
  <si>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</si>
  <si>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</si>
  <si>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</si>
  <si>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</si>
  <si>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</si>
  <si>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</si>
  <si>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</si>
  <si>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</si>
  <si>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</si>
  <si>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</si>
  <si>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</si>
  <si>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</si>
  <si>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</si>
  <si>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</si>
  <si>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</si>
  <si>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</si>
  <si>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</si>
  <si>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</si>
  <si>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</si>
  <si>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</si>
  <si>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</si>
  <si>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</si>
  <si>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</si>
  <si>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</si>
  <si>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</si>
  <si>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</si>
  <si>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</si>
  <si>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</si>
  <si>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</si>
  <si>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</si>
  <si>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</si>
  <si>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</si>
  <si>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</si>
  <si>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</si>
  <si>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</si>
  <si>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</si>
  <si>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</si>
  <si>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</si>
  <si>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</si>
  <si>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</si>
  <si>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</si>
  <si>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</si>
  <si>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</si>
  <si>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</si>
  <si>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</si>
  <si>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</si>
  <si>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</si>
  <si>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</si>
  <si>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</si>
  <si>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</si>
  <si>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</si>
  <si>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</si>
  <si>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</si>
  <si>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</si>
  <si>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</si>
  <si>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</si>
  <si>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</si>
  <si>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</si>
  <si>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</si>
  <si>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</si>
  <si>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</si>
  <si>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</si>
  <si>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</si>
  <si>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</si>
  <si>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</si>
  <si>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</si>
  <si>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</si>
  <si>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</si>
  <si>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</si>
  <si>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</si>
  <si>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</si>
  <si>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</si>
  <si>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</si>
  <si>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</si>
  <si>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</si>
  <si>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</si>
  <si>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</si>
  <si>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</si>
  <si>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</si>
  <si>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</si>
  <si>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</si>
  <si>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</si>
  <si>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</si>
  <si>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</si>
  <si>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</si>
  <si>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</si>
  <si>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</si>
  <si>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</si>
  <si>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</si>
  <si>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</si>
  <si>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</si>
  <si>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</si>
  <si>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</si>
  <si>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</si>
  <si>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</si>
  <si>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</si>
  <si>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</si>
  <si>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</si>
  <si>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</si>
  <si>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</si>
  <si>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</si>
  <si>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</si>
  <si>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</si>
  <si>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</si>
  <si>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</si>
  <si>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</si>
  <si>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</si>
  <si>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</si>
  <si>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</si>
  <si>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</si>
  <si>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</si>
  <si>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</si>
  <si>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</si>
  <si>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</si>
  <si>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</si>
  <si>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</si>
  <si>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</si>
  <si>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</si>
  <si>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</si>
  <si>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</si>
  <si>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</si>
  <si>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</si>
  <si>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</si>
  <si>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</si>
  <si>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</si>
  <si>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</si>
  <si>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</si>
  <si>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</si>
  <si>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</si>
  <si>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</si>
  <si>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</si>
  <si>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</si>
  <si>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</si>
  <si>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</si>
  <si>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</si>
  <si>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</si>
  <si>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</si>
  <si>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</si>
  <si>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</si>
  <si>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</si>
  <si>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</si>
  <si>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</si>
  <si>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</si>
  <si>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</si>
  <si>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</si>
  <si>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</si>
  <si>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</si>
  <si>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</si>
  <si>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</si>
  <si>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</si>
  <si>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</si>
  <si>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</si>
  <si>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</si>
  <si>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</si>
  <si>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</si>
  <si>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</si>
  <si>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</si>
  <si>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</si>
  <si>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</si>
  <si>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</si>
  <si>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</si>
  <si>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</si>
  <si>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</si>
  <si>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</si>
  <si>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</si>
  <si>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</si>
  <si>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</si>
  <si>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</si>
  <si>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</si>
  <si>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</si>
  <si>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</si>
  <si>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</si>
  <si>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</si>
  <si>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</si>
  <si>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</si>
  <si>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</si>
  <si>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</si>
  <si>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</si>
  <si>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</si>
  <si>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</si>
  <si>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</si>
  <si>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</si>
  <si>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</si>
  <si>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</si>
  <si>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</si>
  <si>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</si>
  <si>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</si>
  <si>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</si>
  <si>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</si>
  <si>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</si>
  <si>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</si>
  <si>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</si>
  <si>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</si>
  <si>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</si>
  <si>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</si>
  <si>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</si>
  <si>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</si>
  <si>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</si>
  <si>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</si>
  <si>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</si>
  <si>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</si>
  <si>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</si>
  <si>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</si>
  <si>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</si>
  <si>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</si>
  <si>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</si>
  <si>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</si>
  <si>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</si>
  <si>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</si>
  <si>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</si>
  <si>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</si>
  <si>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</si>
  <si>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</si>
  <si>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</si>
  <si>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</si>
  <si>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</si>
  <si>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</si>
  <si>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</si>
  <si>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</si>
  <si>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</si>
  <si>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</si>
  <si>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</si>
  <si>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</si>
  <si>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</si>
  <si>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</si>
  <si>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</si>
  <si>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</si>
  <si>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</si>
  <si>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</si>
  <si>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</si>
  <si>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</si>
  <si>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</si>
  <si>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</si>
  <si>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</si>
  <si>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</si>
  <si>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</si>
  <si>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</si>
  <si>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</si>
  <si>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</si>
  <si>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</si>
  <si>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</si>
  <si>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</si>
  <si>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</si>
  <si>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</si>
  <si>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</si>
  <si>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</si>
  <si>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</si>
  <si>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</si>
  <si>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</si>
  <si>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</si>
  <si>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</si>
  <si>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</si>
  <si>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</si>
  <si>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</si>
  <si>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</si>
  <si>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</si>
  <si>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</si>
  <si>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</si>
  <si>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</si>
  <si>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</si>
  <si>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</si>
  <si>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</si>
  <si>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</si>
  <si>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</si>
  <si>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</si>
  <si>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</si>
  <si>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</si>
  <si>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</si>
  <si>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</si>
  <si>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</si>
  <si>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</si>
  <si>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</si>
  <si>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</si>
  <si>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</si>
  <si>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</si>
  <si>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</si>
  <si>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</si>
  <si>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</si>
  <si>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</si>
  <si>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</si>
  <si>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</si>
  <si>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</si>
  <si>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</si>
  <si>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</si>
  <si>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</si>
  <si>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</si>
  <si>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</si>
  <si>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</si>
  <si>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</si>
  <si>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</si>
  <si>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</si>
  <si>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</si>
  <si>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</si>
  <si>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</si>
  <si>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</si>
  <si>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</si>
  <si>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</si>
  <si>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</si>
  <si>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</si>
  <si>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</si>
  <si>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</si>
  <si>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</si>
  <si>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</si>
  <si>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</si>
  <si>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</si>
  <si>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</si>
  <si>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</si>
  <si>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</si>
  <si>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</si>
  <si>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</si>
  <si>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</si>
  <si>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</si>
  <si>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</si>
  <si>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</si>
  <si>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</si>
  <si>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</si>
  <si>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</si>
  <si>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</si>
  <si>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</si>
  <si>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</si>
  <si>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</si>
  <si>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</si>
  <si>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</si>
  <si>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</si>
  <si>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</si>
  <si>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</si>
  <si>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</si>
  <si>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</si>
  <si>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</si>
  <si>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</si>
  <si>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</si>
  <si>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</si>
  <si>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</si>
  <si>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</si>
  <si>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</si>
  <si>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</si>
  <si>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</si>
  <si>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</si>
  <si>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</si>
  <si>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</si>
  <si>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</si>
  <si>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</si>
  <si>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</si>
  <si>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</si>
  <si>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</si>
  <si>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</si>
  <si>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</si>
  <si>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</si>
  <si>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</si>
  <si>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</si>
  <si>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</si>
  <si>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</si>
  <si>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</si>
  <si>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</si>
  <si>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</si>
  <si>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</si>
  <si>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</si>
  <si>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</si>
  <si>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</si>
  <si>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</si>
  <si>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</si>
  <si>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</si>
  <si>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</si>
  <si>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</si>
  <si>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</si>
  <si>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</si>
  <si>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</si>
  <si>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</si>
  <si>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</si>
  <si>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</si>
  <si>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</si>
  <si>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</si>
  <si>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</si>
  <si>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</si>
  <si>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</si>
  <si>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</si>
  <si>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</si>
  <si>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</si>
  <si>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</si>
  <si>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</si>
  <si>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</si>
  <si>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</si>
  <si>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</si>
  <si>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</si>
  <si>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</si>
  <si>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</si>
  <si>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</si>
  <si>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</si>
  <si>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</si>
  <si>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</si>
  <si>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</si>
  <si>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</si>
  <si>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</si>
  <si>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</si>
  <si>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</si>
  <si>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</si>
  <si>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</si>
  <si>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</si>
  <si>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</si>
  <si>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</si>
  <si>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</si>
  <si>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</si>
  <si>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</si>
  <si>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</si>
  <si>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</si>
  <si>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</si>
  <si>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</si>
  <si>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</si>
  <si>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</si>
  <si>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</si>
  <si>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</si>
  <si>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</si>
  <si>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</si>
  <si>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</si>
  <si>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</si>
  <si>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</si>
  <si>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</si>
  <si>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</si>
  <si>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</si>
  <si>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</si>
  <si>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</si>
  <si>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</si>
  <si>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</si>
  <si>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</si>
  <si>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</si>
  <si>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</si>
  <si>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</si>
  <si>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</si>
  <si>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</si>
  <si>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</si>
  <si>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</si>
  <si>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</si>
  <si>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</si>
  <si>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</si>
  <si>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</si>
  <si>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</si>
  <si>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</si>
  <si>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</si>
  <si>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</si>
  <si>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</si>
  <si>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</si>
  <si>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</si>
  <si>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</si>
  <si>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</si>
  <si>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</si>
  <si>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</si>
  <si>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</si>
  <si>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</si>
  <si>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</si>
  <si>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</si>
  <si>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</si>
  <si>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</si>
  <si>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</si>
  <si>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</si>
  <si>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</si>
  <si>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</si>
  <si>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</si>
  <si>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</si>
  <si>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</si>
  <si>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</si>
  <si>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</si>
  <si>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</si>
  <si>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</si>
  <si>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</si>
  <si>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</si>
  <si>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</si>
  <si>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</si>
  <si>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</si>
  <si>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</si>
  <si>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</si>
  <si>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</si>
  <si>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</si>
  <si>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</si>
  <si>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</si>
  <si>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</si>
  <si>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</si>
  <si>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</si>
  <si>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</si>
  <si>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</si>
  <si>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</si>
  <si>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</si>
  <si>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</si>
  <si>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</si>
  <si>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</si>
  <si>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</si>
  <si>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</si>
  <si>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</si>
  <si>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</si>
  <si>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</si>
  <si>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</si>
  <si>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</si>
  <si>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</si>
  <si>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</si>
  <si>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</si>
  <si>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</si>
  <si>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</si>
  <si>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</si>
  <si>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</si>
  <si>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</si>
  <si>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</si>
  <si>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</si>
  <si>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</si>
  <si>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</si>
  <si>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</si>
  <si>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</si>
  <si>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</si>
  <si>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</si>
  <si>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</si>
  <si>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</si>
  <si>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</si>
  <si>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</si>
  <si>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</si>
  <si>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</si>
  <si>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</si>
  <si>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</si>
  <si>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</si>
  <si>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</si>
  <si>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</si>
  <si>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</si>
  <si>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</si>
  <si>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</si>
  <si>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</si>
  <si>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</si>
  <si>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</si>
  <si>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</si>
  <si>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</si>
  <si>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</si>
  <si>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</si>
  <si>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</si>
  <si>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</si>
  <si>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</si>
  <si>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</si>
  <si>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</si>
  <si>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</si>
  <si>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</si>
  <si>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</si>
  <si>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</si>
  <si>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</si>
  <si>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</si>
  <si>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</si>
  <si>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</si>
  <si>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</si>
  <si>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</si>
  <si>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</si>
  <si>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</si>
  <si>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</si>
  <si>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</si>
  <si>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</si>
  <si>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</si>
  <si>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</si>
  <si>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</si>
  <si>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</si>
  <si>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</si>
  <si>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</si>
  <si>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</si>
  <si>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</si>
  <si>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</si>
  <si>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</si>
  <si>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</si>
  <si>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</si>
  <si>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</si>
  <si>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</si>
  <si>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</si>
  <si>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</si>
  <si>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</si>
  <si>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</si>
  <si>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</si>
  <si>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</si>
  <si>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</si>
  <si>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</si>
  <si>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</si>
  <si>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</si>
  <si>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</si>
  <si>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</si>
  <si>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</si>
  <si>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</si>
  <si>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</si>
  <si>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</si>
  <si>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</si>
  <si>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</si>
  <si>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</si>
  <si>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</si>
  <si>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</si>
  <si>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</si>
  <si>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</si>
  <si>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</si>
  <si>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</si>
  <si>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</si>
  <si>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</si>
  <si>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</si>
  <si>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</si>
  <si>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</si>
  <si>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</si>
  <si>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</si>
  <si>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</si>
  <si>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</si>
  <si>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</si>
  <si>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</si>
  <si>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</si>
  <si>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</si>
  <si>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</si>
  <si>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</si>
  <si>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</si>
  <si>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</si>
  <si>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</si>
  <si>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</si>
  <si>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</si>
  <si>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</si>
  <si>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</si>
  <si>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</si>
  <si>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</si>
  <si>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</si>
  <si>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</si>
  <si>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</si>
  <si>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</si>
  <si>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</si>
  <si>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</si>
  <si>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</si>
  <si>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</si>
  <si>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</si>
  <si>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</si>
  <si>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</si>
  <si>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</si>
  <si>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</si>
  <si>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</si>
  <si>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</si>
  <si>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</si>
  <si>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</si>
  <si>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</si>
  <si>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</si>
  <si>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</si>
  <si>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</si>
  <si>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</si>
  <si>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</si>
  <si>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</si>
  <si>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</si>
  <si>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</si>
  <si>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</si>
  <si>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</si>
  <si>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</si>
  <si>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</si>
  <si>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</si>
  <si>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</si>
  <si>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</si>
  <si>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</si>
  <si>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</si>
  <si>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</si>
  <si>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</si>
  <si>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</si>
  <si>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</si>
  <si>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</si>
  <si>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</si>
  <si>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</si>
  <si>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</si>
  <si>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</si>
  <si>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</si>
  <si>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</si>
  <si>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</si>
  <si>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</si>
  <si>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</si>
  <si>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</si>
  <si>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</si>
  <si>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</si>
  <si>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</si>
  <si>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</si>
  <si>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</si>
  <si>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</si>
  <si>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</si>
  <si>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</si>
  <si>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</si>
  <si>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</si>
  <si>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</si>
  <si>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</si>
  <si>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</si>
  <si>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</si>
  <si>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</si>
  <si>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</si>
  <si>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</si>
  <si>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</si>
  <si>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</si>
  <si>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</si>
  <si>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</si>
  <si>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</si>
  <si>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</si>
  <si>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</si>
  <si>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</si>
  <si>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</si>
  <si>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</si>
  <si>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</si>
  <si>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</si>
  <si>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</si>
  <si>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</si>
  <si>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</si>
  <si>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</si>
  <si>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</si>
  <si>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</si>
  <si>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</si>
  <si>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</si>
  <si>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</si>
  <si>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</si>
  <si>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</si>
  <si>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</si>
  <si>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</si>
  <si>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</si>
  <si>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</si>
  <si>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</si>
  <si>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</si>
  <si>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</si>
  <si>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</si>
  <si>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</si>
  <si>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</si>
  <si>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</si>
  <si>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</si>
  <si>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</si>
  <si>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</si>
  <si>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</si>
  <si>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</si>
  <si>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</si>
  <si>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</si>
  <si>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</si>
  <si>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</si>
  <si>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</si>
  <si>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</si>
  <si>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</si>
  <si>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</si>
  <si>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</si>
  <si>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</si>
  <si>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</si>
  <si>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</si>
  <si>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</si>
  <si>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</si>
  <si>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</si>
  <si>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</si>
  <si>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</si>
  <si>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</si>
  <si>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</si>
  <si>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</si>
  <si>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</si>
  <si>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</si>
  <si>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</si>
  <si>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</si>
  <si>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</si>
  <si>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</si>
  <si>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</si>
  <si>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</si>
  <si>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</si>
  <si>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</si>
  <si>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</si>
  <si>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</si>
  <si>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</si>
  <si>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</si>
  <si>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</si>
  <si>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</si>
  <si>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</si>
  <si>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</si>
  <si>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</si>
  <si>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</si>
  <si>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</si>
  <si>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</si>
  <si>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</si>
  <si>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</si>
  <si>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</si>
  <si>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</si>
  <si>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</si>
  <si>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</si>
  <si>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</si>
  <si>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</si>
  <si>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</si>
  <si>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</si>
  <si>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</si>
  <si>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</si>
  <si>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</si>
  <si>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</si>
  <si>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</si>
  <si>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</si>
  <si>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</si>
  <si>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</si>
  <si>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</si>
  <si>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</si>
  <si>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</si>
  <si>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</si>
  <si>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</si>
  <si>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</si>
  <si>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</si>
  <si>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</si>
  <si>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</si>
  <si>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</si>
  <si>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</si>
  <si>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</si>
  <si>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</si>
  <si>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</si>
  <si>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</si>
  <si>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</si>
  <si>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</si>
  <si>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</si>
  <si>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</si>
  <si>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</si>
  <si>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</si>
  <si>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</si>
  <si>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</si>
  <si>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</si>
  <si>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</si>
  <si>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</si>
  <si>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</si>
  <si>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</si>
  <si>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</si>
  <si>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</si>
  <si>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</si>
  <si>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</si>
  <si>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</si>
  <si>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</si>
  <si>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</si>
  <si>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</si>
  <si>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</si>
  <si>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</si>
  <si>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</si>
  <si>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</si>
  <si>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</si>
  <si>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</si>
  <si>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</si>
  <si>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</si>
  <si>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</si>
  <si>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</si>
  <si>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</si>
  <si>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</si>
  <si>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</si>
  <si>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</si>
  <si>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</si>
  <si>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</si>
  <si>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</si>
  <si>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</si>
  <si>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</si>
  <si>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</si>
  <si>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</si>
  <si>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</si>
  <si>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</si>
  <si>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</si>
  <si>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</si>
  <si>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</si>
  <si>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</si>
  <si>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</si>
  <si>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</si>
  <si>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</si>
  <si>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</si>
  <si>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</si>
  <si>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</si>
  <si>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</si>
  <si>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</si>
  <si>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</si>
  <si>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</si>
  <si>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</si>
  <si>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</si>
  <si>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</si>
  <si>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</si>
  <si>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</si>
  <si>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</si>
  <si>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</si>
  <si>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</si>
  <si>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</si>
  <si>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</si>
  <si>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</si>
  <si>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</si>
  <si>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</si>
  <si>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</si>
  <si>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</si>
  <si>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</si>
  <si>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</si>
  <si>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</si>
  <si>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</si>
  <si>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</si>
  <si>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</si>
  <si>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</si>
  <si>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</si>
  <si>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</si>
  <si>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</si>
  <si>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</si>
  <si>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</si>
  <si>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</si>
  <si>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</si>
  <si>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</si>
  <si>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</si>
  <si>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</si>
  <si>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</si>
  <si>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</si>
  <si>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</si>
  <si>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</si>
  <si>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</si>
  <si>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</si>
  <si>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</si>
  <si>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</si>
  <si>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</si>
  <si>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</si>
  <si>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</si>
  <si>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</si>
  <si>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</si>
  <si>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</si>
  <si>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</si>
  <si>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</si>
  <si>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</si>
  <si>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</si>
  <si>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</si>
  <si>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</si>
  <si>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</si>
  <si>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</si>
  <si>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</si>
  <si>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</si>
  <si>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</si>
  <si>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</si>
  <si>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</si>
  <si>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</si>
  <si>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</si>
  <si>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</si>
  <si>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</si>
  <si>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</si>
  <si>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</si>
  <si>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</si>
  <si>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</si>
  <si>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</si>
  <si>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</si>
  <si>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</si>
  <si>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</si>
  <si>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</si>
  <si>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</si>
  <si>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</si>
  <si>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</si>
  <si>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</si>
  <si>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</si>
  <si>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</si>
  <si>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</si>
  <si>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</si>
  <si>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</si>
  <si>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</si>
  <si>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</si>
  <si>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</si>
  <si>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</si>
  <si>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</si>
  <si>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</si>
  <si>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</si>
  <si>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</si>
  <si>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</si>
  <si>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</si>
  <si>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</si>
  <si>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</si>
  <si>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</si>
  <si>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</si>
  <si>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</si>
  <si>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</si>
  <si>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</si>
  <si>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</si>
  <si>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</si>
  <si>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</si>
  <si>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</si>
  <si>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</si>
  <si>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</si>
  <si>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</si>
  <si>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</si>
  <si>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</si>
  <si>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</si>
  <si>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</si>
  <si>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</si>
  <si>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</si>
  <si>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</si>
  <si>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</si>
  <si>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</si>
  <si>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</si>
  <si>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</si>
  <si>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</si>
  <si>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</si>
  <si>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</si>
  <si>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</si>
  <si>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</si>
  <si>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</si>
  <si>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</si>
  <si>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</si>
  <si>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</si>
  <si>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</si>
  <si>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</si>
  <si>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</si>
  <si>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</si>
  <si>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</si>
  <si>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</si>
  <si>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</si>
  <si>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</si>
  <si>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</si>
  <si>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</si>
  <si>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</si>
  <si>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</si>
  <si>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</si>
  <si>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</si>
  <si>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</si>
  <si>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</si>
  <si>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</si>
  <si>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</si>
  <si>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</si>
  <si>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</si>
  <si>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</si>
  <si>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</si>
  <si>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</si>
  <si>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</si>
  <si>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</si>
  <si>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</si>
  <si>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</si>
  <si>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</si>
  <si>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</si>
  <si>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</si>
  <si>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</si>
  <si>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</si>
  <si>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</si>
  <si>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</si>
  <si>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</si>
  <si>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</si>
  <si>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</si>
  <si>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</si>
  <si>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</si>
  <si>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</si>
  <si>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</si>
  <si>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</si>
  <si>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</si>
  <si>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</si>
  <si>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</si>
  <si>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</si>
  <si>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</si>
  <si>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</si>
  <si>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</si>
  <si>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</si>
  <si>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</si>
  <si>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</si>
  <si>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</si>
  <si>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</si>
  <si>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</si>
  <si>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</si>
  <si>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</si>
  <si>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</si>
  <si>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</si>
  <si>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</si>
  <si>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</si>
  <si>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</si>
  <si>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</si>
  <si>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</si>
  <si>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</si>
  <si>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</si>
  <si>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</si>
  <si>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</si>
  <si>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</si>
  <si>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</si>
  <si>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</si>
  <si>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</si>
  <si>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</si>
  <si>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</si>
  <si>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</si>
  <si>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</si>
  <si>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</si>
  <si>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</si>
  <si>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</si>
  <si>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</si>
  <si>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</si>
  <si>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</si>
  <si>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</si>
  <si>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</si>
  <si>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</si>
  <si>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</si>
  <si>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</si>
  <si>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</si>
  <si>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</si>
  <si>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</si>
  <si>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</si>
  <si>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</si>
  <si>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</si>
  <si>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</si>
  <si>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</si>
  <si>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</si>
  <si>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</si>
  <si>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</si>
  <si>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</si>
  <si>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</si>
  <si>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</si>
  <si>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</si>
  <si>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</si>
  <si>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</si>
  <si>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</si>
  <si>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</si>
  <si>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</si>
  <si>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</si>
  <si>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</si>
  <si>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</si>
  <si>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</si>
  <si>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</si>
  <si>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</si>
  <si>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</si>
  <si>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</si>
  <si>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</si>
  <si>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</si>
  <si>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</si>
  <si>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</si>
  <si>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</si>
  <si>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</si>
  <si>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</si>
  <si>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</si>
  <si>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</si>
  <si>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</si>
  <si>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</si>
  <si>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</si>
  <si>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</si>
  <si>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</si>
  <si>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</si>
  <si>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</si>
  <si>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</si>
  <si>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</si>
  <si>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</si>
  <si>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</si>
  <si>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</si>
  <si>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</si>
  <si>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</si>
  <si>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</si>
  <si>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</si>
  <si>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</si>
  <si>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</si>
  <si>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</si>
  <si>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</si>
  <si>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</si>
  <si>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</si>
  <si>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</si>
  <si>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</si>
  <si>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</si>
  <si>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</si>
  <si>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</si>
  <si>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</si>
  <si>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</si>
  <si>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</si>
  <si>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</si>
  <si>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</si>
  <si>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</si>
  <si>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</si>
  <si>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</si>
  <si>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</si>
  <si>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</si>
  <si>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</si>
  <si>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</si>
  <si>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</si>
  <si>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</si>
  <si>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</si>
  <si>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</si>
  <si>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</si>
  <si>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</si>
  <si>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</si>
  <si>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</si>
  <si>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</si>
  <si>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</si>
  <si>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</si>
  <si>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</si>
  <si>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</si>
  <si>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</si>
  <si>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</si>
  <si>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</si>
  <si>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</si>
  <si>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</si>
  <si>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</si>
  <si>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</si>
  <si>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</si>
  <si>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</si>
  <si>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</si>
  <si>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</si>
  <si>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</si>
  <si>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</si>
  <si>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</si>
  <si>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</si>
  <si>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</si>
  <si>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</si>
  <si>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</si>
  <si>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</si>
  <si>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</si>
  <si>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</si>
  <si>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</si>
  <si>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</si>
  <si>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</si>
  <si>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</si>
  <si>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</si>
  <si>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</si>
  <si>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</si>
  <si>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</si>
  <si>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</si>
  <si>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</si>
  <si>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</si>
  <si>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</si>
  <si>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</si>
  <si>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</si>
  <si>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</si>
  <si>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</si>
  <si>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</si>
  <si>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</si>
  <si>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</si>
  <si>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</si>
  <si>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</si>
  <si>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</si>
  <si>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</si>
  <si>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</si>
  <si>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</si>
  <si>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</si>
  <si>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</si>
  <si>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</si>
  <si>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</si>
  <si>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</si>
  <si>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</si>
  <si>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</si>
  <si>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</si>
  <si>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</si>
  <si>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</si>
  <si>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</si>
  <si>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</si>
  <si>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</si>
  <si>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</si>
  <si>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</si>
  <si>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</si>
  <si>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</si>
  <si>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</si>
  <si>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</si>
  <si>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</si>
  <si>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</si>
  <si>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</si>
  <si>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</si>
  <si>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</si>
  <si>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</si>
  <si>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</si>
  <si>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</si>
  <si>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</si>
  <si>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</si>
  <si>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</si>
  <si>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</si>
  <si>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</si>
  <si>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</si>
  <si>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</si>
  <si>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</si>
  <si>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</si>
  <si>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</si>
  <si>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</si>
  <si>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</si>
  <si>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</si>
  <si>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</si>
  <si>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</si>
  <si>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</si>
  <si>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</si>
  <si>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</si>
  <si>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</si>
  <si>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</si>
  <si>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</si>
  <si>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</si>
  <si>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</si>
  <si>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</si>
  <si>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</si>
  <si>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</si>
  <si>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</si>
  <si>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</si>
  <si>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</si>
  <si>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</si>
  <si>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</si>
  <si>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</si>
  <si>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</si>
  <si>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</si>
  <si>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</si>
  <si>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</si>
  <si>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</si>
  <si>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</si>
  <si>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</si>
  <si>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</si>
  <si>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</si>
  <si>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</si>
  <si>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</si>
  <si>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</si>
  <si>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</si>
  <si>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</si>
  <si>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</si>
  <si>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</si>
  <si>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</si>
  <si>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</si>
  <si>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</si>
  <si>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</si>
  <si>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</si>
  <si>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</si>
  <si>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</si>
  <si>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</si>
  <si>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</si>
  <si>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</si>
  <si>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</si>
  <si>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</si>
  <si>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</si>
  <si>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</si>
  <si>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</si>
  <si>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</si>
  <si>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</si>
  <si>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</si>
  <si>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</si>
  <si>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</si>
  <si>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</si>
  <si>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</si>
  <si>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</si>
  <si>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</si>
  <si>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</si>
  <si>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</si>
  <si>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</si>
  <si>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</si>
  <si>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</si>
  <si>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</si>
  <si>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</si>
  <si>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</si>
  <si>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</si>
  <si>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</si>
  <si>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</si>
  <si>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</si>
  <si>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</si>
  <si>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</si>
  <si>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</si>
  <si>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</si>
  <si>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</si>
  <si>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</si>
  <si>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</si>
  <si>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</si>
  <si>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</si>
  <si>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</si>
  <si>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</si>
  <si>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</si>
  <si>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</si>
  <si>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</si>
  <si>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</si>
  <si>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</si>
  <si>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</si>
  <si>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</si>
  <si>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</si>
  <si>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</si>
  <si>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</si>
  <si>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</si>
  <si>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</si>
  <si>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</si>
  <si>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</si>
  <si>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</si>
  <si>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</si>
  <si>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</si>
  <si>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</si>
  <si>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</si>
  <si>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</si>
  <si>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</si>
  <si>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</si>
  <si>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</si>
  <si>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</si>
  <si>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</si>
  <si>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</si>
  <si>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</si>
  <si>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</si>
  <si>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</si>
  <si>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</si>
  <si>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</si>
  <si>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</si>
  <si>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</si>
  <si>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</si>
  <si>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</si>
  <si>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</si>
  <si>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</si>
  <si>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</si>
  <si>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</si>
  <si>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</si>
  <si>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</si>
  <si>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</si>
  <si>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</si>
  <si>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</si>
  <si>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</si>
  <si>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</si>
  <si>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</si>
  <si>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</si>
  <si>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</si>
  <si>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</si>
  <si>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</si>
  <si>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</si>
  <si>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</si>
  <si>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</si>
  <si>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</si>
  <si>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</si>
  <si>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</si>
  <si>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</si>
  <si>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</si>
  <si>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</si>
  <si>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</si>
  <si>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</si>
  <si>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</si>
  <si>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</si>
  <si>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</si>
  <si>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</si>
  <si>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</si>
  <si>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</si>
  <si>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</si>
  <si>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</si>
  <si>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</si>
  <si>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</si>
  <si>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</si>
  <si>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</si>
  <si>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</si>
  <si>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</si>
  <si>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</si>
  <si>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</si>
  <si>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</si>
  <si>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</si>
  <si>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</si>
  <si>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</si>
  <si>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</si>
  <si>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</si>
  <si>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</si>
  <si>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</si>
  <si>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</si>
  <si>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</si>
  <si>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</si>
  <si>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</si>
  <si>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</si>
  <si>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</si>
  <si>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</si>
  <si>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</si>
  <si>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</si>
  <si>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</si>
  <si>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</si>
  <si>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</si>
  <si>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</si>
  <si>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</si>
  <si>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</si>
  <si>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</si>
  <si>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</si>
  <si>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</si>
  <si>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</si>
  <si>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</si>
  <si>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</si>
  <si>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</si>
  <si>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</si>
  <si>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</si>
  <si>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</si>
  <si>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</si>
  <si>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</si>
  <si>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</si>
  <si>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</si>
  <si>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</si>
  <si>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</si>
  <si>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</si>
  <si>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</si>
  <si>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</si>
  <si>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</si>
  <si>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</si>
  <si>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</si>
  <si>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</si>
  <si>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</si>
  <si>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</si>
  <si>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</si>
  <si>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</si>
  <si>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</si>
  <si>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</si>
  <si>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</si>
  <si>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</si>
  <si>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</si>
  <si>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</si>
  <si>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</si>
  <si>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</si>
  <si>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</si>
  <si>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</si>
  <si>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</si>
  <si>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</si>
  <si>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</si>
  <si>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</si>
  <si>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</si>
  <si>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</si>
  <si>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</si>
  <si>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</si>
  <si>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</si>
  <si>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</si>
  <si>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</si>
  <si>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</si>
  <si>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</si>
  <si>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</si>
  <si>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</si>
  <si>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</si>
  <si>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</si>
  <si>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</si>
  <si>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</si>
  <si>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</si>
  <si>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</si>
  <si>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</si>
  <si>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</si>
  <si>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</si>
  <si>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</si>
  <si>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</si>
  <si>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</si>
  <si>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</si>
  <si>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</si>
  <si>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</si>
  <si>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</si>
  <si>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</si>
  <si>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</si>
  <si>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</si>
  <si>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</si>
  <si>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</si>
  <si>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</si>
  <si>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</si>
  <si>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</si>
  <si>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</si>
  <si>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</si>
  <si>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</si>
  <si>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</si>
  <si>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</si>
  <si>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</si>
  <si>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</si>
  <si>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</si>
  <si>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</si>
  <si>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</si>
  <si>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</si>
  <si>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</si>
  <si>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</si>
  <si>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</si>
  <si>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</si>
  <si>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</si>
  <si>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</si>
  <si>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</si>
  <si>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</si>
  <si>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</si>
  <si>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</si>
  <si>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</si>
  <si>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</si>
  <si>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</si>
  <si>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</si>
  <si>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</si>
  <si>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</si>
  <si>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</si>
  <si>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</si>
  <si>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</si>
  <si>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</si>
  <si>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</si>
  <si>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</si>
  <si>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</si>
  <si>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</si>
  <si>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</si>
  <si>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</si>
  <si>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</si>
  <si>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</si>
  <si>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</si>
  <si>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</si>
  <si>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</si>
  <si>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</si>
  <si>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</si>
  <si>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</si>
  <si>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</si>
  <si>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</si>
  <si>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</si>
  <si>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</si>
  <si>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</si>
  <si>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</si>
  <si>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</si>
  <si>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</si>
  <si>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</si>
  <si>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</si>
  <si>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</si>
  <si>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</si>
  <si>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</si>
  <si>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</si>
  <si>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</si>
  <si>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</si>
  <si>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</si>
  <si>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</si>
  <si>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</si>
  <si>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</si>
  <si>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</si>
  <si>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</si>
  <si>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</si>
  <si>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</si>
  <si>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</si>
  <si>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</si>
  <si>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</si>
  <si>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</si>
  <si>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</si>
  <si>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</si>
  <si>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</si>
  <si>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</si>
  <si>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</si>
  <si>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</si>
  <si>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</si>
  <si>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</si>
  <si>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</si>
  <si>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</si>
  <si>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</si>
  <si>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</si>
  <si>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</si>
  <si>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</si>
  <si>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</si>
  <si>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</si>
  <si>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</si>
  <si>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</si>
  <si>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</si>
  <si>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</si>
  <si>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</si>
  <si>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</si>
  <si>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</si>
  <si>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</si>
  <si>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</si>
  <si>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</si>
  <si>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</si>
  <si>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</si>
  <si>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</si>
  <si>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</si>
  <si>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</si>
  <si>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</si>
  <si>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</si>
  <si>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</si>
  <si>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</si>
  <si>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</si>
  <si>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</si>
  <si>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</si>
  <si>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</si>
  <si>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</si>
  <si>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</si>
  <si>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</si>
  <si>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</si>
  <si>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</si>
  <si>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</si>
  <si>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</si>
  <si>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</si>
  <si>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</si>
  <si>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</si>
  <si>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</si>
  <si>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</si>
  <si>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</si>
  <si>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</si>
  <si>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</si>
  <si>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</si>
  <si>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</si>
  <si>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</si>
  <si>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</si>
  <si>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</si>
  <si>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</si>
  <si>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</si>
  <si>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</si>
  <si>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</si>
  <si>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</si>
  <si>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</si>
  <si>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</si>
  <si>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</si>
  <si>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</si>
  <si>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</si>
  <si>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</si>
  <si>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</si>
  <si>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</si>
  <si>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</si>
  <si>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</si>
  <si>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</si>
  <si>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</si>
  <si>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</si>
  <si>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</si>
  <si>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</si>
  <si>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</si>
  <si>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</si>
  <si>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</si>
  <si>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</si>
  <si>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</si>
  <si>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</si>
  <si>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</si>
  <si>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</si>
  <si>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</si>
  <si>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</si>
  <si>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</si>
  <si>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</si>
  <si>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</si>
  <si>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</si>
  <si>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</si>
  <si>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</si>
  <si>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</si>
  <si>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</si>
  <si>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</si>
  <si>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</si>
  <si>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</si>
  <si>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</si>
  <si>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</si>
  <si>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</si>
  <si>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</si>
  <si>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</si>
  <si>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</si>
  <si>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</si>
  <si>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</si>
  <si>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</si>
  <si>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</si>
  <si>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</si>
  <si>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</si>
  <si>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</si>
  <si>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</si>
  <si>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</si>
  <si>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</si>
  <si>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</si>
  <si>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</si>
  <si>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</si>
  <si>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</si>
  <si>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</si>
  <si>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</si>
  <si>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</si>
  <si>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</si>
  <si>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</si>
  <si>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</si>
  <si>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</si>
  <si>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</si>
  <si>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</si>
  <si>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</si>
  <si>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</si>
  <si>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</si>
  <si>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</si>
  <si>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</si>
  <si>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</si>
  <si>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</si>
  <si>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</si>
  <si>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</si>
  <si>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</si>
  <si>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</si>
  <si>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</si>
  <si>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</si>
  <si>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</si>
  <si>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</si>
  <si>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</si>
  <si>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</si>
  <si>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</si>
  <si>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</si>
  <si>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</si>
  <si>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</si>
  <si>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</si>
  <si>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</si>
  <si>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</si>
  <si>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</si>
  <si>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</si>
  <si>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</si>
  <si>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</si>
  <si>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</si>
  <si>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</si>
  <si>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</si>
  <si>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</si>
  <si>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</si>
  <si>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</si>
  <si>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</si>
  <si>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</si>
  <si>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</si>
  <si>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</si>
  <si>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</si>
  <si>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</si>
  <si>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</si>
  <si>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</si>
  <si>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</si>
  <si>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</si>
  <si>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</si>
  <si>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</si>
  <si>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</si>
  <si>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</si>
  <si>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</si>
  <si>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</si>
  <si>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</si>
  <si>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</si>
  <si>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</si>
  <si>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</si>
  <si>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</si>
  <si>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</si>
  <si>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</si>
  <si>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</si>
  <si>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</si>
  <si>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</si>
  <si>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</si>
  <si>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</si>
  <si>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</si>
  <si>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</si>
  <si>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</si>
  <si>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</si>
  <si>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</si>
  <si>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</si>
  <si>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</si>
  <si>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</si>
  <si>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</si>
  <si>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</si>
  <si>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</si>
  <si>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</si>
  <si>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</si>
  <si>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</si>
  <si>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</si>
  <si>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</si>
  <si>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</si>
  <si>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</si>
  <si>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</si>
  <si>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</si>
  <si>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</si>
  <si>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</si>
  <si>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</si>
  <si>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</si>
  <si>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</si>
  <si>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</si>
  <si>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</si>
  <si>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</si>
  <si>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</si>
  <si>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</si>
  <si>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</si>
  <si>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</si>
  <si>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</si>
  <si>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</si>
  <si>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</si>
  <si>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</si>
  <si>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</si>
  <si>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</si>
  <si>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</si>
  <si>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</si>
  <si>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</si>
  <si>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</si>
  <si>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</si>
  <si>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</si>
  <si>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</si>
  <si>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</si>
  <si>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</si>
  <si>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</si>
  <si>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</si>
  <si>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</si>
  <si>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</si>
  <si>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</si>
  <si>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</si>
  <si>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</si>
  <si>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</si>
  <si>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</si>
  <si>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</si>
  <si>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</si>
  <si>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</si>
  <si>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</si>
  <si>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</si>
  <si>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</si>
  <si>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</si>
  <si>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</si>
  <si>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</si>
  <si>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</si>
  <si>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</si>
  <si>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</si>
  <si>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</si>
  <si>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</si>
  <si>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</si>
  <si>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</si>
  <si>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</si>
  <si>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</si>
  <si>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</si>
  <si>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</si>
  <si>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</si>
  <si>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</si>
  <si>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</si>
  <si>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</si>
  <si>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</si>
  <si>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</si>
  <si>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</si>
  <si>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</si>
  <si>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</si>
  <si>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</si>
  <si>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</si>
  <si>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</si>
  <si>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</si>
  <si>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</si>
  <si>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</si>
  <si>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</si>
  <si>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</si>
  <si>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</si>
  <si>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</si>
  <si>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</si>
  <si>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</si>
  <si>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</si>
  <si>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</si>
  <si>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</si>
  <si>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</si>
  <si>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</si>
  <si>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</si>
  <si>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</si>
  <si>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</si>
  <si>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</si>
  <si>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</si>
  <si>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</si>
  <si>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</si>
  <si>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</si>
  <si>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</si>
  <si>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</si>
  <si>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</si>
  <si>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</si>
  <si>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</si>
  <si>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</si>
  <si>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</si>
  <si>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</si>
  <si>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</si>
  <si>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</si>
  <si>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</si>
  <si>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</si>
  <si>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</si>
  <si>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</si>
  <si>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</si>
  <si>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</si>
  <si>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</si>
  <si>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</si>
  <si>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</si>
  <si>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</si>
  <si>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</si>
  <si>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</si>
  <si>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</si>
  <si>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</si>
  <si>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</si>
  <si>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</si>
  <si>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</si>
  <si>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</si>
  <si>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</si>
  <si>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</si>
  <si>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</si>
  <si>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</si>
  <si>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</si>
  <si>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</si>
  <si>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</si>
  <si>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</si>
  <si>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</si>
  <si>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</si>
  <si>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</si>
  <si>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</si>
  <si>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</si>
  <si>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</si>
  <si>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</si>
  <si>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</si>
  <si>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</si>
  <si>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</si>
  <si>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</si>
  <si>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</si>
  <si>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</si>
  <si>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</si>
  <si>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</si>
  <si>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</si>
  <si>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</si>
  <si>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</si>
  <si>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</si>
  <si>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</si>
  <si>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</si>
  <si>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</si>
  <si>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</si>
  <si>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</si>
  <si>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</si>
  <si>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</si>
  <si>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</si>
  <si>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</si>
  <si>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</si>
  <si>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</si>
  <si>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</si>
  <si>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</si>
  <si>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</si>
  <si>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</si>
  <si>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</si>
  <si>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</si>
  <si>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</si>
  <si>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</si>
  <si>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</si>
  <si>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</si>
  <si>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</si>
  <si>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</si>
  <si>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</si>
  <si>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</si>
  <si>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</si>
  <si>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</si>
  <si>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</si>
  <si>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</si>
  <si>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</si>
  <si>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</si>
  <si>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</si>
  <si>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</si>
  <si>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</si>
  <si>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</si>
  <si>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</si>
  <si>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</si>
  <si>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</si>
  <si>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</si>
  <si>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</si>
  <si>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</si>
  <si>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</si>
  <si>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</si>
  <si>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</si>
  <si>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</si>
  <si>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</si>
  <si>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</si>
  <si>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</si>
  <si>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</si>
  <si>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</si>
  <si>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</si>
  <si>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</si>
  <si>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</si>
  <si>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</si>
  <si>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</si>
  <si>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</si>
  <si>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</si>
  <si>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</si>
  <si>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</si>
  <si>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</si>
  <si>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</si>
  <si>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</si>
  <si>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</si>
  <si>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</si>
  <si>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</si>
  <si>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</si>
  <si>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</si>
  <si>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</si>
  <si>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</si>
  <si>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</si>
  <si>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</si>
  <si>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</si>
  <si>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</si>
  <si>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</si>
  <si>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</si>
  <si>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</si>
  <si>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</si>
  <si>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</si>
  <si>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</si>
  <si>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</si>
  <si>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</si>
  <si>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</si>
  <si>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</si>
  <si>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</si>
  <si>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</si>
  <si>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</si>
  <si>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</si>
  <si>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</si>
  <si>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</si>
  <si>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</si>
  <si>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</si>
  <si>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</si>
  <si>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</si>
  <si>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</si>
  <si>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</si>
  <si>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</si>
  <si>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</si>
  <si>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</si>
  <si>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</si>
  <si>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</si>
  <si>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</si>
  <si>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</si>
  <si>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</si>
  <si>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</si>
  <si>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</si>
  <si>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</si>
  <si>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</si>
  <si>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</si>
  <si>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</si>
  <si>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</si>
  <si>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</si>
  <si>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</si>
  <si>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</si>
  <si>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</si>
  <si>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</si>
  <si>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</si>
  <si>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</si>
  <si>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</si>
  <si>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</si>
  <si>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</si>
  <si>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</si>
  <si>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</si>
  <si>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</si>
  <si>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</si>
  <si>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</si>
  <si>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</si>
  <si>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</si>
  <si>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</si>
  <si>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</si>
  <si>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</si>
  <si>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</si>
  <si>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</si>
  <si>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</si>
  <si>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</si>
  <si>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</si>
  <si>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</si>
  <si>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</si>
  <si>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</si>
  <si>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</si>
  <si>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</si>
  <si>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</si>
  <si>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</si>
  <si>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</si>
  <si>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</si>
  <si>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</si>
  <si>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</si>
  <si>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</si>
  <si>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</si>
  <si>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</si>
  <si>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</si>
  <si>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</si>
  <si>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</si>
  <si>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</si>
  <si>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</si>
  <si>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</si>
  <si>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</si>
  <si>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</si>
  <si>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</si>
  <si>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</si>
  <si>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</si>
  <si>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</si>
  <si>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</si>
  <si>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</si>
  <si>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</si>
  <si>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</si>
  <si>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</si>
  <si>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</si>
  <si>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</si>
  <si>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</si>
  <si>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</si>
  <si>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</si>
  <si>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</si>
  <si>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</si>
  <si>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</si>
  <si>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</si>
  <si>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</si>
  <si>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</si>
  <si>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</si>
  <si>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</si>
  <si>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</si>
  <si>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</si>
  <si>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</si>
  <si>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</si>
  <si>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</si>
  <si>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</si>
  <si>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</si>
  <si>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</si>
  <si>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</si>
  <si>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</si>
  <si>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</si>
  <si>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</si>
  <si>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</si>
  <si>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</si>
  <si>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</si>
  <si>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</si>
  <si>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</si>
  <si>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</si>
  <si>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</si>
  <si>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</si>
  <si>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</si>
  <si>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</si>
  <si>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</si>
  <si>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</si>
  <si>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</si>
  <si>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</si>
  <si>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</si>
  <si>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</si>
  <si>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</si>
  <si>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</si>
  <si>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</si>
  <si>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</si>
  <si>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</si>
  <si>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</si>
  <si>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</si>
  <si>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</si>
  <si>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</si>
  <si>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</si>
  <si>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</si>
  <si>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</si>
  <si>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</si>
  <si>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</si>
  <si>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</si>
  <si>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</si>
  <si>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</si>
  <si>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</si>
  <si>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</si>
  <si>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</si>
  <si>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</si>
  <si>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</si>
  <si>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</si>
  <si>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</si>
  <si>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</si>
  <si>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</si>
  <si>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</si>
  <si>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</si>
  <si>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</si>
  <si>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</si>
  <si>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</si>
  <si>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</si>
  <si>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</si>
  <si>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</si>
  <si>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</si>
  <si>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</si>
  <si>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</si>
  <si>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</si>
  <si>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</si>
  <si>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</si>
  <si>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</si>
  <si>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</si>
  <si>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</si>
  <si>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</si>
  <si>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</si>
  <si>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</si>
  <si>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</si>
  <si>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</si>
  <si>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</si>
  <si>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</si>
  <si>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</si>
  <si>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</si>
  <si>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</si>
  <si>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</si>
  <si>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</si>
  <si>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</si>
  <si>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</si>
  <si>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</si>
  <si>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</si>
  <si>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</si>
  <si>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</si>
  <si>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</si>
  <si>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</si>
  <si>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</si>
  <si>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</si>
  <si>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</si>
  <si>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</si>
  <si>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</si>
  <si>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</si>
  <si>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</si>
  <si>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</si>
  <si>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</si>
  <si>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</si>
  <si>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</si>
  <si>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</si>
  <si>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</si>
  <si>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</si>
  <si>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</si>
  <si>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</si>
  <si>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</si>
  <si>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</si>
  <si>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</si>
  <si>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</si>
  <si>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</si>
  <si>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</si>
  <si>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</si>
  <si>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</si>
  <si>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</si>
  <si>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</si>
  <si>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</si>
  <si>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</si>
  <si>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</si>
  <si>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</si>
  <si>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</si>
  <si>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</si>
  <si>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</si>
  <si>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</si>
  <si>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</si>
  <si>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</si>
  <si>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</si>
  <si>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</si>
  <si>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</si>
  <si>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</si>
  <si>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</si>
  <si>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</si>
  <si>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</si>
  <si>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</si>
  <si>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</si>
  <si>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</si>
  <si>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</si>
  <si>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</si>
  <si>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</si>
  <si>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</si>
  <si>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</si>
  <si>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</si>
  <si>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</si>
  <si>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</si>
  <si>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</si>
  <si>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</si>
  <si>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</si>
  <si>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</si>
  <si>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</si>
  <si>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</si>
  <si>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</si>
  <si>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</si>
  <si>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</si>
  <si>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</si>
  <si>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</si>
  <si>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</si>
  <si>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</si>
  <si>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</si>
  <si>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</si>
  <si>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</si>
  <si>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</si>
  <si>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</si>
  <si>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</si>
  <si>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</si>
  <si>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</si>
  <si>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</si>
  <si>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</si>
  <si>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</si>
  <si>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</si>
  <si>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</si>
  <si>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</si>
  <si>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</si>
  <si>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</si>
  <si>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</si>
  <si>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</si>
  <si>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</si>
  <si>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</si>
  <si>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</si>
  <si>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</si>
  <si>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</si>
  <si>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</si>
  <si>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</si>
  <si>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</si>
  <si>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</si>
  <si>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</si>
  <si>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</si>
  <si>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</si>
  <si>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</si>
  <si>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</si>
  <si>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</si>
  <si>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</si>
  <si>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</si>
  <si>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</si>
  <si>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</si>
  <si>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</si>
  <si>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</si>
  <si>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</si>
  <si>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</si>
  <si>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</si>
  <si>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</si>
  <si>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</si>
  <si>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</si>
  <si>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</si>
  <si>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</si>
  <si>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</si>
  <si>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</si>
  <si>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</si>
  <si>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</si>
  <si>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</si>
  <si>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</si>
  <si>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</si>
  <si>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</si>
  <si>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</si>
  <si>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</si>
  <si>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</si>
  <si>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</si>
  <si>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</si>
  <si>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</si>
  <si>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</si>
  <si>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</si>
  <si>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</si>
  <si>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</si>
  <si>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</si>
  <si>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</si>
  <si>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</si>
  <si>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</si>
  <si>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</si>
  <si>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</si>
  <si>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</si>
  <si>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</si>
  <si>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</si>
  <si>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</si>
  <si>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</si>
  <si>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</si>
  <si>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</si>
  <si>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</si>
  <si>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</si>
  <si>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</si>
  <si>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</si>
  <si>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</si>
  <si>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</si>
  <si>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</si>
  <si>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</si>
  <si>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</si>
  <si>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</si>
  <si>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</si>
  <si>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</si>
  <si>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</si>
  <si>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</si>
  <si>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</si>
  <si>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</si>
  <si>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</si>
  <si>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</si>
  <si>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</si>
  <si>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</si>
  <si>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</si>
  <si>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</si>
  <si>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</si>
  <si>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</si>
  <si>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</si>
  <si>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</si>
  <si>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</si>
  <si>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</si>
  <si>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</si>
  <si>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</si>
  <si>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</si>
  <si>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</si>
  <si>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</si>
  <si>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</si>
  <si>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</si>
  <si>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</si>
  <si>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</si>
  <si>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</si>
  <si>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</si>
  <si>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</si>
  <si>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</si>
  <si>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</si>
  <si>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</si>
  <si>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</si>
  <si>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</si>
  <si>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</si>
  <si>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</si>
  <si>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</si>
  <si>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</si>
  <si>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</si>
  <si>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</si>
  <si>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</si>
  <si>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</si>
  <si>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</si>
  <si>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</si>
  <si>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</si>
  <si>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</si>
  <si>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</si>
  <si>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</si>
  <si>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</si>
  <si>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</si>
  <si>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</si>
  <si>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</si>
  <si>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</si>
  <si>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</si>
  <si>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</si>
  <si>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</si>
  <si>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</si>
  <si>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</si>
  <si>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</si>
  <si>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</si>
  <si>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</si>
  <si>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</si>
  <si>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</si>
  <si>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</si>
  <si>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</si>
  <si>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</si>
  <si>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</si>
  <si>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</si>
  <si>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</si>
  <si>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</si>
  <si>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</si>
  <si>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</si>
  <si>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</si>
  <si>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</si>
  <si>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</si>
  <si>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</si>
  <si>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</si>
  <si>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</si>
  <si>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</si>
  <si>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</si>
  <si>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</si>
  <si>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</si>
  <si>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</si>
  <si>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</si>
  <si>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</si>
  <si>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</si>
  <si>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</si>
  <si>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</si>
  <si>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</si>
  <si>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</si>
  <si>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</si>
  <si>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</si>
  <si>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</si>
  <si>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</si>
  <si>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</si>
  <si>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</si>
  <si>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</si>
  <si>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</si>
  <si>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</si>
  <si>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</si>
  <si>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</si>
  <si>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</si>
  <si>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</si>
  <si>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</si>
  <si>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</si>
  <si>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</si>
  <si>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</si>
  <si>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</si>
  <si>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</si>
  <si>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</si>
  <si>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</si>
  <si>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</si>
  <si>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</si>
  <si>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</si>
  <si>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</si>
  <si>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</si>
  <si>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</si>
  <si>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</si>
  <si>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</si>
  <si>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</si>
  <si>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</si>
  <si>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</si>
  <si>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</si>
  <si>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</si>
  <si>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</si>
  <si>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</si>
  <si>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</si>
  <si>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</si>
  <si>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</si>
  <si>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</si>
  <si>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</si>
  <si>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</si>
  <si>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</si>
  <si>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</si>
  <si>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</si>
  <si>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</si>
  <si>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</si>
  <si>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</si>
  <si>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</si>
  <si>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</si>
  <si>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</si>
  <si>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</si>
  <si>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</si>
  <si>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</si>
  <si>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</si>
  <si>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</si>
  <si>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</si>
  <si>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</si>
  <si>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</si>
  <si>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</si>
  <si>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</si>
  <si>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</si>
  <si>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</si>
  <si>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</si>
  <si>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</si>
  <si>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</si>
  <si>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</si>
  <si>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</si>
  <si>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</si>
  <si>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</si>
  <si>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</si>
  <si>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</si>
  <si>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</si>
  <si>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</si>
  <si>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</si>
  <si>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</si>
  <si>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</si>
  <si>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</si>
  <si>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</si>
  <si>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</si>
  <si>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</si>
  <si>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</si>
  <si>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</si>
  <si>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</si>
  <si>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</si>
  <si>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</si>
  <si>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</si>
  <si>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</si>
  <si>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</si>
  <si>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</si>
  <si>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</si>
  <si>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</si>
  <si>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</si>
  <si>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</si>
  <si>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</si>
  <si>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</si>
  <si>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</si>
  <si>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</si>
  <si>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</si>
  <si>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</si>
  <si>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</si>
  <si>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</si>
  <si>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</si>
  <si>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</si>
  <si>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</si>
  <si>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</si>
  <si>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</si>
  <si>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</si>
  <si>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</si>
  <si>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</si>
  <si>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</si>
  <si>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</si>
  <si>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</si>
  <si>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</si>
  <si>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</si>
  <si>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</si>
  <si>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</si>
  <si>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</si>
  <si>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</si>
  <si>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</si>
  <si>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</si>
  <si>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</si>
  <si>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</si>
  <si>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</si>
  <si>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</si>
  <si>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</si>
  <si>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</si>
  <si>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</si>
  <si>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</si>
  <si>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</si>
  <si>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</si>
  <si>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</si>
  <si>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</si>
  <si>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</si>
  <si>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</si>
  <si>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</si>
  <si>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</si>
  <si>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</si>
  <si>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</si>
  <si>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</si>
  <si>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</si>
  <si>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</si>
  <si>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</si>
  <si>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</si>
  <si>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</si>
  <si>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</si>
  <si>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</si>
  <si>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</si>
  <si>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</si>
  <si>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</si>
  <si>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</si>
  <si>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</si>
  <si>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</si>
  <si>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</si>
  <si>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</si>
  <si>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</si>
  <si>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</si>
  <si>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</si>
  <si>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</si>
  <si>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</si>
  <si>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</si>
  <si>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</si>
  <si>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</si>
  <si>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</si>
  <si>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</si>
  <si>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</si>
  <si>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</si>
  <si>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</si>
  <si>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</si>
  <si>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</si>
  <si>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</si>
  <si>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</si>
  <si>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</si>
  <si>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</si>
  <si>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</si>
  <si>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</si>
  <si>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</si>
  <si>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</si>
  <si>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</si>
  <si>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</si>
  <si>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</si>
  <si>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</si>
  <si>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</si>
  <si>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</si>
  <si>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</si>
  <si>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</si>
  <si>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</si>
  <si>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</si>
  <si>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</si>
  <si>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</si>
  <si>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</si>
  <si>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</si>
  <si>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</si>
  <si>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</si>
  <si>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</si>
  <si>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</si>
  <si>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</si>
  <si>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</si>
  <si>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</si>
  <si>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</si>
  <si>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</si>
  <si>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</si>
  <si>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</si>
  <si>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</si>
  <si>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</si>
  <si>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</si>
  <si>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</si>
  <si>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</si>
  <si>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</si>
  <si>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</si>
  <si>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</si>
  <si>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</si>
  <si>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</si>
  <si>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</si>
  <si>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</si>
  <si>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</si>
  <si>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</si>
  <si>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</si>
  <si>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</si>
  <si>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</si>
  <si>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</si>
  <si>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</si>
  <si>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</si>
  <si>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</si>
  <si>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</si>
  <si>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</si>
  <si>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</si>
  <si>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</si>
  <si>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</si>
  <si>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</si>
  <si>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</si>
  <si>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</si>
  <si>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</si>
  <si>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</si>
  <si>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</si>
  <si>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</si>
  <si>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</si>
  <si>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</si>
  <si>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</si>
  <si>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</si>
  <si>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</si>
  <si>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</si>
  <si>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</si>
  <si>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</si>
  <si>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</si>
  <si>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</si>
  <si>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</si>
  <si>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</si>
  <si>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</si>
  <si>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</si>
  <si>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</si>
  <si>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</si>
  <si>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</si>
  <si>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</si>
  <si>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</si>
  <si>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</si>
  <si>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</si>
  <si>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</si>
  <si>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</si>
  <si>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</si>
  <si>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</si>
  <si>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</si>
  <si>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</si>
  <si>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</si>
  <si>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</si>
  <si>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</si>
  <si>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</si>
  <si>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</si>
  <si>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</si>
  <si>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</si>
  <si>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</si>
  <si>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</si>
  <si>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</si>
  <si>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</si>
  <si>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</si>
  <si>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Y</t>
  </si>
  <si>
    <t>C</t>
  </si>
  <si>
    <t>I</t>
  </si>
  <si>
    <t>G</t>
  </si>
  <si>
    <t>Date</t>
  </si>
  <si>
    <t>Ct</t>
  </si>
  <si>
    <t>Yt</t>
  </si>
  <si>
    <t>Gt</t>
  </si>
  <si>
    <t>It</t>
  </si>
  <si>
    <t>Yt-1</t>
  </si>
  <si>
    <t>Yt-2</t>
  </si>
  <si>
    <t>Gt-1</t>
  </si>
  <si>
    <t>(Yt-1)-(Yt-2)</t>
  </si>
  <si>
    <t>Ct+It+Gt</t>
  </si>
  <si>
    <t>Генеральная дисперсия</t>
  </si>
  <si>
    <t>Выборочная дисперсия</t>
  </si>
  <si>
    <t>Среднее</t>
  </si>
  <si>
    <t>Стандартная ошибка</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</si>
  <si>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</si>
  <si>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</si>
  <si>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</si>
  <si>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</si>
  <si>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</si>
  <si>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</si>
  <si>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</si>
  <si>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</si>
  <si>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</si>
  <si>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</si>
  <si>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</si>
  <si>
    <t>y</t>
  </si>
  <si>
    <t>x</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</si>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</sst>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2"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1" xfId="0" applyFont="1" applyFill="1" applyBorder="1" applyAlignment="1">
      <alignment horizontal="center"/>
    </xf>
    <xf numFmtId="2" fontId="0" fillId="2" borderId="1" xfId="0" applyNumberFormat="1" applyFont="1" applyFill="1" applyBorder="1"/>
    <xf numFmtId="2" fontId="0" fillId="2" borderId="3" xfId="0" applyNumberFormat="1" applyFont="1" applyFill="1" applyBorder="1"/>
    <xf numFmtId="0" fontId="0" fillId="0" borderId="1" xfId="0" applyFont="1" applyBorder="1" applyAlignment="1">
      <alignment horizontal="center"/>
    </xf>
    <xf numFmtId="2" fontId="0" fillId="0" borderId="1" xfId="0" applyNumberFormat="1" applyFont="1" applyBorder="1"/>
    <xf numFmtId="2" fontId="0" fillId="0" borderId="3" xfId="0" applyNumberFormat="1" applyFont="1" applyBorder="1"/>
    <xf numFmtId="0" fontId="0" fillId="0" borderId="0" xfId="0" applyFill="1" applyBorder="1" applyAlignment="1"/>
    <xf numFmtId="0" fontId="0" fillId="0" borderId="4" xfId="0" applyFill="1" applyBorder="1" applyAlignment="1"/>
    <xf numFmtId="0" fontId="1" fillId="0" borderId="5" xfId="0" applyFont="1" applyFill="1" applyBorder="1" applyAlignment="1">
      <alignment horizontal="center"/>
    </xf>
    <xf numFmtId="0" fontId="2" fillId="0" borderId="0" xfId="0" applyFont="1"/>
    <xf numFmtId="0" fontId="2" fillId="0" borderId="0" xfId="0" applyFont="1" applyAlignment="1">
      <alignment horizontal="righ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1"/>
          <c:order val="1"/>
          <c:tx>
            <c:v>Ct</c:v>
          </c:tx>
          <c:spPr>
            <a:ln w="25400" cap="rnd">
              <a:noFill/>
              <a:round/>
            </a:ln>
            <a:effectLst/>
          </c:spPr>
          <c:marker>
            <c:symbol val="circle"/>
            <c:size val="5"/>
            <c:spPr>
              <a:solidFill>
                <a:schemeClr val="accent2"/>
              </a:solidFill>
              <a:ln w="9525">
                <a:solidFill>
                  <a:schemeClr val="accent2"/>
                </a:solidFill>
              </a:ln>
              <a:effectLst/>
            </c:spPr>
          </c:marker>
          <c:xVal>
            <c:numRef>
              <c:f>Переменные!$G$4:$BO$4</c:f>
              <c:numCache>
                <c:formatCode>General</c:formatCode>
                <c:ptCount val="61"/>
              </c:numCache>
            </c:numRef>
          </c:xVal>
          <c:yVal>
            <c:numRef>
              <c:f>Переменные!$G$8:$BO$8</c:f>
              <c:numCache>
                <c:formatCode>General</c:formatCode>
                <c:ptCount val="61"/>
              </c:numCache>
            </c:numRef>
          </c:yVal>
          <c:smooth val="0"/>
          <c:extLst>
            <c:ext xmlns:c16="http://schemas.microsoft.com/office/drawing/2014/chart" uri="{C3380CC4-5D6E-409C-BE32-E72D297353CC}">
              <c16:uniqueId val="{00000001-A0C0-3E4C-8DA8-3835B3A40798}"/>
            </c:ext>
          </c:extLst>
        </c:ser>
        <c:dLbls>
          <c:showLegendKey val="0"/>
          <c:showVal val="0"/>
          <c:showCatName val="0"/>
          <c:showSerName val="0"/>
          <c:showPercent val="0"/>
          <c:showBubbleSize val="0"/>
        </c:dLbls>
        <c:axId val="328277664"/>
        <c:axId val="328279312"/>
      </c:scatterChart>
      <c:scatterChart>
        <c:scatterStyle val="lineMarker"/>
        <c:varyColors val="0"/>
        <c:ser>
          <c:idx val="0"/>
          <c:order val="0"/>
          <c:tx>
            <c:v>Yt-1</c:v>
          </c:tx>
          <c:spPr>
            <a:ln w="19050" cap="rnd">
              <a:noFill/>
              <a:round/>
            </a:ln>
            <a:effectLst/>
          </c:spPr>
          <c:marker>
            <c:symbol val="circle"/>
            <c:size val="5"/>
            <c:spPr>
              <a:solidFill>
                <a:schemeClr val="accent1"/>
              </a:solidFill>
              <a:ln w="9525">
                <a:solidFill>
                  <a:schemeClr val="accent1"/>
                </a:solidFill>
              </a:ln>
              <a:effectLst/>
            </c:spPr>
          </c:marker>
          <c:xVal>
            <c:numRef>
              <c:f>Переменные!$G$4:$BO$4</c:f>
              <c:numCache>
                <c:formatCode>General</c:formatCode>
                <c:ptCount val="61"/>
              </c:numCache>
            </c:numRef>
          </c:xVal>
          <c:yVal>
            <c:numRef>
              <c:f>Переменные!$G$5:$BO$5</c:f>
              <c:numCache>
                <c:formatCode>General</c:formatCode>
                <c:ptCount val="61"/>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1383038735"/>
        <c:axId val="927401999"/>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valAx>
        <c:axId val="92740199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038735"/>
        <c:crosses val="max"/>
        <c:crossBetween val="midCat"/>
      </c:valAx>
      <c:valAx>
        <c:axId val="1383038735"/>
        <c:scaling>
          <c:orientation val="minMax"/>
        </c:scaling>
        <c:delete val="1"/>
        <c:axPos val="b"/>
        <c:numFmt formatCode="General" sourceLinked="1"/>
        <c:majorTickMark val="out"/>
        <c:minorTickMark val="none"/>
        <c:tickLblPos val="nextTo"/>
        <c:crossAx val="927401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It/Gt</a:t>
            </a:r>
          </a:p>
          <a:p>
            <a:pPr>
              <a:defRPr/>
            </a:pPr>
            <a:endParaRPr lang="en-US"/>
          </a:p>
        </c:rich>
      </c:tx>
      <c:layout>
        <c:manualLayout>
          <c:xMode val="edge"/>
          <c:yMode val="edge"/>
          <c:x val="0.174253046638363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It/Gt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21CE-9F4D-B710-FFFE4E0CA15C}"/>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1388888888889"/>
          <c:y val="5.0925925925925923E-2"/>
          <c:w val="0.78386111111111112"/>
          <c:h val="0.86486111111111108"/>
        </c:manualLayout>
      </c:layout>
      <c:scatterChart>
        <c:scatterStyle val="lineMarker"/>
        <c:varyColors val="0"/>
        <c:ser>
          <c:idx val="0"/>
          <c:order val="0"/>
          <c:tx>
            <c:strRef>
              <c:f>Переменные!$C$27</c:f>
              <c:strCache>
                <c:ptCount val="1"/>
                <c:pt idx="0">
                  <c:v>Yt-1</c:v>
                </c:pt>
              </c:strCache>
            </c:strRef>
          </c:tx>
          <c:spPr>
            <a:ln w="19050" cap="rnd">
              <a:noFill/>
              <a:round/>
            </a:ln>
            <a:effectLst/>
          </c:spPr>
          <c:marker>
            <c:symbol val="circle"/>
            <c:size val="5"/>
            <c:spPr>
              <a:solidFill>
                <a:schemeClr val="accent1"/>
              </a:solidFill>
              <a:ln w="9525">
                <a:solidFill>
                  <a:schemeClr val="accent1"/>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0-2BDC-FC49-B578-A3516F87BC5C}"/>
            </c:ext>
          </c:extLst>
        </c:ser>
        <c:ser>
          <c:idx val="1"/>
          <c:order val="1"/>
          <c:tx>
            <c:strRef>
              <c:f>Переменные!$E$27</c:f>
              <c:strCache>
                <c:ptCount val="1"/>
                <c:pt idx="0">
                  <c:v>Ct</c:v>
                </c:pt>
              </c:strCache>
            </c:strRef>
          </c:tx>
          <c:spPr>
            <a:ln w="25400" cap="rnd">
              <a:noFill/>
              <a:round/>
            </a:ln>
            <a:effectLst/>
          </c:spPr>
          <c:marker>
            <c:symbol val="circle"/>
            <c:size val="5"/>
            <c:spPr>
              <a:solidFill>
                <a:schemeClr val="accent2"/>
              </a:solidFill>
              <a:ln w="9525">
                <a:solidFill>
                  <a:schemeClr val="accent2"/>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2-2BDC-FC49-B578-A3516F87BC5C}"/>
            </c:ext>
          </c:extLst>
        </c:ser>
        <c:dLbls>
          <c:showLegendKey val="0"/>
          <c:showVal val="0"/>
          <c:showCatName val="0"/>
          <c:showSerName val="0"/>
          <c:showPercent val="0"/>
          <c:showBubbleSize val="0"/>
        </c:dLbls>
        <c:axId val="967963711"/>
        <c:axId val="1015816047"/>
      </c:scatterChart>
      <c:valAx>
        <c:axId val="967963711"/>
        <c:scaling>
          <c:orientation val="minMax"/>
          <c:max val="2030"/>
          <c:min val="196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5816047"/>
        <c:crosses val="autoZero"/>
        <c:crossBetween val="midCat"/>
      </c:valAx>
      <c:valAx>
        <c:axId val="101581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7963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Переменные!$I$27</c:f>
              <c:strCache>
                <c:ptCount val="1"/>
                <c:pt idx="0">
                  <c:v>(Yt-1)-(Yt-2)</c:v>
                </c:pt>
              </c:strCache>
            </c:strRef>
          </c:tx>
          <c:spPr>
            <a:ln w="19050" cap="rnd">
              <a:noFill/>
              <a:round/>
            </a:ln>
            <a:effectLst/>
          </c:spPr>
          <c:marker>
            <c:symbol val="circle"/>
            <c:size val="5"/>
            <c:spPr>
              <a:solidFill>
                <a:schemeClr val="accent1"/>
              </a:solidFill>
              <a:ln w="9525">
                <a:solidFill>
                  <a:schemeClr val="accent1"/>
                </a:solidFill>
              </a:ln>
              <a:effectLst/>
            </c:spPr>
          </c:marker>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Переменные!$I$28:$I$87</c:f>
              <c:numCache>
                <c:formatCode>0.00</c:formatCode>
                <c:ptCount val="60"/>
                <c:pt idx="0">
                  <c:v>0</c:v>
                </c:pt>
                <c:pt idx="1">
                  <c:v>5226066.1992184063</c:v>
                </c:pt>
                <c:pt idx="2">
                  <c:v>96872.839914503507</c:v>
                </c:pt>
                <c:pt idx="3">
                  <c:v>115698.86736290809</c:v>
                </c:pt>
                <c:pt idx="4">
                  <c:v>7630.5326201636344</c:v>
                </c:pt>
                <c:pt idx="5">
                  <c:v>162418.90865441505</c:v>
                </c:pt>
                <c:pt idx="6">
                  <c:v>31226.671654505655</c:v>
                </c:pt>
                <c:pt idx="7">
                  <c:v>124647.17254117969</c:v>
                </c:pt>
                <c:pt idx="8">
                  <c:v>69571.887022770941</c:v>
                </c:pt>
                <c:pt idx="9">
                  <c:v>177591.69996910356</c:v>
                </c:pt>
                <c:pt idx="10">
                  <c:v>199730.17329381686</c:v>
                </c:pt>
                <c:pt idx="11">
                  <c:v>220481.11371181067</c:v>
                </c:pt>
                <c:pt idx="12">
                  <c:v>221116.00184982084</c:v>
                </c:pt>
                <c:pt idx="13">
                  <c:v>347204.90917859506</c:v>
                </c:pt>
                <c:pt idx="14">
                  <c:v>305763.83583812695</c:v>
                </c:pt>
                <c:pt idx="15">
                  <c:v>251120.37850381713</c:v>
                </c:pt>
                <c:pt idx="16">
                  <c:v>6200.3659691195935</c:v>
                </c:pt>
                <c:pt idx="17">
                  <c:v>182968.19987581205</c:v>
                </c:pt>
                <c:pt idx="18">
                  <c:v>143720.20290150587</c:v>
                </c:pt>
                <c:pt idx="19">
                  <c:v>479002.45515111927</c:v>
                </c:pt>
                <c:pt idx="20">
                  <c:v>256009.69639660884</c:v>
                </c:pt>
                <c:pt idx="21">
                  <c:v>156464.03307938017</c:v>
                </c:pt>
                <c:pt idx="22">
                  <c:v>5234.5304666254669</c:v>
                </c:pt>
                <c:pt idx="23">
                  <c:v>-107695.45261233486</c:v>
                </c:pt>
                <c:pt idx="24">
                  <c:v>-51398.288914147764</c:v>
                </c:pt>
                <c:pt idx="25">
                  <c:v>101502.07173557207</c:v>
                </c:pt>
                <c:pt idx="26">
                  <c:v>84923.93728335388</c:v>
                </c:pt>
                <c:pt idx="27">
                  <c:v>323789.38830146752</c:v>
                </c:pt>
                <c:pt idx="28">
                  <c:v>298335.76467243209</c:v>
                </c:pt>
                <c:pt idx="29">
                  <c:v>189991.68397141807</c:v>
                </c:pt>
                <c:pt idx="30">
                  <c:v>133899.66892489791</c:v>
                </c:pt>
                <c:pt idx="31">
                  <c:v>219587.17536274903</c:v>
                </c:pt>
                <c:pt idx="32">
                  <c:v>2017.4773101098835</c:v>
                </c:pt>
                <c:pt idx="33">
                  <c:v>203348.22971407883</c:v>
                </c:pt>
                <c:pt idx="34">
                  <c:v>343966.33560453542</c:v>
                </c:pt>
                <c:pt idx="35">
                  <c:v>404192.64279608428</c:v>
                </c:pt>
                <c:pt idx="36">
                  <c:v>359586.21237099543</c:v>
                </c:pt>
                <c:pt idx="37">
                  <c:v>28576.719262132421</c:v>
                </c:pt>
                <c:pt idx="38">
                  <c:v>187393.79351748526</c:v>
                </c:pt>
                <c:pt idx="39">
                  <c:v>-127662.00755075179</c:v>
                </c:pt>
                <c:pt idx="40">
                  <c:v>-656027.67220202088</c:v>
                </c:pt>
                <c:pt idx="41">
                  <c:v>138071.07912542298</c:v>
                </c:pt>
                <c:pt idx="42">
                  <c:v>10513.291796281934</c:v>
                </c:pt>
                <c:pt idx="43">
                  <c:v>103373.74108377099</c:v>
                </c:pt>
                <c:pt idx="44">
                  <c:v>262783.38997280598</c:v>
                </c:pt>
                <c:pt idx="45">
                  <c:v>432823.19902617484</c:v>
                </c:pt>
                <c:pt idx="46">
                  <c:v>399591.84177143499</c:v>
                </c:pt>
                <c:pt idx="47">
                  <c:v>645912.62468000315</c:v>
                </c:pt>
                <c:pt idx="48">
                  <c:v>690421.2454079818</c:v>
                </c:pt>
                <c:pt idx="49">
                  <c:v>278332.730164757</c:v>
                </c:pt>
                <c:pt idx="50">
                  <c:v>2834.999562472105</c:v>
                </c:pt>
                <c:pt idx="51">
                  <c:v>465797.47970543057</c:v>
                </c:pt>
                <c:pt idx="52">
                  <c:v>837616.9306012392</c:v>
                </c:pt>
                <c:pt idx="53">
                  <c:v>446986.44274750538</c:v>
                </c:pt>
                <c:pt idx="54">
                  <c:v>646141.83030924574</c:v>
                </c:pt>
                <c:pt idx="55">
                  <c:v>554718.1394193694</c:v>
                </c:pt>
                <c:pt idx="56">
                  <c:v>292529.20651328936</c:v>
                </c:pt>
                <c:pt idx="57">
                  <c:v>118651.22629044205</c:v>
                </c:pt>
                <c:pt idx="58">
                  <c:v>17024302.919469547</c:v>
                </c:pt>
                <c:pt idx="59">
                  <c:v>0</c:v>
                </c:pt>
              </c:numCache>
            </c:numRef>
          </c:yVal>
          <c:smooth val="0"/>
          <c:extLst>
            <c:ext xmlns:c16="http://schemas.microsoft.com/office/drawing/2014/chart" uri="{C3380CC4-5D6E-409C-BE32-E72D297353CC}">
              <c16:uniqueId val="{00000000-EABA-F241-894F-23E54D06F306}"/>
            </c:ext>
          </c:extLst>
        </c:ser>
        <c:dLbls>
          <c:showLegendKey val="0"/>
          <c:showVal val="0"/>
          <c:showCatName val="0"/>
          <c:showSerName val="0"/>
          <c:showPercent val="0"/>
          <c:showBubbleSize val="0"/>
        </c:dLbls>
        <c:axId val="1037620671"/>
        <c:axId val="1037622319"/>
      </c:scatterChart>
      <c:valAx>
        <c:axId val="1037620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2319"/>
        <c:crosses val="autoZero"/>
        <c:crossBetween val="midCat"/>
      </c:valAx>
      <c:valAx>
        <c:axId val="103762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a:t>
            </a:r>
            <a:r>
              <a:rPr lang="ru-RU" baseline="0"/>
              <a:t> рассеяния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Переменные!$J$27</c:f>
              <c:strCache>
                <c:ptCount val="1"/>
                <c:pt idx="0">
                  <c:v>Ct+It+Gt</c:v>
                </c:pt>
              </c:strCache>
            </c:strRef>
          </c:tx>
          <c:spPr>
            <a:ln w="28575" cap="rnd">
              <a:solidFill>
                <a:schemeClr val="accent2"/>
              </a:solidFill>
              <a:round/>
            </a:ln>
            <a:effectLst/>
          </c:spPr>
          <c:marker>
            <c:symbol val="none"/>
          </c:marker>
          <c:val>
            <c:numRef>
              <c:f>Переменные!$J$28:$J$87</c:f>
              <c:numCache>
                <c:formatCode>0.00</c:formatCode>
                <c:ptCount val="60"/>
                <c:pt idx="0">
                  <c:v>65975183816117.188</c:v>
                </c:pt>
                <c:pt idx="1">
                  <c:v>70400083433125.562</c:v>
                </c:pt>
                <c:pt idx="2">
                  <c:v>75908531488251.219</c:v>
                </c:pt>
                <c:pt idx="3">
                  <c:v>79663066422062.953</c:v>
                </c:pt>
                <c:pt idx="4">
                  <c:v>86781489940841.094</c:v>
                </c:pt>
                <c:pt idx="5">
                  <c:v>85667612853547.516</c:v>
                </c:pt>
                <c:pt idx="6">
                  <c:v>91467948353258.906</c:v>
                </c:pt>
                <c:pt idx="7">
                  <c:v>93459035043657.875</c:v>
                </c:pt>
                <c:pt idx="8">
                  <c:v>99343270976083.625</c:v>
                </c:pt>
                <c:pt idx="9">
                  <c:v>106557202268918.17</c:v>
                </c:pt>
                <c:pt idx="10">
                  <c:v>113646740866275.7</c:v>
                </c:pt>
                <c:pt idx="11">
                  <c:v>124620604504537.77</c:v>
                </c:pt>
                <c:pt idx="12">
                  <c:v>130221562580002.8</c:v>
                </c:pt>
                <c:pt idx="13">
                  <c:v>137328908137214.19</c:v>
                </c:pt>
                <c:pt idx="14">
                  <c:v>144254640592666.09</c:v>
                </c:pt>
                <c:pt idx="15">
                  <c:v>148419027440904.09</c:v>
                </c:pt>
                <c:pt idx="16">
                  <c:v>158251112816026.81</c:v>
                </c:pt>
                <c:pt idx="17">
                  <c:v>164760873623324.53</c:v>
                </c:pt>
                <c:pt idx="18">
                  <c:v>178733609476507.19</c:v>
                </c:pt>
                <c:pt idx="19">
                  <c:v>188004630423037.22</c:v>
                </c:pt>
                <c:pt idx="20">
                  <c:v>198098632034521.16</c:v>
                </c:pt>
                <c:pt idx="21">
                  <c:v>204070224439247.03</c:v>
                </c:pt>
                <c:pt idx="22">
                  <c:v>207891417731950.88</c:v>
                </c:pt>
                <c:pt idx="23">
                  <c:v>208549503386295.12</c:v>
                </c:pt>
                <c:pt idx="24">
                  <c:v>214854890214565.97</c:v>
                </c:pt>
                <c:pt idx="25">
                  <c:v>219608889376872.44</c:v>
                </c:pt>
                <c:pt idx="26">
                  <c:v>226184852086231.81</c:v>
                </c:pt>
                <c:pt idx="27">
                  <c:v>235252892588531.5</c:v>
                </c:pt>
                <c:pt idx="28">
                  <c:v>245933643914944.47</c:v>
                </c:pt>
                <c:pt idx="29">
                  <c:v>254688683079641.12</c:v>
                </c:pt>
                <c:pt idx="30">
                  <c:v>262397040084744.12</c:v>
                </c:pt>
                <c:pt idx="31">
                  <c:v>267139681769718.12</c:v>
                </c:pt>
                <c:pt idx="32">
                  <c:v>278114931762476.81</c:v>
                </c:pt>
                <c:pt idx="33">
                  <c:v>293957790329254.31</c:v>
                </c:pt>
                <c:pt idx="34">
                  <c:v>315422803164587.88</c:v>
                </c:pt>
                <c:pt idx="35">
                  <c:v>333628921511425.81</c:v>
                </c:pt>
                <c:pt idx="36">
                  <c:v>354219394336613.12</c:v>
                </c:pt>
                <c:pt idx="37">
                  <c:v>372608680835340.69</c:v>
                </c:pt>
                <c:pt idx="38">
                  <c:v>372612868906844.06</c:v>
                </c:pt>
                <c:pt idx="39">
                  <c:v>357242604701790.62</c:v>
                </c:pt>
                <c:pt idx="40">
                  <c:v>362273359954336.44</c:v>
                </c:pt>
                <c:pt idx="41">
                  <c:v>370143658918561.19</c:v>
                </c:pt>
                <c:pt idx="42">
                  <c:v>373907559576590</c:v>
                </c:pt>
                <c:pt idx="43">
                  <c:v>384140950289522.94</c:v>
                </c:pt>
                <c:pt idx="44">
                  <c:v>400765534015328.69</c:v>
                </c:pt>
                <c:pt idx="45">
                  <c:v>419118905934052.5</c:v>
                </c:pt>
                <c:pt idx="46">
                  <c:v>463082735359242.5</c:v>
                </c:pt>
                <c:pt idx="47">
                  <c:v>494595966059506.12</c:v>
                </c:pt>
                <c:pt idx="48">
                  <c:v>500802109173048</c:v>
                </c:pt>
                <c:pt idx="49">
                  <c:v>510253205601119.25</c:v>
                </c:pt>
                <c:pt idx="50">
                  <c:v>515010441235726.5</c:v>
                </c:pt>
                <c:pt idx="51">
                  <c:v>572879608271344.12</c:v>
                </c:pt>
                <c:pt idx="52">
                  <c:v>602968482088446</c:v>
                </c:pt>
                <c:pt idx="53">
                  <c:v>632759744281700.5</c:v>
                </c:pt>
                <c:pt idx="54">
                  <c:v>643942199826514.12</c:v>
                </c:pt>
                <c:pt idx="55">
                  <c:v>670269505889267.88</c:v>
                </c:pt>
                <c:pt idx="56">
                  <c:v>681172665927521.5</c:v>
                </c:pt>
                <c:pt idx="57">
                  <c:v>697046615043327.12</c:v>
                </c:pt>
                <c:pt idx="58">
                  <c:v>724708613343402.75</c:v>
                </c:pt>
                <c:pt idx="59">
                  <c:v>755091755955185.62</c:v>
                </c:pt>
              </c:numCache>
            </c:numRef>
          </c:val>
          <c:smooth val="0"/>
          <c:extLst>
            <c:ext xmlns:c16="http://schemas.microsoft.com/office/drawing/2014/chart" uri="{C3380CC4-5D6E-409C-BE32-E72D297353CC}">
              <c16:uniqueId val="{00000001-43BE-6341-8323-5F9BE942A3E2}"/>
            </c:ext>
          </c:extLst>
        </c:ser>
        <c:dLbls>
          <c:showLegendKey val="0"/>
          <c:showVal val="0"/>
          <c:showCatName val="0"/>
          <c:showSerName val="0"/>
          <c:showPercent val="0"/>
          <c:showBubbleSize val="0"/>
        </c:dLbls>
        <c:marker val="1"/>
        <c:smooth val="0"/>
        <c:axId val="1016725631"/>
        <c:axId val="1016752175"/>
      </c:lineChart>
      <c:lineChart>
        <c:grouping val="standard"/>
        <c:varyColors val="0"/>
        <c:ser>
          <c:idx val="0"/>
          <c:order val="0"/>
          <c:tx>
            <c:v>Yt</c:v>
          </c:tx>
          <c:spPr>
            <a:ln w="28575" cap="rnd">
              <a:solidFill>
                <a:schemeClr val="accent1"/>
              </a:solidFill>
              <a:round/>
            </a:ln>
            <a:effectLst/>
          </c:spPr>
          <c:marker>
            <c:symbol val="none"/>
          </c:marker>
          <c: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val>
          <c:smooth val="0"/>
          <c:extLst>
            <c:ext xmlns:c16="http://schemas.microsoft.com/office/drawing/2014/chart" uri="{C3380CC4-5D6E-409C-BE32-E72D297353CC}">
              <c16:uniqueId val="{00000000-43BE-6341-8323-5F9BE942A3E2}"/>
            </c:ext>
          </c:extLst>
        </c:ser>
        <c:dLbls>
          <c:showLegendKey val="0"/>
          <c:showVal val="0"/>
          <c:showCatName val="0"/>
          <c:showSerName val="0"/>
          <c:showPercent val="0"/>
          <c:showBubbleSize val="0"/>
        </c:dLbls>
        <c:marker val="1"/>
        <c:smooth val="0"/>
        <c:axId val="1036181519"/>
        <c:axId val="1005756367"/>
      </c:lineChart>
      <c:catAx>
        <c:axId val="1016725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52175"/>
        <c:crosses val="autoZero"/>
        <c:auto val="1"/>
        <c:lblAlgn val="ctr"/>
        <c:lblOffset val="100"/>
        <c:noMultiLvlLbl val="0"/>
      </c:catAx>
      <c:valAx>
        <c:axId val="101675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25631"/>
        <c:crosses val="autoZero"/>
        <c:crossBetween val="between"/>
      </c:valAx>
      <c:valAx>
        <c:axId val="10057563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6181519"/>
        <c:crosses val="max"/>
        <c:crossBetween val="between"/>
      </c:valAx>
      <c:catAx>
        <c:axId val="1036181519"/>
        <c:scaling>
          <c:orientation val="minMax"/>
        </c:scaling>
        <c:delete val="1"/>
        <c:axPos val="b"/>
        <c:majorTickMark val="out"/>
        <c:minorTickMark val="none"/>
        <c:tickLblPos val="nextTo"/>
        <c:crossAx val="1005756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Yt/Ct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Yt/Ct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0-30EB-4647-88C4-8DB952AB8893}"/>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Yt/It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E164-FE47-BDE3-947DD4FA687D}"/>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Yt/Gt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4227-634E-8873-0BFF9491D867}"/>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Ct/It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625D-0848-8FD8-9EF4189A6FA2}"/>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Ct/Gt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1989-314A-B2E7-81E8D1F6CAF6}"/>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0C83DC4-3968-2449-A261-464D043FFA2D}">
          <cx:tx>
            <cx:txData>
              <cx:f>_xlchart.v1.1</cx:f>
              <cx:v>Yt</cx:v>
            </cx:txData>
          </cx:tx>
          <cx:dataPt idx="1"/>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BE2EE6D-D2C2-4544-9EBA-E38C746757D8}">
          <cx:tx>
            <cx:txData>
              <cx:f>_xlchart.v1.4</cx:f>
              <cx:v>Ct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680C62DA-D7A8-D540-B315-1CDE182F2162}">
          <cx:tx>
            <cx:txData>
              <cx:f>_xlchart.v1.10</cx:f>
              <cx:v>It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9C3B1B3-39D0-AF46-BC37-53E7EB82CE1A}">
          <cx:tx>
            <cx:txData>
              <cx:f>_xlchart.v1.7</cx:f>
              <cx:v>Gt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microsoft.com/office/2014/relationships/chartEx" Target="../charts/chartEx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11" Type="http://schemas.openxmlformats.org/officeDocument/2006/relationships/chart" Target="../charts/chart7.xml"/><Relationship Id="rId5" Type="http://schemas.microsoft.com/office/2014/relationships/chartEx" Target="../charts/chartEx3.xml"/><Relationship Id="rId10" Type="http://schemas.openxmlformats.org/officeDocument/2006/relationships/chart" Target="../charts/chart6.xml"/><Relationship Id="rId4" Type="http://schemas.microsoft.com/office/2014/relationships/chartEx" Target="../charts/chartEx2.xml"/><Relationship Id="rId9" Type="http://schemas.openxmlformats.org/officeDocument/2006/relationships/chart" Target="../charts/chart5.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67</xdr:col>
      <xdr:colOff>279400</xdr:colOff>
      <xdr:row>27</xdr:row>
      <xdr:rowOff>139700</xdr:rowOff>
    </xdr:from>
    <xdr:to>
      <xdr:col>73</xdr:col>
      <xdr:colOff>647700</xdr:colOff>
      <xdr:row>45</xdr:row>
      <xdr:rowOff>127000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66</xdr:row>
      <xdr:rowOff>63500</xdr:rowOff>
    </xdr:from>
    <xdr:to>
      <xdr:col>14</xdr:col>
      <xdr:colOff>615950</xdr:colOff>
      <xdr:row>80</xdr:row>
      <xdr:rowOff>139700</xdr:rowOff>
    </xdr:to>
    <xdr:graphicFrame macro="">
      <xdr:nvGraphicFramePr>
        <xdr:cNvPr id="2" name="Диаграмма 1">
          <a:extLst>
            <a:ext uri="{FF2B5EF4-FFF2-40B4-BE49-F238E27FC236}">
              <a16:creationId xmlns:a16="http://schemas.microsoft.com/office/drawing/2014/main" id="{94EF6987-E225-DE43-BC12-7C9DE3DE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89</xdr:row>
      <xdr:rowOff>177800</xdr:rowOff>
    </xdr:from>
    <xdr:to>
      <xdr:col>4</xdr:col>
      <xdr:colOff>546100</xdr:colOff>
      <xdr:row>104</xdr:row>
      <xdr:rowOff>63500</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518F4AB8-7973-4C46-840B-CD25BA0AD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4</xdr:col>
      <xdr:colOff>1054100</xdr:colOff>
      <xdr:row>89</xdr:row>
      <xdr:rowOff>177800</xdr:rowOff>
    </xdr:from>
    <xdr:to>
      <xdr:col>8</xdr:col>
      <xdr:colOff>88900</xdr:colOff>
      <xdr:row>104</xdr:row>
      <xdr:rowOff>63500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4B785E2F-1D8A-5B43-A968-B649671D8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8900" y="17183100"/>
              <a:ext cx="57912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457200</xdr:colOff>
      <xdr:row>89</xdr:row>
      <xdr:rowOff>63500</xdr:rowOff>
    </xdr:from>
    <xdr:to>
      <xdr:col>12</xdr:col>
      <xdr:colOff>520700</xdr:colOff>
      <xdr:row>108</xdr:row>
      <xdr:rowOff>152400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EA1C613A-3EDC-8A47-A88C-2237E39FB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328400" y="17068800"/>
              <a:ext cx="4940300" cy="37084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165100</xdr:colOff>
      <xdr:row>105</xdr:row>
      <xdr:rowOff>127000</xdr:rowOff>
    </xdr:from>
    <xdr:to>
      <xdr:col>4</xdr:col>
      <xdr:colOff>622300</xdr:colOff>
      <xdr:row>120</xdr:row>
      <xdr:rowOff>12700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822940D4-F928-9347-AF34-13F6730CF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5100" y="201803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14</xdr:col>
      <xdr:colOff>882650</xdr:colOff>
      <xdr:row>66</xdr:row>
      <xdr:rowOff>50800</xdr:rowOff>
    </xdr:from>
    <xdr:to>
      <xdr:col>19</xdr:col>
      <xdr:colOff>247650</xdr:colOff>
      <xdr:row>80</xdr:row>
      <xdr:rowOff>127000</xdr:rowOff>
    </xdr:to>
    <xdr:graphicFrame macro="">
      <xdr:nvGraphicFramePr>
        <xdr:cNvPr id="8" name="Диаграмма 7">
          <a:extLst>
            <a:ext uri="{FF2B5EF4-FFF2-40B4-BE49-F238E27FC236}">
              <a16:creationId xmlns:a16="http://schemas.microsoft.com/office/drawing/2014/main" id="{20DCA2E3-A807-FB43-BD9B-4D82DE51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1022350</xdr:colOff>
      <xdr:row>82</xdr:row>
      <xdr:rowOff>88900</xdr:rowOff>
    </xdr:from>
    <xdr:to>
      <xdr:col>19</xdr:col>
      <xdr:colOff>387350</xdr:colOff>
      <xdr:row>96</xdr:row>
      <xdr:rowOff>165100</xdr:rowOff>
    </xdr:to>
    <xdr:graphicFrame macro="">
      <xdr:nvGraphicFramePr>
        <xdr:cNvPr id="9" name="Диаграмма 8">
          <a:extLst>
            <a:ext uri="{FF2B5EF4-FFF2-40B4-BE49-F238E27FC236}">
              <a16:creationId xmlns:a16="http://schemas.microsoft.com/office/drawing/2014/main" id="{CB54C67A-AC4E-A94A-BBEB-57491589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1320800</xdr:colOff>
      <xdr:row>107</xdr:row>
      <xdr:rowOff>50800</xdr:rowOff>
    </xdr:from>
    <xdr:to>
      <xdr:col>6</xdr:col>
      <xdr:colOff>1156508</xdr:colOff>
      <xdr:row>122</xdr:row>
      <xdr:rowOff>50800</xdr:rowOff>
    </xdr:to>
    <xdr:graphicFrame macro="">
      <xdr:nvGraphicFramePr>
        <xdr:cNvPr id="10" name="Диаграмма 9">
          <a:extLst>
            <a:ext uri="{FF2B5EF4-FFF2-40B4-BE49-F238E27FC236}">
              <a16:creationId xmlns:a16="http://schemas.microsoft.com/office/drawing/2014/main" id="{C87737DA-57DA-444D-A1B3-209A64C0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50800</xdr:colOff>
      <xdr:row>112</xdr:row>
      <xdr:rowOff>63500</xdr:rowOff>
    </xdr:from>
    <xdr:to>
      <xdr:col>9</xdr:col>
      <xdr:colOff>1512108</xdr:colOff>
      <xdr:row>127</xdr:row>
      <xdr:rowOff>63500</xdr:rowOff>
    </xdr:to>
    <xdr:graphicFrame macro="">
      <xdr:nvGraphicFramePr>
        <xdr:cNvPr id="11" name="Диаграмма 10">
          <a:extLst>
            <a:ext uri="{FF2B5EF4-FFF2-40B4-BE49-F238E27FC236}">
              <a16:creationId xmlns:a16="http://schemas.microsoft.com/office/drawing/2014/main" id="{0BFA03E3-FAEC-6141-BB0C-7FC0A38C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1663700</xdr:colOff>
      <xdr:row>112</xdr:row>
      <xdr:rowOff>12700</xdr:rowOff>
    </xdr:from>
    <xdr:to>
      <xdr:col>13</xdr:col>
      <xdr:colOff>686608</xdr:colOff>
      <xdr:row>127</xdr:row>
      <xdr:rowOff>12700</xdr:rowOff>
    </xdr:to>
    <xdr:graphicFrame macro="">
      <xdr:nvGraphicFramePr>
        <xdr:cNvPr id="12" name="Диаграмма 11">
          <a:extLst>
            <a:ext uri="{FF2B5EF4-FFF2-40B4-BE49-F238E27FC236}">
              <a16:creationId xmlns:a16="http://schemas.microsoft.com/office/drawing/2014/main" id="{D3381EC2-8091-8B4B-AD7B-858E38B14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76200</xdr:colOff>
      <xdr:row>121</xdr:row>
      <xdr:rowOff>0</xdr:rowOff>
    </xdr:from>
    <xdr:to>
      <xdr:col>4</xdr:col>
      <xdr:colOff>966008</xdr:colOff>
      <xdr:row>136</xdr:row>
      <xdr:rowOff>0</xdr:rowOff>
    </xdr:to>
    <xdr:graphicFrame macro="">
      <xdr:nvGraphicFramePr>
        <xdr:cNvPr id="13" name="Диаграмма 12">
          <a:extLst>
            <a:ext uri="{FF2B5EF4-FFF2-40B4-BE49-F238E27FC236}">
              <a16:creationId xmlns:a16="http://schemas.microsoft.com/office/drawing/2014/main" id="{45E98BA1-7FEC-9A42-A8B0-A80FEA4F1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1117600</xdr:colOff>
      <xdr:row>125</xdr:row>
      <xdr:rowOff>76200</xdr:rowOff>
    </xdr:from>
    <xdr:to>
      <xdr:col>6</xdr:col>
      <xdr:colOff>953308</xdr:colOff>
      <xdr:row>140</xdr:row>
      <xdr:rowOff>76200</xdr:rowOff>
    </xdr:to>
    <xdr:graphicFrame macro="">
      <xdr:nvGraphicFramePr>
        <xdr:cNvPr id="14" name="Диаграмма 13">
          <a:extLst>
            <a:ext uri="{FF2B5EF4-FFF2-40B4-BE49-F238E27FC236}">
              <a16:creationId xmlns:a16="http://schemas.microsoft.com/office/drawing/2014/main" id="{022677A8-8871-C743-BBE6-E902BAB5E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215900</xdr:colOff>
      <xdr:row>131</xdr:row>
      <xdr:rowOff>114300</xdr:rowOff>
    </xdr:from>
    <xdr:to>
      <xdr:col>9</xdr:col>
      <xdr:colOff>1677208</xdr:colOff>
      <xdr:row>146</xdr:row>
      <xdr:rowOff>114300</xdr:rowOff>
    </xdr:to>
    <xdr:graphicFrame macro="">
      <xdr:nvGraphicFramePr>
        <xdr:cNvPr id="15" name="Диаграмма 14">
          <a:extLst>
            <a:ext uri="{FF2B5EF4-FFF2-40B4-BE49-F238E27FC236}">
              <a16:creationId xmlns:a16="http://schemas.microsoft.com/office/drawing/2014/main" id="{E994495A-845F-A94A-BDCC-98AE62173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D653" workbookViewId="0">
      <selection activeCell="E667" sqref="E667:BM66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B149"/>
  <sheetViews>
    <sheetView topLeftCell="B118" workbookViewId="0">
      <selection activeCell="L149" sqref="L149"/>
    </sheetView>
  </sheetViews>
  <sheetFormatPr baseColWidth="10" defaultRowHeight="15" x14ac:dyDescent="0.2"/>
  <cols>
    <col min="1" max="1" width="14.5" customWidth="1"/>
    <col min="2" max="4" width="13.1640625" customWidth="1"/>
    <col min="5" max="5" width="32.6640625" customWidth="1"/>
    <col min="6" max="6" width="20.6640625" customWidth="1"/>
    <col min="7" max="7" width="17" customWidth="1"/>
    <col min="8" max="8" width="18.33203125" bestFit="1" customWidth="1"/>
    <col min="9" max="9" width="13.6640625" bestFit="1" customWidth="1"/>
    <col min="10" max="10" width="23" customWidth="1"/>
    <col min="11" max="31" width="13.6640625" bestFit="1" customWidth="1"/>
    <col min="32" max="32" width="14.1640625" bestFit="1" customWidth="1"/>
    <col min="33" max="33" width="13.6640625" bestFit="1" customWidth="1"/>
    <col min="34" max="44" width="14.6640625" bestFit="1" customWidth="1"/>
    <col min="45" max="47" width="16.83203125" bestFit="1" customWidth="1"/>
    <col min="48" max="49" width="14.6640625" bestFit="1" customWidth="1"/>
    <col min="50" max="50" width="16.83203125" bestFit="1" customWidth="1"/>
    <col min="51" max="54" width="14.6640625" bestFit="1" customWidth="1"/>
    <col min="55" max="56" width="17.83203125" bestFit="1" customWidth="1"/>
    <col min="57" max="58" width="16.83203125" bestFit="1" customWidth="1"/>
    <col min="59" max="59" width="18.33203125" bestFit="1" customWidth="1"/>
    <col min="60" max="62" width="17.83203125" bestFit="1" customWidth="1"/>
    <col min="63" max="63" width="17.33203125" bestFit="1" customWidth="1"/>
    <col min="64" max="64" width="15.1640625" bestFit="1" customWidth="1"/>
    <col min="65" max="65" width="14.6640625" bestFit="1" customWidth="1"/>
    <col min="66" max="66" width="15.1640625" bestFit="1" customWidth="1"/>
    <col min="67" max="67" width="14.6640625" bestFit="1" customWidth="1"/>
  </cols>
  <sheetData>
    <row r="3" spans="5:132" x14ac:dyDescent="0.2">
      <c r="BP3" s="5" t="s">
        <v>3034</v>
      </c>
      <c r="BQ3" s="3" t="s">
        <v>579</v>
      </c>
      <c r="BR3" s="3" t="s">
        <v>1528</v>
      </c>
      <c r="BS3" s="8" t="s">
        <v>3238</v>
      </c>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v>3000000</v>
      </c>
      <c r="DD3" s="9">
        <v>83000000</v>
      </c>
      <c r="DE3" s="9">
        <v>100000000</v>
      </c>
      <c r="DF3" s="9">
        <v>65000000</v>
      </c>
      <c r="DG3" s="9">
        <v>70000000</v>
      </c>
      <c r="DH3" s="9">
        <v>42000000</v>
      </c>
      <c r="DI3" s="9"/>
      <c r="DJ3" s="9">
        <v>150700000</v>
      </c>
      <c r="DK3" s="9">
        <v>55300000</v>
      </c>
      <c r="DL3" s="9">
        <v>51000000</v>
      </c>
      <c r="DM3" s="9">
        <v>15280000</v>
      </c>
      <c r="DN3" s="9">
        <v>305000000</v>
      </c>
      <c r="DO3" s="9"/>
      <c r="DP3" s="9"/>
      <c r="DQ3" s="9"/>
      <c r="DR3" s="9"/>
      <c r="DS3" s="9"/>
      <c r="DT3" s="9"/>
      <c r="DU3" s="9">
        <v>129000000</v>
      </c>
      <c r="DV3" s="9"/>
      <c r="DW3" s="9"/>
      <c r="DX3" s="9"/>
      <c r="DY3" s="9"/>
      <c r="DZ3" s="9"/>
      <c r="EA3" s="9"/>
      <c r="EB3" s="10"/>
    </row>
    <row r="9" spans="5:132" x14ac:dyDescent="0.2">
      <c r="BP9" s="5" t="s">
        <v>3034</v>
      </c>
      <c r="BQ9" s="3" t="s">
        <v>579</v>
      </c>
      <c r="BR9" s="3" t="s">
        <v>271</v>
      </c>
      <c r="BS9" s="8" t="s">
        <v>1342</v>
      </c>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152000000</v>
      </c>
      <c r="DB9" s="9">
        <v>258000000</v>
      </c>
      <c r="DC9" s="9">
        <v>1273200000</v>
      </c>
      <c r="DD9" s="9">
        <v>273500000</v>
      </c>
      <c r="DE9" s="9">
        <v>310300000</v>
      </c>
      <c r="DF9" s="9"/>
      <c r="DG9" s="9">
        <v>55000000</v>
      </c>
      <c r="DH9" s="9"/>
      <c r="DI9" s="9"/>
      <c r="DJ9" s="9"/>
      <c r="DK9" s="9"/>
      <c r="DL9" s="9"/>
      <c r="DM9" s="9"/>
      <c r="DN9" s="9"/>
      <c r="DO9" s="9">
        <v>3500000</v>
      </c>
      <c r="DP9" s="9">
        <v>37000000</v>
      </c>
      <c r="DQ9" s="9"/>
      <c r="DR9" s="9">
        <v>98716000</v>
      </c>
      <c r="DS9" s="9">
        <v>684000000</v>
      </c>
      <c r="DT9" s="9">
        <v>45000000</v>
      </c>
      <c r="DU9" s="9"/>
      <c r="DV9" s="9">
        <v>384600000</v>
      </c>
      <c r="DW9" s="9">
        <v>59000000</v>
      </c>
      <c r="DX9" s="9">
        <v>65000000</v>
      </c>
      <c r="DY9" s="9"/>
      <c r="DZ9" s="9">
        <v>78000000</v>
      </c>
      <c r="EA9" s="9">
        <v>165200000</v>
      </c>
      <c r="EB9" s="10">
        <v>205230000</v>
      </c>
    </row>
    <row r="10" spans="5:132" x14ac:dyDescent="0.2">
      <c r="BP10" t="s">
        <v>730</v>
      </c>
      <c r="BQ10" s="4" t="s">
        <v>579</v>
      </c>
      <c r="BR10" s="4" t="s">
        <v>3126</v>
      </c>
      <c r="BS10" s="11" t="s">
        <v>2751</v>
      </c>
      <c r="BT10" s="12"/>
      <c r="BU10" s="12"/>
      <c r="BV10" s="12"/>
      <c r="BW10" s="12"/>
      <c r="BX10" s="12"/>
      <c r="BY10" s="12"/>
      <c r="BZ10" s="12"/>
      <c r="CA10" s="12"/>
      <c r="CB10" s="12"/>
      <c r="CC10" s="12"/>
      <c r="CD10" s="12">
        <v>42999999.999755897</v>
      </c>
      <c r="CE10" s="12">
        <v>43128139.999511696</v>
      </c>
      <c r="CF10" s="12">
        <v>18457070</v>
      </c>
      <c r="CG10" s="12">
        <v>23842600</v>
      </c>
      <c r="CH10" s="12">
        <v>40889759.999633797</v>
      </c>
      <c r="CI10" s="12">
        <v>37068850</v>
      </c>
      <c r="CJ10" s="12">
        <v>25000000</v>
      </c>
      <c r="CK10" s="12">
        <v>65000000</v>
      </c>
      <c r="CL10" s="12">
        <v>107000000</v>
      </c>
      <c r="CM10" s="12">
        <v>127000000</v>
      </c>
      <c r="CN10" s="12">
        <v>157137699.99975601</v>
      </c>
      <c r="CO10" s="12">
        <v>265000000</v>
      </c>
      <c r="CP10" s="12">
        <v>366000000</v>
      </c>
      <c r="CQ10" s="12">
        <v>618000000</v>
      </c>
      <c r="CR10" s="12">
        <v>584000000</v>
      </c>
      <c r="CS10" s="12">
        <v>1023000000</v>
      </c>
      <c r="CT10" s="12">
        <v>674000000</v>
      </c>
      <c r="CU10" s="12">
        <v>319000000</v>
      </c>
      <c r="CV10" s="12">
        <v>203000000</v>
      </c>
      <c r="CW10" s="12">
        <v>576000000</v>
      </c>
      <c r="CX10" s="12">
        <v>500000000</v>
      </c>
      <c r="CY10" s="12">
        <v>456900000</v>
      </c>
      <c r="CZ10" s="12">
        <v>728700000</v>
      </c>
      <c r="DA10" s="12">
        <v>959100000</v>
      </c>
      <c r="DB10" s="12">
        <v>1446497261.3358099</v>
      </c>
      <c r="DC10" s="12">
        <v>968368273.64733505</v>
      </c>
      <c r="DD10" s="12">
        <v>3111676589.81669</v>
      </c>
      <c r="DE10" s="12">
        <v>5562216361.6176901</v>
      </c>
      <c r="DF10" s="12">
        <v>2828826261.6125102</v>
      </c>
      <c r="DG10" s="12">
        <v>1507907130.4458899</v>
      </c>
      <c r="DH10" s="12">
        <v>2436459923.4285598</v>
      </c>
      <c r="DI10" s="12">
        <v>2541942612.2073898</v>
      </c>
      <c r="DJ10" s="12">
        <v>2133698124.1494601</v>
      </c>
      <c r="DK10" s="12">
        <v>1720493455.4981301</v>
      </c>
      <c r="DL10" s="12">
        <v>3115635873.5205798</v>
      </c>
      <c r="DM10" s="12">
        <v>10235417315.1376</v>
      </c>
      <c r="DN10" s="12">
        <v>6750625311.1587801</v>
      </c>
      <c r="DO10" s="12">
        <v>8885764397.5629292</v>
      </c>
      <c r="DP10" s="12">
        <v>10564155795.932699</v>
      </c>
      <c r="DQ10" s="12">
        <v>8034746177.0844498</v>
      </c>
      <c r="DR10" s="12">
        <v>6429989612.9941301</v>
      </c>
      <c r="DS10" s="12">
        <v>14647048638.4496</v>
      </c>
      <c r="DT10" s="12">
        <v>15039979138.891399</v>
      </c>
      <c r="DU10" s="12">
        <v>16210419015.9816</v>
      </c>
      <c r="DV10" s="12">
        <v>16168701714.749701</v>
      </c>
      <c r="DW10" s="12">
        <v>11723936973.800501</v>
      </c>
      <c r="DX10" s="12">
        <v>13847802735.2733</v>
      </c>
      <c r="DY10" s="12">
        <v>13836696227.15</v>
      </c>
      <c r="DZ10" s="12">
        <v>11535106719.783199</v>
      </c>
      <c r="EA10" s="12">
        <v>14313590447.1196</v>
      </c>
      <c r="EB10" s="13"/>
    </row>
    <row r="11" spans="5:132" x14ac:dyDescent="0.2">
      <c r="BP11" s="10">
        <v>16147545.862081697</v>
      </c>
      <c r="BQ11" s="3" t="s">
        <v>579</v>
      </c>
      <c r="BR11" s="3" t="s">
        <v>1602</v>
      </c>
      <c r="BS11" s="8" t="s">
        <v>2458</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v>330700000</v>
      </c>
      <c r="DC11" s="9"/>
      <c r="DD11" s="9"/>
      <c r="DE11" s="9">
        <v>150000000</v>
      </c>
      <c r="DF11" s="9">
        <v>300000000</v>
      </c>
      <c r="DG11" s="9"/>
      <c r="DH11" s="9"/>
      <c r="DI11" s="9"/>
      <c r="DJ11" s="9"/>
      <c r="DK11" s="9"/>
      <c r="DL11" s="9"/>
      <c r="DM11" s="9"/>
      <c r="DN11" s="9">
        <v>683500000</v>
      </c>
      <c r="DO11" s="9"/>
      <c r="DP11" s="9"/>
      <c r="DQ11" s="9"/>
      <c r="DR11" s="9"/>
      <c r="DS11" s="9"/>
      <c r="DT11" s="9"/>
      <c r="DU11" s="9"/>
      <c r="DV11" s="9"/>
      <c r="DW11" s="9"/>
      <c r="DX11" s="9"/>
      <c r="DY11" s="9"/>
      <c r="DZ11" s="9"/>
      <c r="EA11" s="9"/>
      <c r="EB11" s="10"/>
    </row>
    <row r="12" spans="5:132" x14ac:dyDescent="0.2">
      <c r="E12">
        <v>65972734363265.102</v>
      </c>
      <c r="F12">
        <v>70397499423632.094</v>
      </c>
      <c r="G12">
        <v>75905731763674.906</v>
      </c>
      <c r="H12">
        <v>79660105360118.891</v>
      </c>
      <c r="I12">
        <v>86778489034527.797</v>
      </c>
      <c r="J12">
        <v>85664416469419.203</v>
      </c>
      <c r="K12">
        <v>91464618384019.203</v>
      </c>
      <c r="L12">
        <v>93455617998917.297</v>
      </c>
      <c r="M12">
        <v>99339736960508.297</v>
      </c>
      <c r="N12">
        <v>106553444833295</v>
      </c>
      <c r="O12">
        <v>113642630636352</v>
      </c>
      <c r="P12">
        <v>124615461280797</v>
      </c>
      <c r="Q12">
        <v>130216698583984</v>
      </c>
      <c r="R12">
        <v>137323479896894.02</v>
      </c>
      <c r="S12">
        <v>144249343275163</v>
      </c>
      <c r="T12">
        <v>148413613940359</v>
      </c>
      <c r="U12">
        <v>158245443445879</v>
      </c>
      <c r="V12">
        <v>164754879757628</v>
      </c>
      <c r="W12">
        <v>178727068081621</v>
      </c>
      <c r="X12">
        <v>187997194772605</v>
      </c>
      <c r="Y12">
        <v>198090249924403</v>
      </c>
      <c r="Z12">
        <v>204061444101420</v>
      </c>
      <c r="AA12">
        <v>207881925574104</v>
      </c>
      <c r="AB12">
        <v>208540178109372</v>
      </c>
      <c r="AC12">
        <v>214844784639757</v>
      </c>
      <c r="AD12">
        <v>219598730468486</v>
      </c>
      <c r="AE12">
        <v>226174939484292</v>
      </c>
      <c r="AF12">
        <v>235242492228507</v>
      </c>
      <c r="AG12">
        <v>245922064375404</v>
      </c>
      <c r="AH12">
        <v>254676507277620</v>
      </c>
      <c r="AI12">
        <v>262384242927047</v>
      </c>
      <c r="AJ12">
        <v>267126007249000</v>
      </c>
      <c r="AK12">
        <v>278098837893400</v>
      </c>
      <c r="AL12">
        <v>293941113097900</v>
      </c>
      <c r="AM12">
        <v>315402672282400</v>
      </c>
      <c r="AN12">
        <v>333601816671100</v>
      </c>
      <c r="AO12">
        <v>351027806510100</v>
      </c>
      <c r="AP12">
        <v>369554464811200</v>
      </c>
      <c r="AQ12">
        <v>369073585445600</v>
      </c>
      <c r="AR12">
        <v>357214228183100</v>
      </c>
      <c r="AS12">
        <v>362243024221100</v>
      </c>
      <c r="AT12">
        <v>368310373890600</v>
      </c>
      <c r="AU12">
        <v>373877122113100</v>
      </c>
      <c r="AV12">
        <v>384096607507800</v>
      </c>
      <c r="AW12">
        <v>400724693408300</v>
      </c>
      <c r="AX12">
        <v>419077000000000</v>
      </c>
      <c r="AY12">
        <v>444943000000000</v>
      </c>
      <c r="AZ12">
        <v>472591000000000</v>
      </c>
      <c r="BA12">
        <v>492507000000000</v>
      </c>
      <c r="BB12">
        <v>503416000000000</v>
      </c>
      <c r="BC12">
        <v>529002000000000</v>
      </c>
      <c r="BD12">
        <v>558993000000000</v>
      </c>
      <c r="BE12">
        <v>589694000000000</v>
      </c>
      <c r="BF12">
        <v>621266000000000</v>
      </c>
      <c r="BG12">
        <v>648134000000000</v>
      </c>
      <c r="BH12">
        <v>670201000000000</v>
      </c>
      <c r="BI12">
        <v>681101000000000</v>
      </c>
      <c r="BJ12">
        <v>696973000000000</v>
      </c>
      <c r="BK12">
        <v>724648000000000</v>
      </c>
      <c r="BL12">
        <v>755028000000000</v>
      </c>
      <c r="BM12">
        <v>724294416486802</v>
      </c>
      <c r="BP12" s="13">
        <v>87.455041534338548</v>
      </c>
      <c r="BQ12" s="4" t="s">
        <v>579</v>
      </c>
      <c r="BR12" s="4" t="s">
        <v>518</v>
      </c>
      <c r="BS12" s="11" t="s">
        <v>1196</v>
      </c>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v>3166237300000</v>
      </c>
      <c r="DG12" s="12">
        <v>3026152821341.25</v>
      </c>
      <c r="DH12" s="12">
        <v>3510623488308.3999</v>
      </c>
      <c r="DI12" s="12"/>
      <c r="DJ12" s="12"/>
      <c r="DK12" s="12">
        <v>1801754213000</v>
      </c>
      <c r="DL12" s="12"/>
      <c r="DM12" s="12"/>
      <c r="DN12" s="12"/>
      <c r="DO12" s="12"/>
      <c r="DP12" s="12">
        <v>18092169000000</v>
      </c>
      <c r="DQ12" s="12">
        <v>21962716000000</v>
      </c>
      <c r="DR12" s="12">
        <v>8247005000000</v>
      </c>
      <c r="DS12" s="12">
        <v>6781468000000</v>
      </c>
      <c r="DT12" s="12">
        <v>-14040744980000</v>
      </c>
      <c r="DU12" s="12">
        <v>13826669000000</v>
      </c>
      <c r="DV12" s="12">
        <v>13220816000000</v>
      </c>
      <c r="DW12" s="12">
        <v>11438932000000</v>
      </c>
      <c r="DX12" s="12">
        <v>-4257815123537</v>
      </c>
      <c r="DY12" s="12"/>
      <c r="DZ12" s="12"/>
      <c r="EA12" s="12"/>
      <c r="EB12" s="13"/>
    </row>
    <row r="13" spans="5:132" x14ac:dyDescent="0.2">
      <c r="BP13" s="10">
        <f>SUM(EC9:EC21)</f>
        <v>0</v>
      </c>
      <c r="BQ13" s="3" t="s">
        <v>579</v>
      </c>
      <c r="BR13" s="3" t="s">
        <v>3064</v>
      </c>
      <c r="BS13" s="8" t="s">
        <v>2735</v>
      </c>
      <c r="BT13" s="9"/>
      <c r="BU13" s="9"/>
      <c r="BV13" s="9"/>
      <c r="BW13" s="9"/>
      <c r="BX13" s="9"/>
      <c r="BY13" s="9"/>
      <c r="BZ13" s="9"/>
      <c r="CA13" s="9"/>
      <c r="CB13" s="9"/>
      <c r="CC13" s="9"/>
      <c r="CD13" s="9">
        <v>3999999.9999694801</v>
      </c>
      <c r="CE13" s="9">
        <v>3008939.9999694801</v>
      </c>
      <c r="CF13" s="9">
        <v>1085710</v>
      </c>
      <c r="CG13" s="9">
        <v>1192129.99999619</v>
      </c>
      <c r="CH13" s="9">
        <v>6013199.9999389602</v>
      </c>
      <c r="CI13" s="9">
        <v>4000000</v>
      </c>
      <c r="CJ13" s="9">
        <v>11000000</v>
      </c>
      <c r="CK13" s="9">
        <v>22000000</v>
      </c>
      <c r="CL13" s="9">
        <v>41000000</v>
      </c>
      <c r="CM13" s="9">
        <v>24000000</v>
      </c>
      <c r="CN13" s="9">
        <v>106000000</v>
      </c>
      <c r="CO13" s="9">
        <v>37000000</v>
      </c>
      <c r="CP13" s="9">
        <v>29000000</v>
      </c>
      <c r="CQ13" s="9">
        <v>104278999.99902301</v>
      </c>
      <c r="CR13" s="9">
        <v>23000000</v>
      </c>
      <c r="CS13" s="9">
        <v>7000000</v>
      </c>
      <c r="CT13" s="9">
        <v>32000000</v>
      </c>
      <c r="CU13" s="9">
        <v>26000000</v>
      </c>
      <c r="CV13" s="9">
        <v>44000000</v>
      </c>
      <c r="CW13" s="9">
        <v>29000000</v>
      </c>
      <c r="CX13" s="9">
        <v>16000000</v>
      </c>
      <c r="CY13" s="9">
        <v>24300000</v>
      </c>
      <c r="CZ13" s="9">
        <v>50000000</v>
      </c>
      <c r="DA13" s="9">
        <v>240000000</v>
      </c>
      <c r="DB13" s="9">
        <v>148962389.59999999</v>
      </c>
      <c r="DC13" s="9">
        <v>256200396.40000001</v>
      </c>
      <c r="DD13" s="9">
        <v>327927276.89999998</v>
      </c>
      <c r="DE13" s="9">
        <v>809416020.80999994</v>
      </c>
      <c r="DF13" s="9">
        <v>795998232.09000003</v>
      </c>
      <c r="DG13" s="9">
        <v>115536027.23999999</v>
      </c>
      <c r="DH13" s="9">
        <v>325346527.94999999</v>
      </c>
      <c r="DI13" s="9">
        <v>16119450.890000001</v>
      </c>
      <c r="DJ13" s="9">
        <v>856825738.10000002</v>
      </c>
      <c r="DK13" s="9">
        <v>937687150.30999994</v>
      </c>
      <c r="DL13" s="9">
        <v>192449086.93000001</v>
      </c>
      <c r="DM13" s="9">
        <v>4795511444.0600004</v>
      </c>
      <c r="DN13" s="9">
        <v>1267756702.6500001</v>
      </c>
      <c r="DO13" s="9">
        <v>1278796390.79</v>
      </c>
      <c r="DP13" s="9">
        <v>3085124368.1399999</v>
      </c>
      <c r="DQ13" s="9">
        <v>3504657902.9699998</v>
      </c>
      <c r="DR13" s="9">
        <v>5482658781.6999998</v>
      </c>
      <c r="DS13" s="9">
        <v>8419825464.7399998</v>
      </c>
      <c r="DT13" s="9">
        <v>-606202092.79000199</v>
      </c>
      <c r="DU13" s="9">
        <v>7652080603.1499996</v>
      </c>
      <c r="DV13" s="9">
        <v>3898941534.0500002</v>
      </c>
      <c r="DW13" s="9">
        <v>4217736435.9987302</v>
      </c>
      <c r="DX13" s="9">
        <v>4517351920.0259705</v>
      </c>
      <c r="DY13" s="9">
        <v>3689564074.5440001</v>
      </c>
      <c r="DZ13" s="9">
        <v>5126317720.9723101</v>
      </c>
      <c r="EA13" s="9">
        <v>3218668258.4643998</v>
      </c>
      <c r="EB13" s="10">
        <v>1966132118.44976</v>
      </c>
    </row>
    <row r="14" spans="5:132" x14ac:dyDescent="0.2">
      <c r="BP14" s="13">
        <v>65025277649.054466</v>
      </c>
      <c r="BQ14" s="4" t="s">
        <v>579</v>
      </c>
      <c r="BR14" s="4" t="s">
        <v>2342</v>
      </c>
      <c r="BS14" s="11" t="s">
        <v>3593</v>
      </c>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v>3000000</v>
      </c>
      <c r="DD14" s="12">
        <v>83000000</v>
      </c>
      <c r="DE14" s="12">
        <v>100000000</v>
      </c>
      <c r="DF14" s="12">
        <v>65000000</v>
      </c>
      <c r="DG14" s="12">
        <v>70000000</v>
      </c>
      <c r="DH14" s="12">
        <v>42000000</v>
      </c>
      <c r="DI14" s="12"/>
      <c r="DJ14" s="12">
        <v>150700000</v>
      </c>
      <c r="DK14" s="12">
        <v>55300000</v>
      </c>
      <c r="DL14" s="12">
        <v>51000000</v>
      </c>
      <c r="DM14" s="12">
        <v>15280000</v>
      </c>
      <c r="DN14" s="12">
        <v>305000000</v>
      </c>
      <c r="DO14" s="12"/>
      <c r="DP14" s="12"/>
      <c r="DQ14" s="12"/>
      <c r="DR14" s="12"/>
      <c r="DS14" s="12"/>
      <c r="DT14" s="12"/>
      <c r="DU14" s="12">
        <v>129000000</v>
      </c>
      <c r="DV14" s="12"/>
      <c r="DW14" s="12"/>
      <c r="DX14" s="12"/>
      <c r="DY14" s="12"/>
      <c r="DZ14" s="12"/>
      <c r="EA14" s="12"/>
      <c r="EB14" s="13"/>
    </row>
    <row r="15" spans="5:132" x14ac:dyDescent="0.2">
      <c r="F15" s="7"/>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5" t="s">
        <v>3034</v>
      </c>
      <c r="BQ15" s="3" t="s">
        <v>579</v>
      </c>
      <c r="BR15" s="3" t="s">
        <v>2240</v>
      </c>
      <c r="BS15" s="8" t="s">
        <v>597</v>
      </c>
      <c r="BT15" s="9"/>
      <c r="BU15" s="9"/>
      <c r="BV15" s="9"/>
      <c r="BW15" s="9"/>
      <c r="BX15" s="9"/>
      <c r="BY15" s="9"/>
      <c r="BZ15" s="9"/>
      <c r="CA15" s="9"/>
      <c r="CB15" s="9">
        <v>3999999.9999694801</v>
      </c>
      <c r="CC15" s="9">
        <v>2999999.9999694801</v>
      </c>
      <c r="CD15" s="9">
        <v>1999999.9999885601</v>
      </c>
      <c r="CE15" s="9">
        <v>6017879.9999389602</v>
      </c>
      <c r="CF15" s="9">
        <v>1085710</v>
      </c>
      <c r="CG15" s="9">
        <v>-41724549.999755897</v>
      </c>
      <c r="CH15" s="9">
        <v>3607919.9999694801</v>
      </c>
      <c r="CI15" s="9">
        <v>2000000</v>
      </c>
      <c r="CJ15" s="9">
        <v>2000000</v>
      </c>
      <c r="CK15" s="9">
        <v>3000000</v>
      </c>
      <c r="CL15" s="9">
        <v>2000000</v>
      </c>
      <c r="CM15" s="9">
        <v>11000000</v>
      </c>
      <c r="CN15" s="9">
        <v>2603060</v>
      </c>
      <c r="CO15" s="9">
        <v>2000000</v>
      </c>
      <c r="CP15" s="9">
        <v>6624059.9999694796</v>
      </c>
      <c r="CQ15" s="9">
        <v>2000000</v>
      </c>
      <c r="CR15" s="9">
        <v>3000000</v>
      </c>
      <c r="CS15" s="9">
        <v>1000000</v>
      </c>
      <c r="CT15" s="9">
        <v>-30000000</v>
      </c>
      <c r="CU15" s="9">
        <v>-48000000</v>
      </c>
      <c r="CV15" s="9">
        <v>0</v>
      </c>
      <c r="CW15" s="9">
        <v>-179000000</v>
      </c>
      <c r="CX15" s="9">
        <v>4000000</v>
      </c>
      <c r="CY15" s="9">
        <v>-86000000</v>
      </c>
      <c r="CZ15" s="9">
        <v>-125900000</v>
      </c>
      <c r="DA15" s="9">
        <v>-497600000</v>
      </c>
      <c r="DB15" s="9">
        <v>-211869337.91354001</v>
      </c>
      <c r="DC15" s="9">
        <v>-1436556660.15272</v>
      </c>
      <c r="DD15" s="9">
        <v>-1683963823.2254</v>
      </c>
      <c r="DE15" s="9">
        <v>-932667384.94181395</v>
      </c>
      <c r="DF15" s="9">
        <v>-1201743520.93274</v>
      </c>
      <c r="DG15" s="9">
        <v>624809594.03580797</v>
      </c>
      <c r="DH15" s="9">
        <v>-174666889.24318901</v>
      </c>
      <c r="DI15" s="9">
        <v>-1127367087.44187</v>
      </c>
      <c r="DJ15" s="9">
        <v>325829401.70681298</v>
      </c>
      <c r="DK15" s="9">
        <v>1355200338.65534</v>
      </c>
      <c r="DL15" s="9">
        <v>-229541738.03535399</v>
      </c>
      <c r="DM15" s="9">
        <v>1483647015.76349</v>
      </c>
      <c r="DN15" s="9">
        <v>2161464466.72786</v>
      </c>
      <c r="DO15" s="9">
        <v>185515159.613875</v>
      </c>
      <c r="DP15" s="9">
        <v>1011559638.3499399</v>
      </c>
      <c r="DQ15" s="9">
        <v>-3596426673.6208501</v>
      </c>
      <c r="DR15" s="9">
        <v>87969349.726470798</v>
      </c>
      <c r="DS15" s="9">
        <v>-6170778412.4344196</v>
      </c>
      <c r="DT15" s="9">
        <v>-4769352495.3874903</v>
      </c>
      <c r="DU15" s="9">
        <v>-7437998248.8989096</v>
      </c>
      <c r="DV15" s="9">
        <v>-11564821083.192499</v>
      </c>
      <c r="DW15" s="9">
        <v>-9165823213.7551193</v>
      </c>
      <c r="DX15" s="9">
        <v>-4839324487.4797401</v>
      </c>
      <c r="DY15" s="9">
        <v>-1612566088.49898</v>
      </c>
      <c r="DZ15" s="9">
        <v>1297021587.53352</v>
      </c>
      <c r="EA15" s="9">
        <v>250118700.74635601</v>
      </c>
      <c r="EB15" s="10">
        <v>-1345791406.4968801</v>
      </c>
    </row>
    <row r="16" spans="5:132" x14ac:dyDescent="0.2">
      <c r="F16" s="7"/>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6" t="s">
        <v>3034</v>
      </c>
      <c r="BQ16" s="4" t="s">
        <v>579</v>
      </c>
      <c r="BR16" s="4" t="s">
        <v>3383</v>
      </c>
      <c r="BS16" s="11" t="s">
        <v>1649</v>
      </c>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v>282000000</v>
      </c>
      <c r="DB16" s="12">
        <v>258000000</v>
      </c>
      <c r="DC16" s="12">
        <v>1273200000</v>
      </c>
      <c r="DD16" s="12">
        <v>1495200000</v>
      </c>
      <c r="DE16" s="12">
        <v>3382926000</v>
      </c>
      <c r="DF16" s="12">
        <v>597100000</v>
      </c>
      <c r="DG16" s="12">
        <v>263600000.00000003</v>
      </c>
      <c r="DH16" s="12">
        <v>81900000</v>
      </c>
      <c r="DI16" s="12">
        <v>53000000</v>
      </c>
      <c r="DJ16" s="12">
        <v>51300000</v>
      </c>
      <c r="DK16" s="12">
        <v>50700000</v>
      </c>
      <c r="DL16" s="12">
        <v>53000000</v>
      </c>
      <c r="DM16" s="12">
        <v>61700000</v>
      </c>
      <c r="DN16" s="12">
        <v>147600000</v>
      </c>
      <c r="DO16" s="12">
        <v>499100000</v>
      </c>
      <c r="DP16" s="12">
        <v>196300000</v>
      </c>
      <c r="DQ16" s="12">
        <v>142100000</v>
      </c>
      <c r="DR16" s="12">
        <v>235016000</v>
      </c>
      <c r="DS16" s="12">
        <v>684000000</v>
      </c>
      <c r="DT16" s="12">
        <v>45000000</v>
      </c>
      <c r="DU16" s="12">
        <v>1400000000</v>
      </c>
      <c r="DV16" s="12">
        <v>774600000</v>
      </c>
      <c r="DW16" s="12">
        <v>59000000</v>
      </c>
      <c r="DX16" s="12">
        <v>2265000000</v>
      </c>
      <c r="DY16" s="12"/>
      <c r="DZ16" s="12">
        <v>78000000</v>
      </c>
      <c r="EA16" s="12">
        <v>165200000</v>
      </c>
      <c r="EB16" s="13">
        <v>205230000</v>
      </c>
    </row>
    <row r="20" spans="1:67" x14ac:dyDescent="0.2">
      <c r="G20" t="s">
        <v>1019</v>
      </c>
      <c r="H20" t="s">
        <v>1849</v>
      </c>
      <c r="I20" t="s">
        <v>414</v>
      </c>
      <c r="J20" t="s">
        <v>3195</v>
      </c>
      <c r="K20" t="s">
        <v>1739</v>
      </c>
      <c r="L20" t="s">
        <v>2611</v>
      </c>
      <c r="M20" t="s">
        <v>1155</v>
      </c>
      <c r="N20" t="s">
        <v>3974</v>
      </c>
      <c r="O20" t="s">
        <v>2506</v>
      </c>
      <c r="P20" t="s">
        <v>3328</v>
      </c>
      <c r="Q20" t="s">
        <v>2386</v>
      </c>
      <c r="R20" t="s">
        <v>914</v>
      </c>
      <c r="S20" t="s">
        <v>1750</v>
      </c>
      <c r="T20" t="s">
        <v>316</v>
      </c>
      <c r="U20" t="s">
        <v>3114</v>
      </c>
      <c r="V20" t="s">
        <v>1643</v>
      </c>
      <c r="W20" t="s">
        <v>2518</v>
      </c>
      <c r="X20" t="s">
        <v>1059</v>
      </c>
      <c r="Y20" t="s">
        <v>3873</v>
      </c>
      <c r="Z20" t="s">
        <v>2414</v>
      </c>
      <c r="AA20" t="s">
        <v>3742</v>
      </c>
      <c r="AB20" t="s">
        <v>2298</v>
      </c>
      <c r="AC20" t="s">
        <v>825</v>
      </c>
      <c r="AD20" t="s">
        <v>1651</v>
      </c>
      <c r="AE20" t="s">
        <v>219</v>
      </c>
      <c r="AF20" t="s">
        <v>3019</v>
      </c>
      <c r="AG20" t="s">
        <v>1553</v>
      </c>
      <c r="AH20" t="s">
        <v>2418</v>
      </c>
      <c r="AI20" t="s">
        <v>958</v>
      </c>
      <c r="AJ20" t="s">
        <v>3780</v>
      </c>
      <c r="AK20" t="s">
        <v>832</v>
      </c>
      <c r="AL20" t="s">
        <v>3656</v>
      </c>
      <c r="AM20" t="s">
        <v>2200</v>
      </c>
      <c r="AN20" t="s">
        <v>725</v>
      </c>
      <c r="AO20" t="s">
        <v>1565</v>
      </c>
      <c r="AP20" t="s">
        <v>137</v>
      </c>
      <c r="AQ20" t="s">
        <v>2924</v>
      </c>
      <c r="AR20" t="s">
        <v>1458</v>
      </c>
      <c r="AS20" t="s">
        <v>2346</v>
      </c>
      <c r="AT20" t="s">
        <v>866</v>
      </c>
      <c r="AU20" t="s">
        <v>2294</v>
      </c>
      <c r="AV20" t="s">
        <v>808</v>
      </c>
      <c r="AW20" t="s">
        <v>1648</v>
      </c>
      <c r="AX20" t="s">
        <v>214</v>
      </c>
      <c r="AY20" t="s">
        <v>3011</v>
      </c>
      <c r="AZ20" t="s">
        <v>1542</v>
      </c>
      <c r="BA20" t="s">
        <v>2415</v>
      </c>
      <c r="BB20" t="s">
        <v>952</v>
      </c>
      <c r="BC20" t="s">
        <v>3771</v>
      </c>
      <c r="BD20" t="s">
        <v>354</v>
      </c>
      <c r="BE20" t="s">
        <v>3650</v>
      </c>
      <c r="BF20" t="s">
        <v>2189</v>
      </c>
      <c r="BG20" t="s">
        <v>718</v>
      </c>
      <c r="BH20" t="s">
        <v>1556</v>
      </c>
      <c r="BI20" t="s">
        <v>127</v>
      </c>
      <c r="BJ20" t="s">
        <v>2917</v>
      </c>
      <c r="BK20" t="s">
        <v>1448</v>
      </c>
      <c r="BL20" t="s">
        <v>2333</v>
      </c>
      <c r="BM20" t="s">
        <v>859</v>
      </c>
      <c r="BN20" t="s">
        <v>3679</v>
      </c>
    </row>
    <row r="21" spans="1:67" x14ac:dyDescent="0.2">
      <c r="A21" s="2" t="s">
        <v>3034</v>
      </c>
      <c r="B21" s="2" t="s">
        <v>579</v>
      </c>
      <c r="C21" s="2"/>
      <c r="D21" s="2"/>
      <c r="E21" s="2" t="s">
        <v>3948</v>
      </c>
      <c r="F21" s="2" t="s">
        <v>4253</v>
      </c>
      <c r="G21" s="2">
        <v>5226066.1992184063</v>
      </c>
      <c r="H21" s="2">
        <v>5322939.0391329098</v>
      </c>
      <c r="I21" s="2">
        <v>5438637.9064958179</v>
      </c>
      <c r="J21" s="2">
        <v>5446268.4391159816</v>
      </c>
      <c r="K21" s="2">
        <v>5608687.3477703966</v>
      </c>
      <c r="L21" s="2">
        <v>5639914.0194249023</v>
      </c>
      <c r="M21" s="2">
        <v>5764561.191966082</v>
      </c>
      <c r="N21" s="2">
        <v>5834133.0789888529</v>
      </c>
      <c r="O21" s="2">
        <v>6011724.7789579565</v>
      </c>
      <c r="P21" s="2">
        <v>6211454.9522517733</v>
      </c>
      <c r="Q21" s="2">
        <v>6431936.065963584</v>
      </c>
      <c r="R21" s="2">
        <v>6653052.0678134048</v>
      </c>
      <c r="S21" s="2">
        <v>7000256.9769919999</v>
      </c>
      <c r="T21" s="2">
        <v>7306020.8128301268</v>
      </c>
      <c r="U21" s="2">
        <v>7557141.191333944</v>
      </c>
      <c r="V21" s="2">
        <v>7563341.5573030636</v>
      </c>
      <c r="W21" s="2">
        <v>7746309.7571788756</v>
      </c>
      <c r="X21" s="2">
        <v>7890029.9600803815</v>
      </c>
      <c r="Y21" s="2">
        <v>8369032.4152315008</v>
      </c>
      <c r="Z21" s="2">
        <v>8625042.1116281096</v>
      </c>
      <c r="AA21" s="2">
        <v>8781506.1447074898</v>
      </c>
      <c r="AB21" s="2">
        <v>8786740.6751741152</v>
      </c>
      <c r="AC21" s="2">
        <v>8679045.2225617804</v>
      </c>
      <c r="AD21" s="2">
        <v>8627646.9336476326</v>
      </c>
      <c r="AE21" s="2">
        <v>8729149.0053832047</v>
      </c>
      <c r="AF21" s="2">
        <v>8814072.9426665585</v>
      </c>
      <c r="AG21" s="2">
        <v>9137862.3309680261</v>
      </c>
      <c r="AH21" s="2">
        <v>9436198.0956404582</v>
      </c>
      <c r="AI21" s="2">
        <v>9626189.7796118762</v>
      </c>
      <c r="AJ21" s="2">
        <v>9760089.4485367741</v>
      </c>
      <c r="AK21" s="2">
        <v>9979676.6238995232</v>
      </c>
      <c r="AL21" s="2">
        <v>9981694.1012096331</v>
      </c>
      <c r="AM21" s="2">
        <v>10185042.330923712</v>
      </c>
      <c r="AN21" s="2">
        <v>10529008.666528247</v>
      </c>
      <c r="AO21" s="2">
        <v>10933201.309324332</v>
      </c>
      <c r="AP21" s="2">
        <v>11292787.521695327</v>
      </c>
      <c r="AQ21" s="2">
        <v>11321364.240957459</v>
      </c>
      <c r="AR21" s="2">
        <v>11508758.034474945</v>
      </c>
      <c r="AS21" s="2">
        <v>11381096.026924193</v>
      </c>
      <c r="AT21" s="2">
        <v>10725068.354722172</v>
      </c>
      <c r="AU21" s="2">
        <v>10863139.433847595</v>
      </c>
      <c r="AV21" s="2">
        <v>10873652.725643877</v>
      </c>
      <c r="AW21" s="2">
        <v>10977026.466727648</v>
      </c>
      <c r="AX21" s="2">
        <v>11239809.856700454</v>
      </c>
      <c r="AY21" s="2">
        <v>11672633.055726629</v>
      </c>
      <c r="AZ21" s="2">
        <v>12072224.897498064</v>
      </c>
      <c r="BA21" s="2">
        <v>12718137.522178067</v>
      </c>
      <c r="BB21" s="2">
        <v>13408558.767586049</v>
      </c>
      <c r="BC21" s="2">
        <v>13686891.497750806</v>
      </c>
      <c r="BD21" s="2">
        <v>13689726.497313278</v>
      </c>
      <c r="BE21" s="2">
        <v>14155523.977018708</v>
      </c>
      <c r="BF21" s="2">
        <v>14993140.907619948</v>
      </c>
      <c r="BG21" s="2">
        <v>15440127.350367453</v>
      </c>
      <c r="BH21" s="2">
        <v>16086269.180676699</v>
      </c>
      <c r="BI21" s="2">
        <v>16640987.320096068</v>
      </c>
      <c r="BJ21" s="2">
        <v>16933516.526609357</v>
      </c>
      <c r="BK21" s="2">
        <v>17052167.752899799</v>
      </c>
      <c r="BL21" s="2">
        <v>17024302.919469547</v>
      </c>
      <c r="BM21" s="2">
        <v>17196734.600246921</v>
      </c>
      <c r="BN21" s="2">
        <v>17521628.119723137</v>
      </c>
    </row>
    <row r="22" spans="1:67" x14ac:dyDescent="0.2">
      <c r="A22" s="2" t="s">
        <v>3034</v>
      </c>
      <c r="B22" s="2" t="s">
        <v>579</v>
      </c>
      <c r="C22" s="2"/>
      <c r="D22" s="2"/>
      <c r="E22" s="2" t="s">
        <v>3609</v>
      </c>
      <c r="F22" s="2" t="s">
        <v>4254</v>
      </c>
      <c r="G22">
        <v>65972734363265.102</v>
      </c>
      <c r="H22">
        <v>70397499423632.094</v>
      </c>
      <c r="I22">
        <v>75905731763674.906</v>
      </c>
      <c r="J22">
        <v>79660105360118.891</v>
      </c>
      <c r="K22">
        <v>86778489034527.797</v>
      </c>
      <c r="L22">
        <v>85664416469419.203</v>
      </c>
      <c r="M22">
        <v>91464618384019.203</v>
      </c>
      <c r="N22">
        <v>93455617998917.297</v>
      </c>
      <c r="O22">
        <v>99339736960508.297</v>
      </c>
      <c r="P22">
        <v>106553444833295</v>
      </c>
      <c r="Q22">
        <v>113642630636352</v>
      </c>
      <c r="R22">
        <v>124615461280797</v>
      </c>
      <c r="S22">
        <v>130216698583984</v>
      </c>
      <c r="T22">
        <v>137323479896894.02</v>
      </c>
      <c r="U22">
        <v>144249343275163</v>
      </c>
      <c r="V22">
        <v>148413613940359</v>
      </c>
      <c r="W22">
        <v>158245443445879</v>
      </c>
      <c r="X22">
        <v>164754879757628</v>
      </c>
      <c r="Y22">
        <v>178727068081621</v>
      </c>
      <c r="Z22">
        <v>187997194772605</v>
      </c>
      <c r="AA22">
        <v>198090249924403</v>
      </c>
      <c r="AB22">
        <v>204061444101420</v>
      </c>
      <c r="AC22">
        <v>207881925574104</v>
      </c>
      <c r="AD22">
        <v>208540178109372</v>
      </c>
      <c r="AE22">
        <v>214844784639757</v>
      </c>
      <c r="AF22">
        <v>219598730468486</v>
      </c>
      <c r="AG22">
        <v>226174939484292</v>
      </c>
      <c r="AH22">
        <v>235242492228507</v>
      </c>
      <c r="AI22">
        <v>245922064375404</v>
      </c>
      <c r="AJ22">
        <v>254676507277620</v>
      </c>
      <c r="AK22">
        <v>262384242927047</v>
      </c>
      <c r="AL22">
        <v>267126007249000</v>
      </c>
      <c r="AM22">
        <v>278098837893400</v>
      </c>
      <c r="AN22">
        <v>293941113097900</v>
      </c>
      <c r="AO22">
        <v>315402672282400</v>
      </c>
      <c r="AP22">
        <v>333601816671100</v>
      </c>
      <c r="AQ22">
        <v>351027806510100</v>
      </c>
      <c r="AR22">
        <v>369554464811200</v>
      </c>
      <c r="AS22">
        <v>369073585445600</v>
      </c>
      <c r="AT22">
        <v>357214228183100</v>
      </c>
      <c r="AU22">
        <v>362243024221100</v>
      </c>
      <c r="AV22">
        <v>368310373890600</v>
      </c>
      <c r="AW22">
        <v>373877122113100</v>
      </c>
      <c r="AX22">
        <v>384096607507800</v>
      </c>
      <c r="AY22">
        <v>400724693408300</v>
      </c>
      <c r="AZ22">
        <v>419077000000000</v>
      </c>
      <c r="BA22">
        <v>444943000000000</v>
      </c>
      <c r="BB22">
        <v>472591000000000</v>
      </c>
      <c r="BC22">
        <v>492507000000000</v>
      </c>
      <c r="BD22">
        <v>503416000000000</v>
      </c>
      <c r="BE22">
        <v>529002000000000</v>
      </c>
      <c r="BF22">
        <v>558993000000000</v>
      </c>
      <c r="BG22">
        <v>589694000000000</v>
      </c>
      <c r="BH22">
        <v>621266000000000</v>
      </c>
      <c r="BI22">
        <v>648134000000000</v>
      </c>
      <c r="BJ22">
        <v>670201000000000</v>
      </c>
      <c r="BK22">
        <v>681101000000000</v>
      </c>
      <c r="BL22">
        <v>696973000000000</v>
      </c>
      <c r="BM22">
        <v>724648000000000</v>
      </c>
      <c r="BN22">
        <v>755028000000000</v>
      </c>
      <c r="BO22">
        <v>724294416486802</v>
      </c>
    </row>
    <row r="23" spans="1:67" x14ac:dyDescent="0.2">
      <c r="A23" s="2" t="s">
        <v>3034</v>
      </c>
      <c r="B23" s="2" t="s">
        <v>579</v>
      </c>
      <c r="C23" s="2"/>
      <c r="D23" s="2"/>
      <c r="E23" s="2" t="s">
        <v>4252</v>
      </c>
      <c r="F23" s="2" t="s">
        <v>4255</v>
      </c>
      <c r="G23" s="2"/>
      <c r="H23" s="2"/>
      <c r="I23" s="2"/>
      <c r="J23" s="2"/>
      <c r="K23" s="2"/>
      <c r="L23" s="2"/>
      <c r="M23" s="2"/>
      <c r="N23" s="2"/>
      <c r="O23" s="2">
        <f t="shared" ref="O23:AT23" si="0">SUM(CC9:CC21)</f>
        <v>2999999.9999694801</v>
      </c>
      <c r="P23" s="2">
        <f t="shared" si="0"/>
        <v>48999999.999713942</v>
      </c>
      <c r="Q23" s="2">
        <f t="shared" si="0"/>
        <v>52154959.999420136</v>
      </c>
      <c r="R23" s="2">
        <f t="shared" si="0"/>
        <v>20628490</v>
      </c>
      <c r="S23" s="2">
        <f t="shared" si="0"/>
        <v>-16689819.999759708</v>
      </c>
      <c r="T23" s="2">
        <f t="shared" si="0"/>
        <v>50510879.999542236</v>
      </c>
      <c r="U23" s="2">
        <f t="shared" si="0"/>
        <v>43068850</v>
      </c>
      <c r="V23" s="2">
        <f t="shared" si="0"/>
        <v>38000000</v>
      </c>
      <c r="W23" s="2">
        <f t="shared" si="0"/>
        <v>90000000</v>
      </c>
      <c r="X23" s="2">
        <f t="shared" si="0"/>
        <v>150000000</v>
      </c>
      <c r="Y23" s="2">
        <f t="shared" si="0"/>
        <v>162000000</v>
      </c>
      <c r="Z23" s="2">
        <f t="shared" si="0"/>
        <v>265740759.99975601</v>
      </c>
      <c r="AA23" s="2">
        <f t="shared" si="0"/>
        <v>304000000</v>
      </c>
      <c r="AB23" s="2">
        <f t="shared" si="0"/>
        <v>401624059.99996948</v>
      </c>
      <c r="AC23" s="2">
        <f t="shared" si="0"/>
        <v>724278999.99902296</v>
      </c>
      <c r="AD23" s="2">
        <f t="shared" si="0"/>
        <v>610000000</v>
      </c>
      <c r="AE23" s="2">
        <f t="shared" si="0"/>
        <v>1031000000</v>
      </c>
      <c r="AF23" s="2">
        <f t="shared" si="0"/>
        <v>676000000</v>
      </c>
      <c r="AG23" s="2">
        <f t="shared" si="0"/>
        <v>297000000</v>
      </c>
      <c r="AH23" s="2">
        <f t="shared" si="0"/>
        <v>247000000</v>
      </c>
      <c r="AI23" s="2">
        <f t="shared" si="0"/>
        <v>426000000</v>
      </c>
      <c r="AJ23" s="2">
        <f t="shared" si="0"/>
        <v>520000000</v>
      </c>
      <c r="AK23" s="2">
        <f t="shared" si="0"/>
        <v>395200000</v>
      </c>
      <c r="AL23" s="2">
        <f t="shared" si="0"/>
        <v>652800000</v>
      </c>
      <c r="AM23" s="2">
        <f t="shared" si="0"/>
        <v>1135500000</v>
      </c>
      <c r="AN23" s="2">
        <f t="shared" si="0"/>
        <v>2230290313.0222702</v>
      </c>
      <c r="AO23" s="2">
        <f t="shared" si="0"/>
        <v>2337412009.8946152</v>
      </c>
      <c r="AP23" s="2">
        <f t="shared" si="0"/>
        <v>3607340043.4912901</v>
      </c>
      <c r="AQ23" s="2">
        <f t="shared" si="0"/>
        <v>9382190997.4858761</v>
      </c>
      <c r="AR23" s="2">
        <f t="shared" si="0"/>
        <v>3169622480972.7695</v>
      </c>
      <c r="AS23" s="2">
        <f t="shared" si="0"/>
        <v>3028789674092.9717</v>
      </c>
      <c r="AT23" s="2">
        <f t="shared" si="0"/>
        <v>3513334527870.5356</v>
      </c>
      <c r="AU23" s="2">
        <f t="shared" ref="AU23:BN23" si="1">SUM(DI9:DI21)</f>
        <v>1483694975.6555197</v>
      </c>
      <c r="AV23" s="2">
        <f t="shared" si="1"/>
        <v>3518353263.9562731</v>
      </c>
      <c r="AW23" s="2">
        <f t="shared" si="1"/>
        <v>1805873593944.4634</v>
      </c>
      <c r="AX23" s="2">
        <f t="shared" si="1"/>
        <v>3182543222.4152255</v>
      </c>
      <c r="AY23" s="2">
        <f t="shared" si="1"/>
        <v>16591555774.961092</v>
      </c>
      <c r="AZ23" s="2">
        <f t="shared" si="1"/>
        <v>11315946480.53664</v>
      </c>
      <c r="BA23" s="2">
        <f t="shared" si="1"/>
        <v>10852675947.966803</v>
      </c>
      <c r="BB23" s="2">
        <f t="shared" si="1"/>
        <v>18107063139802.426</v>
      </c>
      <c r="BC23" s="2">
        <f t="shared" si="1"/>
        <v>21970801077406.434</v>
      </c>
      <c r="BD23" s="2">
        <f t="shared" si="1"/>
        <v>8259339349744.4209</v>
      </c>
      <c r="BE23" s="2">
        <f t="shared" si="1"/>
        <v>6799732095690.7549</v>
      </c>
      <c r="BF23" s="2">
        <f t="shared" si="1"/>
        <v>-14030990555449.285</v>
      </c>
      <c r="BG23" s="2">
        <f t="shared" si="1"/>
        <v>13844622501370.234</v>
      </c>
      <c r="BH23" s="2">
        <f t="shared" si="1"/>
        <v>13230478022165.607</v>
      </c>
      <c r="BI23" s="2">
        <f t="shared" si="1"/>
        <v>11445825850196.043</v>
      </c>
      <c r="BJ23" s="2">
        <f t="shared" si="1"/>
        <v>-4241959293369.1807</v>
      </c>
      <c r="BK23" s="2">
        <f t="shared" si="1"/>
        <v>15913694213.195021</v>
      </c>
      <c r="BL23" s="2">
        <f t="shared" si="1"/>
        <v>18114446028.289028</v>
      </c>
      <c r="BM23" s="2">
        <f t="shared" si="1"/>
        <v>18112777406.330357</v>
      </c>
      <c r="BN23" s="2">
        <f t="shared" si="1"/>
        <v>1030800711.9528799</v>
      </c>
      <c r="BO23" s="2"/>
    </row>
    <row r="24" spans="1:67" x14ac:dyDescent="0.2">
      <c r="A24" s="2" t="s">
        <v>3034</v>
      </c>
      <c r="B24" s="2" t="s">
        <v>579</v>
      </c>
      <c r="C24" s="2"/>
      <c r="D24" s="2"/>
      <c r="E24" s="2" t="s">
        <v>3405</v>
      </c>
      <c r="F24" s="2" t="s">
        <v>4256</v>
      </c>
      <c r="G24" s="2">
        <v>2449452852.084343</v>
      </c>
      <c r="H24" s="2">
        <v>2584009493.4667153</v>
      </c>
      <c r="I24" s="2">
        <v>2799724576.3201866</v>
      </c>
      <c r="J24" s="2">
        <v>2961061944.0633912</v>
      </c>
      <c r="K24" s="2">
        <v>3000906313.3032813</v>
      </c>
      <c r="L24" s="2">
        <v>3196384128.3086243</v>
      </c>
      <c r="M24" s="2">
        <v>3329969239.7097449</v>
      </c>
      <c r="N24" s="2">
        <v>3417044740.578546</v>
      </c>
      <c r="O24" s="2">
        <v>3531015575.3334484</v>
      </c>
      <c r="P24" s="2">
        <v>3708435623.1787615</v>
      </c>
      <c r="Q24" s="2">
        <v>4058074963.6980376</v>
      </c>
      <c r="R24" s="2">
        <v>5122595250.769927</v>
      </c>
      <c r="S24" s="2">
        <v>4880685838.799901</v>
      </c>
      <c r="T24" s="2">
        <v>5377729440.1755896</v>
      </c>
      <c r="U24" s="2">
        <v>5254248653.1073952</v>
      </c>
      <c r="V24" s="2">
        <v>5375500545.1021481</v>
      </c>
      <c r="W24" s="2">
        <v>5579370147.8189125</v>
      </c>
      <c r="X24" s="2">
        <v>5843865696.5330324</v>
      </c>
      <c r="Y24" s="2">
        <v>6379394886.1766253</v>
      </c>
      <c r="Z24" s="2">
        <v>7169909672.2210884</v>
      </c>
      <c r="AA24" s="2">
        <v>8078110118.1427975</v>
      </c>
      <c r="AB24" s="2">
        <v>8378713767.0465422</v>
      </c>
      <c r="AC24" s="2">
        <v>8767878846.8680401</v>
      </c>
      <c r="AD24" s="2">
        <v>8715276923.1350307</v>
      </c>
      <c r="AE24" s="2">
        <v>9074574808.9724979</v>
      </c>
      <c r="AF24" s="2">
        <v>9482908386.4255524</v>
      </c>
      <c r="AG24" s="2">
        <v>9615601939.7972794</v>
      </c>
      <c r="AH24" s="2">
        <v>10153360024.514359</v>
      </c>
      <c r="AI24" s="2">
        <v>11153539540.466448</v>
      </c>
      <c r="AJ24" s="2">
        <v>11780602021.125732</v>
      </c>
      <c r="AK24" s="2">
        <v>12144357697.110125</v>
      </c>
      <c r="AL24" s="2">
        <v>12539020718.132313</v>
      </c>
      <c r="AM24" s="2">
        <v>13863578763.767233</v>
      </c>
      <c r="AN24" s="2">
        <v>14339819344.448799</v>
      </c>
      <c r="AO24" s="2">
        <v>16523542144.36685</v>
      </c>
      <c r="AP24" s="2">
        <v>17722649328.29546</v>
      </c>
      <c r="AQ24" s="2">
        <v>21965345540.397469</v>
      </c>
      <c r="AR24" s="2">
        <v>25426350047.661026</v>
      </c>
      <c r="AS24" s="2">
        <v>25948933373.493652</v>
      </c>
      <c r="AT24" s="2">
        <v>26892823715.006062</v>
      </c>
      <c r="AU24" s="2">
        <v>26817379972.52586</v>
      </c>
      <c r="AV24" s="2">
        <v>27411434016.749138</v>
      </c>
      <c r="AW24" s="2">
        <v>27254920267.582142</v>
      </c>
      <c r="AX24" s="2">
        <v>27751225947.987144</v>
      </c>
      <c r="AY24" s="2">
        <v>29524660548.147976</v>
      </c>
      <c r="AZ24" s="2">
        <v>31053258104.582554</v>
      </c>
      <c r="BA24" s="2">
        <v>32672219440.08115</v>
      </c>
      <c r="BB24" s="2">
        <v>34164982099.659164</v>
      </c>
      <c r="BC24" s="2">
        <v>35769823303.58622</v>
      </c>
      <c r="BD24" s="2">
        <v>37473505428.514015</v>
      </c>
      <c r="BE24" s="2">
        <v>39431791175.841011</v>
      </c>
      <c r="BF24" s="2">
        <v>41985769973.842056</v>
      </c>
      <c r="BG24" s="2">
        <v>44004066280.348068</v>
      </c>
      <c r="BH24" s="2">
        <v>47918431504.444008</v>
      </c>
      <c r="BI24" s="2">
        <v>50159119883.201668</v>
      </c>
      <c r="BJ24" s="2">
        <v>52592195054.621468</v>
      </c>
      <c r="BK24" s="2">
        <v>53551481493.262497</v>
      </c>
      <c r="BL24" s="2">
        <v>55502265920.692116</v>
      </c>
      <c r="BM24" s="2">
        <v>59582542690.753571</v>
      </c>
      <c r="BN24" s="2">
        <v>62725154473.642914</v>
      </c>
      <c r="BO24" s="2"/>
    </row>
    <row r="25" spans="1:67" x14ac:dyDescent="0.2">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x14ac:dyDescent="0.2">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x14ac:dyDescent="0.2">
      <c r="A27" s="2" t="s">
        <v>4257</v>
      </c>
      <c r="B27" s="2" t="s">
        <v>4259</v>
      </c>
      <c r="C27" s="2" t="s">
        <v>4262</v>
      </c>
      <c r="D27" s="2" t="s">
        <v>4263</v>
      </c>
      <c r="E27" s="2" t="s">
        <v>4258</v>
      </c>
      <c r="F27" s="2" t="s">
        <v>4261</v>
      </c>
      <c r="G27" s="2" t="s">
        <v>4260</v>
      </c>
      <c r="H27" s="2" t="s">
        <v>4264</v>
      </c>
      <c r="I27" s="2" t="s">
        <v>4265</v>
      </c>
      <c r="J27" s="2" t="s">
        <v>4266</v>
      </c>
      <c r="K27" s="2"/>
      <c r="L27" t="s">
        <v>4267</v>
      </c>
      <c r="M27" t="s">
        <v>4259</v>
      </c>
      <c r="N27" t="s">
        <v>4262</v>
      </c>
      <c r="O27" t="s">
        <v>4263</v>
      </c>
      <c r="P27" t="s">
        <v>4258</v>
      </c>
      <c r="Q27" t="s">
        <v>4261</v>
      </c>
      <c r="R27" t="s">
        <v>4260</v>
      </c>
      <c r="S27" t="s">
        <v>4264</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x14ac:dyDescent="0.2">
      <c r="A28" s="2" t="s">
        <v>1019</v>
      </c>
      <c r="B28" s="2">
        <v>5226066.1992184063</v>
      </c>
      <c r="C28" s="2"/>
      <c r="D28" s="2"/>
      <c r="E28">
        <v>65972734363265.102</v>
      </c>
      <c r="F28" s="2">
        <v>0</v>
      </c>
      <c r="G28" s="2">
        <v>2449452852.084343</v>
      </c>
      <c r="H28" s="2"/>
      <c r="I28" s="2">
        <f>C28-D28</f>
        <v>0</v>
      </c>
      <c r="J28" s="2">
        <f>E28+F28+G28</f>
        <v>65975183816117.188</v>
      </c>
      <c r="M28">
        <f>_xlfn.VAR.P(B28:B87)</f>
        <v>12314187179171.021</v>
      </c>
      <c r="N28">
        <f>_xlfn.VAR.P(C28:C87)</f>
        <v>10927494060011.549</v>
      </c>
      <c r="O28">
        <f t="shared" ref="O28:S28" si="2">_xlfn.VAR.P(D28:D87)</f>
        <v>9479925237479.2441</v>
      </c>
      <c r="P28">
        <f t="shared" si="2"/>
        <v>3.676836789477294E+28</v>
      </c>
      <c r="Q28">
        <f t="shared" si="2"/>
        <v>2.5770265765060499E+25</v>
      </c>
      <c r="R28">
        <f t="shared" si="2"/>
        <v>2.9505992846006816E+20</v>
      </c>
      <c r="S28">
        <f t="shared" si="2"/>
        <v>2.4404373616586641E+20</v>
      </c>
    </row>
    <row r="29" spans="1:67" x14ac:dyDescent="0.2">
      <c r="A29" s="2" t="s">
        <v>1849</v>
      </c>
      <c r="B29" s="2">
        <v>5322939.0391329098</v>
      </c>
      <c r="C29" s="2">
        <v>5226066.1992184063</v>
      </c>
      <c r="D29" s="2"/>
      <c r="E29">
        <v>70397499423632.094</v>
      </c>
      <c r="F29" s="2">
        <v>0</v>
      </c>
      <c r="G29" s="2">
        <v>2584009493.4667153</v>
      </c>
      <c r="H29" s="2">
        <v>2449452852.084343</v>
      </c>
      <c r="I29" s="2">
        <f t="shared" ref="I29:I87" si="3">C29-D29</f>
        <v>5226066.1992184063</v>
      </c>
      <c r="J29" s="2">
        <f t="shared" ref="J29:J87" si="4">E29+F29+G29</f>
        <v>70400083433125.562</v>
      </c>
    </row>
    <row r="30" spans="1:67" x14ac:dyDescent="0.2">
      <c r="A30" s="2" t="s">
        <v>414</v>
      </c>
      <c r="B30" s="2">
        <v>5438637.9064958179</v>
      </c>
      <c r="C30" s="2">
        <v>5322939.0391329098</v>
      </c>
      <c r="D30" s="2">
        <v>5226066.1992184063</v>
      </c>
      <c r="E30">
        <v>75905731763674.906</v>
      </c>
      <c r="F30" s="2">
        <v>0</v>
      </c>
      <c r="G30" s="2">
        <v>2799724576.3201866</v>
      </c>
      <c r="H30" s="2">
        <v>2584009493.4667153</v>
      </c>
      <c r="I30" s="2">
        <f t="shared" si="3"/>
        <v>96872.839914503507</v>
      </c>
      <c r="J30" s="2">
        <f t="shared" si="4"/>
        <v>75908531488251.219</v>
      </c>
      <c r="L30" t="s">
        <v>4268</v>
      </c>
      <c r="M30" t="s">
        <v>4259</v>
      </c>
      <c r="N30" t="s">
        <v>4262</v>
      </c>
      <c r="O30" t="s">
        <v>4263</v>
      </c>
      <c r="P30" t="s">
        <v>4258</v>
      </c>
      <c r="Q30" t="s">
        <v>4261</v>
      </c>
      <c r="R30" t="s">
        <v>4260</v>
      </c>
      <c r="S30" t="s">
        <v>4264</v>
      </c>
    </row>
    <row r="31" spans="1:67" x14ac:dyDescent="0.2">
      <c r="A31" s="2" t="s">
        <v>3195</v>
      </c>
      <c r="B31" s="2">
        <v>5446268.4391159816</v>
      </c>
      <c r="C31" s="2">
        <v>5438637.9064958179</v>
      </c>
      <c r="D31" s="2">
        <v>5322939.0391329098</v>
      </c>
      <c r="E31">
        <v>79660105360118.891</v>
      </c>
      <c r="F31" s="2">
        <v>0</v>
      </c>
      <c r="G31" s="2">
        <v>2961061944.0633912</v>
      </c>
      <c r="H31" s="2">
        <v>2799724576.3201866</v>
      </c>
      <c r="I31" s="2">
        <f t="shared" si="3"/>
        <v>115698.86736290809</v>
      </c>
      <c r="J31" s="2">
        <f t="shared" si="4"/>
        <v>79663066422062.953</v>
      </c>
      <c r="M31">
        <f>_xlfn.VAR.S(B28:B87)</f>
        <v>12522902216106.119</v>
      </c>
      <c r="N31">
        <f t="shared" ref="N31:S31" si="5">_xlfn.VAR.S(C28:C87)</f>
        <v>11119204482117.018</v>
      </c>
      <c r="O31">
        <f t="shared" si="5"/>
        <v>9652287514524.3281</v>
      </c>
      <c r="P31">
        <f t="shared" si="5"/>
        <v>3.7391560570955515E+28</v>
      </c>
      <c r="Q31">
        <f t="shared" si="5"/>
        <v>2.6207049930569998E+25</v>
      </c>
      <c r="R31">
        <f t="shared" si="5"/>
        <v>3.000609441966795E+20</v>
      </c>
      <c r="S31">
        <f t="shared" si="5"/>
        <v>2.4832520522140798E+20</v>
      </c>
    </row>
    <row r="32" spans="1:67" x14ac:dyDescent="0.2">
      <c r="A32" s="2" t="s">
        <v>1739</v>
      </c>
      <c r="B32" s="2">
        <v>5608687.3477703966</v>
      </c>
      <c r="C32" s="2">
        <v>5446268.4391159816</v>
      </c>
      <c r="D32" s="2">
        <v>5438637.9064958179</v>
      </c>
      <c r="E32">
        <v>86778489034527.797</v>
      </c>
      <c r="F32" s="2">
        <v>0</v>
      </c>
      <c r="G32" s="2">
        <v>3000906313.3032813</v>
      </c>
      <c r="H32" s="2">
        <v>2961061944.0633912</v>
      </c>
      <c r="I32" s="2">
        <f t="shared" si="3"/>
        <v>7630.5326201636344</v>
      </c>
      <c r="J32" s="2">
        <f t="shared" si="4"/>
        <v>86781489940841.094</v>
      </c>
    </row>
    <row r="33" spans="1:29" ht="16" thickBot="1" x14ac:dyDescent="0.25">
      <c r="A33" s="2" t="s">
        <v>2611</v>
      </c>
      <c r="B33" s="2">
        <v>5639914.0194249023</v>
      </c>
      <c r="C33" s="2">
        <v>5608687.3477703966</v>
      </c>
      <c r="D33" s="2">
        <v>5446268.4391159816</v>
      </c>
      <c r="E33">
        <v>85664416469419.203</v>
      </c>
      <c r="F33" s="2">
        <v>0</v>
      </c>
      <c r="G33" s="2">
        <v>3196384128.3086243</v>
      </c>
      <c r="H33" s="2">
        <v>3000906313.3032813</v>
      </c>
      <c r="I33" s="2">
        <f t="shared" si="3"/>
        <v>162418.90865441505</v>
      </c>
      <c r="J33" s="2">
        <f t="shared" si="4"/>
        <v>85667612853547.516</v>
      </c>
    </row>
    <row r="34" spans="1:29" x14ac:dyDescent="0.2">
      <c r="A34" s="2" t="s">
        <v>1155</v>
      </c>
      <c r="B34" s="2">
        <v>5764561.191966082</v>
      </c>
      <c r="C34" s="2">
        <v>5639914.0194249023</v>
      </c>
      <c r="D34" s="2">
        <v>5608687.3477703966</v>
      </c>
      <c r="E34">
        <v>91464618384019.203</v>
      </c>
      <c r="F34" s="2">
        <v>0</v>
      </c>
      <c r="G34" s="2">
        <v>3329969239.7097449</v>
      </c>
      <c r="H34" s="2">
        <v>3196384128.3086243</v>
      </c>
      <c r="I34" s="2">
        <f t="shared" si="3"/>
        <v>31226.671654505655</v>
      </c>
      <c r="J34" s="2">
        <f t="shared" si="4"/>
        <v>91467948353258.906</v>
      </c>
      <c r="L34" s="16"/>
      <c r="M34" s="16" t="s">
        <v>4259</v>
      </c>
      <c r="N34" s="16" t="s">
        <v>4262</v>
      </c>
      <c r="O34" s="16" t="s">
        <v>4263</v>
      </c>
      <c r="P34" s="16" t="s">
        <v>4258</v>
      </c>
      <c r="Q34" s="16" t="s">
        <v>4261</v>
      </c>
      <c r="R34" s="16" t="s">
        <v>4260</v>
      </c>
      <c r="S34" s="16" t="s">
        <v>4264</v>
      </c>
      <c r="T34" s="16" t="s">
        <v>4265</v>
      </c>
      <c r="U34" s="16" t="s">
        <v>4266</v>
      </c>
    </row>
    <row r="35" spans="1:29" x14ac:dyDescent="0.2">
      <c r="A35" s="2" t="s">
        <v>3974</v>
      </c>
      <c r="B35" s="2">
        <v>5834133.0789888529</v>
      </c>
      <c r="C35" s="2">
        <v>5764561.191966082</v>
      </c>
      <c r="D35" s="2">
        <v>5639914.0194249023</v>
      </c>
      <c r="E35">
        <v>93455617998917.297</v>
      </c>
      <c r="F35" s="2">
        <v>0</v>
      </c>
      <c r="G35" s="2">
        <v>3417044740.578546</v>
      </c>
      <c r="H35" s="2">
        <v>3329969239.7097449</v>
      </c>
      <c r="I35" s="2">
        <f t="shared" si="3"/>
        <v>124647.17254117969</v>
      </c>
      <c r="J35" s="2">
        <f t="shared" si="4"/>
        <v>93459035043657.875</v>
      </c>
      <c r="L35" s="14" t="s">
        <v>4259</v>
      </c>
      <c r="M35" s="14">
        <v>1</v>
      </c>
      <c r="N35" s="14"/>
      <c r="O35" s="14"/>
      <c r="P35" s="14"/>
      <c r="Q35" s="14"/>
      <c r="R35" s="14"/>
      <c r="S35" s="14"/>
      <c r="T35" s="14"/>
      <c r="U35" s="14"/>
    </row>
    <row r="36" spans="1:29" x14ac:dyDescent="0.2">
      <c r="A36" s="2" t="s">
        <v>2506</v>
      </c>
      <c r="B36" s="2">
        <v>6011724.7789579565</v>
      </c>
      <c r="C36" s="2">
        <v>5834133.0789888529</v>
      </c>
      <c r="D36" s="2">
        <v>5764561.191966082</v>
      </c>
      <c r="E36">
        <v>99339736960508.297</v>
      </c>
      <c r="F36" s="2">
        <f>O$23</f>
        <v>2999999.9999694801</v>
      </c>
      <c r="G36" s="2">
        <v>3531015575.3334484</v>
      </c>
      <c r="H36" s="2">
        <v>3417044740.578546</v>
      </c>
      <c r="I36" s="2">
        <f t="shared" si="3"/>
        <v>69571.887022770941</v>
      </c>
      <c r="J36" s="2">
        <f t="shared" si="4"/>
        <v>99343270976083.625</v>
      </c>
      <c r="L36" s="14" t="s">
        <v>4262</v>
      </c>
      <c r="M36" s="14">
        <v>0.99783918126574755</v>
      </c>
      <c r="N36" s="14">
        <v>1</v>
      </c>
      <c r="O36" s="14"/>
      <c r="P36" s="14"/>
      <c r="Q36" s="14"/>
      <c r="R36" s="14"/>
      <c r="S36" s="14"/>
      <c r="T36" s="14"/>
      <c r="U36" s="14"/>
    </row>
    <row r="37" spans="1:29" x14ac:dyDescent="0.2">
      <c r="A37" s="2" t="s">
        <v>3328</v>
      </c>
      <c r="B37" s="2">
        <v>6211454.9522517733</v>
      </c>
      <c r="C37" s="2">
        <v>6011724.7789579565</v>
      </c>
      <c r="D37" s="2">
        <v>5834133.0789888529</v>
      </c>
      <c r="E37">
        <v>106553444833295</v>
      </c>
      <c r="F37" s="2">
        <f>P$23</f>
        <v>48999999.999713942</v>
      </c>
      <c r="G37" s="2">
        <v>3708435623.1787615</v>
      </c>
      <c r="H37" s="2">
        <v>3531015575.3334484</v>
      </c>
      <c r="I37" s="2">
        <f t="shared" si="3"/>
        <v>177591.69996910356</v>
      </c>
      <c r="J37" s="2">
        <f t="shared" si="4"/>
        <v>106557202268918.17</v>
      </c>
      <c r="L37" s="14" t="s">
        <v>4263</v>
      </c>
      <c r="M37" s="14">
        <v>0.99294523635494902</v>
      </c>
      <c r="N37" s="14">
        <v>0.99763169275650654</v>
      </c>
      <c r="O37" s="14">
        <v>1</v>
      </c>
      <c r="P37" s="14"/>
      <c r="Q37" s="14"/>
      <c r="R37" s="14"/>
      <c r="S37" s="14"/>
      <c r="T37" s="14"/>
      <c r="U37" s="14"/>
    </row>
    <row r="38" spans="1:29" x14ac:dyDescent="0.2">
      <c r="A38" s="2" t="s">
        <v>2386</v>
      </c>
      <c r="B38" s="2">
        <v>6431936.065963584</v>
      </c>
      <c r="C38" s="2">
        <v>6211454.9522517733</v>
      </c>
      <c r="D38" s="2">
        <v>6011724.7789579565</v>
      </c>
      <c r="E38">
        <v>113642630636352</v>
      </c>
      <c r="F38" s="2">
        <f>Q$23</f>
        <v>52154959.999420136</v>
      </c>
      <c r="G38" s="2">
        <v>4058074963.6980376</v>
      </c>
      <c r="H38" s="2">
        <v>3708435623.1787615</v>
      </c>
      <c r="I38" s="2">
        <f t="shared" si="3"/>
        <v>199730.17329381686</v>
      </c>
      <c r="J38" s="2">
        <f t="shared" si="4"/>
        <v>113646740866275.7</v>
      </c>
      <c r="L38" s="14" t="s">
        <v>4258</v>
      </c>
      <c r="M38" s="14">
        <v>6.281378282789328E-2</v>
      </c>
      <c r="N38" s="14">
        <v>4.0974837828062639E-2</v>
      </c>
      <c r="O38" s="14">
        <v>3.6869967592001555E-2</v>
      </c>
      <c r="P38" s="14">
        <v>1</v>
      </c>
      <c r="Q38" s="14"/>
      <c r="R38" s="14"/>
      <c r="S38" s="14"/>
      <c r="T38" s="14"/>
      <c r="U38" s="14"/>
    </row>
    <row r="39" spans="1:29" x14ac:dyDescent="0.2">
      <c r="A39" s="2" t="s">
        <v>914</v>
      </c>
      <c r="B39" s="2">
        <v>6653052.0678134048</v>
      </c>
      <c r="C39" s="2">
        <v>6431936.065963584</v>
      </c>
      <c r="D39" s="2">
        <v>6211454.9522517733</v>
      </c>
      <c r="E39">
        <v>124615461280797</v>
      </c>
      <c r="F39" s="2">
        <f>R23</f>
        <v>20628490</v>
      </c>
      <c r="G39" s="2">
        <v>5122595250.769927</v>
      </c>
      <c r="H39" s="2">
        <v>4058074963.6980376</v>
      </c>
      <c r="I39" s="2">
        <f t="shared" si="3"/>
        <v>220481.11371181067</v>
      </c>
      <c r="J39" s="2">
        <f t="shared" si="4"/>
        <v>124620604504537.77</v>
      </c>
      <c r="L39" s="14" t="s">
        <v>4261</v>
      </c>
      <c r="M39" s="14">
        <v>0.27985272586332643</v>
      </c>
      <c r="N39" s="14">
        <v>0.27822064543823516</v>
      </c>
      <c r="O39" s="14">
        <v>0.27218692645060316</v>
      </c>
      <c r="P39" s="14">
        <v>-7.1176296892842661E-2</v>
      </c>
      <c r="Q39" s="14">
        <v>1</v>
      </c>
      <c r="R39" s="14"/>
      <c r="S39" s="14"/>
      <c r="T39" s="14"/>
      <c r="U39" s="14"/>
    </row>
    <row r="40" spans="1:29" x14ac:dyDescent="0.2">
      <c r="A40" s="2" t="s">
        <v>1750</v>
      </c>
      <c r="B40" s="2">
        <v>7000256.9769919999</v>
      </c>
      <c r="C40" s="2">
        <v>6653052.0678134048</v>
      </c>
      <c r="D40" s="2">
        <v>6431936.065963584</v>
      </c>
      <c r="E40">
        <v>130216698583984</v>
      </c>
      <c r="F40" s="2">
        <f>S23</f>
        <v>-16689819.999759708</v>
      </c>
      <c r="G40" s="2">
        <v>4880685838.799901</v>
      </c>
      <c r="H40" s="2">
        <v>5122595250.769927</v>
      </c>
      <c r="I40" s="2">
        <f t="shared" si="3"/>
        <v>221116.00184982084</v>
      </c>
      <c r="J40" s="2">
        <f t="shared" si="4"/>
        <v>130221562580002.8</v>
      </c>
      <c r="L40" s="14" t="s">
        <v>4260</v>
      </c>
      <c r="M40" s="14">
        <v>0.96959793552456985</v>
      </c>
      <c r="N40" s="14">
        <v>0.9699404778697801</v>
      </c>
      <c r="O40" s="14">
        <v>0.96745585425697378</v>
      </c>
      <c r="P40" s="14">
        <v>0.21023495724587005</v>
      </c>
      <c r="Q40" s="14">
        <v>0.26952625535444819</v>
      </c>
      <c r="R40" s="14">
        <v>1</v>
      </c>
      <c r="S40" s="14"/>
      <c r="T40" s="14"/>
      <c r="U40" s="14"/>
    </row>
    <row r="41" spans="1:29" x14ac:dyDescent="0.2">
      <c r="A41" s="2" t="s">
        <v>316</v>
      </c>
      <c r="B41" s="2">
        <v>7306020.8128301268</v>
      </c>
      <c r="C41" s="2">
        <v>7000256.9769919999</v>
      </c>
      <c r="D41" s="2">
        <v>6653052.0678134048</v>
      </c>
      <c r="E41">
        <v>137323479896894.02</v>
      </c>
      <c r="F41" s="2">
        <f>T23</f>
        <v>50510879.999542236</v>
      </c>
      <c r="G41" s="2">
        <v>5377729440.1755896</v>
      </c>
      <c r="H41" s="2">
        <v>4880685838.799901</v>
      </c>
      <c r="I41" s="2">
        <f t="shared" si="3"/>
        <v>347204.90917859506</v>
      </c>
      <c r="J41" s="2">
        <f t="shared" si="4"/>
        <v>137328908137214.19</v>
      </c>
      <c r="L41" s="14" t="s">
        <v>4264</v>
      </c>
      <c r="M41" s="14">
        <v>0.96554202437445158</v>
      </c>
      <c r="N41" s="14">
        <v>0.96694546745661358</v>
      </c>
      <c r="O41" s="14">
        <v>0.96482525621113757</v>
      </c>
      <c r="P41" s="14">
        <v>0.17443998461635662</v>
      </c>
      <c r="Q41" s="14">
        <v>0.28907804793272629</v>
      </c>
      <c r="R41" s="14">
        <v>0.99881782564927113</v>
      </c>
      <c r="S41" s="14">
        <v>1</v>
      </c>
      <c r="T41" s="14"/>
      <c r="U41" s="14"/>
    </row>
    <row r="42" spans="1:29" x14ac:dyDescent="0.2">
      <c r="A42" s="2" t="s">
        <v>3114</v>
      </c>
      <c r="B42" s="2">
        <v>7557141.191333944</v>
      </c>
      <c r="C42" s="2">
        <v>7306020.8128301268</v>
      </c>
      <c r="D42" s="2">
        <v>7000256.9769919999</v>
      </c>
      <c r="E42">
        <v>144249343275163</v>
      </c>
      <c r="F42" s="2">
        <f>U23</f>
        <v>43068850</v>
      </c>
      <c r="G42" s="2">
        <v>5254248653.1073952</v>
      </c>
      <c r="H42" s="2">
        <v>5377729440.1755896</v>
      </c>
      <c r="I42" s="2">
        <f t="shared" si="3"/>
        <v>305763.83583812695</v>
      </c>
      <c r="J42" s="2">
        <f t="shared" si="4"/>
        <v>144254640592666.09</v>
      </c>
      <c r="L42" s="14" t="s">
        <v>4265</v>
      </c>
      <c r="M42" s="14">
        <v>0.23319042783723296</v>
      </c>
      <c r="N42" s="14">
        <v>0.2539545059187806</v>
      </c>
      <c r="O42" s="14">
        <v>0.34526925260219865</v>
      </c>
      <c r="P42" s="14">
        <v>5.3401663937396489E-2</v>
      </c>
      <c r="Q42" s="14">
        <v>2.3975248531914769E-3</v>
      </c>
      <c r="R42" s="14">
        <v>0.28295058671392698</v>
      </c>
      <c r="S42" s="14">
        <v>0.29793995149788693</v>
      </c>
      <c r="T42" s="14">
        <v>1</v>
      </c>
      <c r="U42" s="14"/>
    </row>
    <row r="43" spans="1:29" ht="16" thickBot="1" x14ac:dyDescent="0.25">
      <c r="A43" s="2" t="s">
        <v>1643</v>
      </c>
      <c r="B43" s="2">
        <v>7563341.5573030636</v>
      </c>
      <c r="C43" s="2">
        <v>7557141.191333944</v>
      </c>
      <c r="D43" s="2">
        <v>7306020.8128301268</v>
      </c>
      <c r="E43">
        <v>148413613940359</v>
      </c>
      <c r="F43" s="2">
        <f>V23</f>
        <v>38000000</v>
      </c>
      <c r="G43" s="2">
        <v>5375500545.1021481</v>
      </c>
      <c r="H43" s="2">
        <v>5254248653.1073952</v>
      </c>
      <c r="I43" s="2">
        <f t="shared" si="3"/>
        <v>251120.37850381713</v>
      </c>
      <c r="J43" s="2">
        <f t="shared" si="4"/>
        <v>148419027440904.09</v>
      </c>
      <c r="L43" s="15" t="s">
        <v>4266</v>
      </c>
      <c r="M43" s="15">
        <v>0.28287410052680095</v>
      </c>
      <c r="N43" s="15">
        <v>0.28103526841464765</v>
      </c>
      <c r="O43" s="15">
        <v>0.27480178418306966</v>
      </c>
      <c r="P43" s="15">
        <v>-7.04003398150123E-2</v>
      </c>
      <c r="Q43" s="15">
        <v>0.99999470077463182</v>
      </c>
      <c r="R43" s="15">
        <v>0.2726598719820319</v>
      </c>
      <c r="S43" s="15">
        <v>0.29197404072762889</v>
      </c>
      <c r="T43" s="15">
        <v>3.3518784615186358E-3</v>
      </c>
      <c r="U43" s="15">
        <v>1</v>
      </c>
    </row>
    <row r="44" spans="1:29" ht="16" thickBot="1" x14ac:dyDescent="0.25">
      <c r="A44" s="2" t="s">
        <v>2518</v>
      </c>
      <c r="B44" s="2">
        <v>7746309.7571788756</v>
      </c>
      <c r="C44" s="2">
        <v>7563341.5573030636</v>
      </c>
      <c r="D44" s="2">
        <v>7557141.191333944</v>
      </c>
      <c r="E44">
        <v>158245443445879</v>
      </c>
      <c r="F44" s="2">
        <f>W23</f>
        <v>90000000</v>
      </c>
      <c r="G44" s="2">
        <v>5579370147.8189125</v>
      </c>
      <c r="H44" s="2">
        <v>5375500545.1021481</v>
      </c>
      <c r="I44" s="2">
        <f t="shared" si="3"/>
        <v>6200.3659691195935</v>
      </c>
      <c r="J44" s="2">
        <f t="shared" si="4"/>
        <v>158251112816026.81</v>
      </c>
    </row>
    <row r="45" spans="1:29" x14ac:dyDescent="0.2">
      <c r="A45" s="2" t="s">
        <v>1059</v>
      </c>
      <c r="B45" s="2">
        <v>7890029.9600803815</v>
      </c>
      <c r="C45" s="2">
        <v>7746309.7571788756</v>
      </c>
      <c r="D45" s="2">
        <v>7563341.5573030636</v>
      </c>
      <c r="E45">
        <v>164754879757628</v>
      </c>
      <c r="F45" s="2">
        <f>X23</f>
        <v>150000000</v>
      </c>
      <c r="G45" s="2">
        <v>5843865696.5330324</v>
      </c>
      <c r="H45" s="2">
        <v>5579370147.8189125</v>
      </c>
      <c r="I45" s="2">
        <f t="shared" si="3"/>
        <v>182968.19987581205</v>
      </c>
      <c r="J45" s="2">
        <f t="shared" si="4"/>
        <v>164760873623324.53</v>
      </c>
      <c r="L45" s="16" t="s">
        <v>4259</v>
      </c>
      <c r="M45" s="16"/>
      <c r="N45" s="16" t="s">
        <v>4262</v>
      </c>
      <c r="O45" s="16"/>
      <c r="P45" s="16" t="s">
        <v>4263</v>
      </c>
      <c r="Q45" s="16"/>
      <c r="R45" s="16" t="s">
        <v>4258</v>
      </c>
      <c r="S45" s="16"/>
      <c r="T45" s="16" t="s">
        <v>4261</v>
      </c>
      <c r="U45" s="16"/>
      <c r="V45" s="16" t="s">
        <v>4260</v>
      </c>
      <c r="W45" s="16"/>
      <c r="X45" s="16" t="s">
        <v>4264</v>
      </c>
      <c r="Y45" s="16"/>
      <c r="Z45" s="16" t="s">
        <v>4265</v>
      </c>
      <c r="AA45" s="16"/>
      <c r="AB45" s="16" t="s">
        <v>4266</v>
      </c>
      <c r="AC45" s="16"/>
    </row>
    <row r="46" spans="1:29" x14ac:dyDescent="0.2">
      <c r="A46" s="2" t="s">
        <v>3873</v>
      </c>
      <c r="B46" s="2">
        <v>8369032.4152315008</v>
      </c>
      <c r="C46" s="2">
        <v>7890029.9600803815</v>
      </c>
      <c r="D46" s="2">
        <v>7746309.7571788756</v>
      </c>
      <c r="E46">
        <v>178727068081621</v>
      </c>
      <c r="F46" s="2">
        <f>Y23</f>
        <v>162000000</v>
      </c>
      <c r="G46" s="2">
        <v>6379394886.1766253</v>
      </c>
      <c r="H46" s="2">
        <v>5843865696.5330324</v>
      </c>
      <c r="I46" s="2">
        <f t="shared" si="3"/>
        <v>143720.20290150587</v>
      </c>
      <c r="J46" s="2">
        <f t="shared" si="4"/>
        <v>178733609476507.19</v>
      </c>
      <c r="L46" s="14"/>
      <c r="M46" s="14"/>
      <c r="N46" s="14"/>
      <c r="O46" s="14"/>
      <c r="P46" s="14"/>
      <c r="Q46" s="14"/>
      <c r="R46" s="14"/>
      <c r="S46" s="14"/>
      <c r="T46" s="14"/>
      <c r="U46" s="14"/>
      <c r="V46" s="14"/>
      <c r="W46" s="14"/>
      <c r="X46" s="14"/>
      <c r="Y46" s="14"/>
      <c r="Z46" s="14"/>
      <c r="AA46" s="14"/>
      <c r="AB46" s="14"/>
      <c r="AC46" s="14"/>
    </row>
    <row r="47" spans="1:29" x14ac:dyDescent="0.2">
      <c r="A47" s="2" t="s">
        <v>2414</v>
      </c>
      <c r="B47" s="2">
        <v>8625042.1116281096</v>
      </c>
      <c r="C47" s="2">
        <v>8369032.4152315008</v>
      </c>
      <c r="D47" s="2">
        <v>7890029.9600803815</v>
      </c>
      <c r="E47">
        <v>187997194772605</v>
      </c>
      <c r="F47" s="2">
        <f>Z23</f>
        <v>265740759.99975601</v>
      </c>
      <c r="G47" s="2">
        <v>7169909672.2210884</v>
      </c>
      <c r="H47" s="2">
        <v>6379394886.1766253</v>
      </c>
      <c r="I47" s="2">
        <f t="shared" si="3"/>
        <v>479002.45515111927</v>
      </c>
      <c r="J47" s="2">
        <f t="shared" si="4"/>
        <v>188004630423037.22</v>
      </c>
      <c r="L47" s="14" t="s">
        <v>4269</v>
      </c>
      <c r="M47" s="14">
        <v>10235149.117248926</v>
      </c>
      <c r="N47" s="14" t="s">
        <v>4269</v>
      </c>
      <c r="O47" s="14">
        <v>9989492.8330166489</v>
      </c>
      <c r="P47" s="14" t="s">
        <v>4269</v>
      </c>
      <c r="Q47" s="14">
        <v>9737752.0293320753</v>
      </c>
      <c r="R47" s="14" t="s">
        <v>4269</v>
      </c>
      <c r="S47" s="14">
        <v>81.343296496882076</v>
      </c>
      <c r="T47" s="14" t="s">
        <v>4269</v>
      </c>
      <c r="U47" s="14">
        <v>1450484080061.988</v>
      </c>
      <c r="V47" s="14" t="s">
        <v>4269</v>
      </c>
      <c r="W47" s="14">
        <v>19765543236.833126</v>
      </c>
      <c r="X47" s="14" t="s">
        <v>4269</v>
      </c>
      <c r="Y47" s="14">
        <v>18338360293.889503</v>
      </c>
      <c r="Z47" s="14" t="s">
        <v>4269</v>
      </c>
      <c r="AA47" s="14">
        <v>567941.17787282239</v>
      </c>
      <c r="AB47" s="14" t="s">
        <v>4269</v>
      </c>
      <c r="AC47" s="14">
        <v>1470249623380.1653</v>
      </c>
    </row>
    <row r="48" spans="1:29" x14ac:dyDescent="0.2">
      <c r="A48" s="2" t="s">
        <v>3742</v>
      </c>
      <c r="B48" s="2">
        <v>8781506.1447074898</v>
      </c>
      <c r="C48" s="2">
        <v>8625042.1116281096</v>
      </c>
      <c r="D48" s="2">
        <v>8369032.4152315008</v>
      </c>
      <c r="E48">
        <v>198090249924403</v>
      </c>
      <c r="F48" s="2">
        <f>AA23</f>
        <v>304000000</v>
      </c>
      <c r="G48" s="2">
        <v>8078110118.1427975</v>
      </c>
      <c r="H48" s="2">
        <v>7169909672.2210884</v>
      </c>
      <c r="I48" s="2">
        <f t="shared" si="3"/>
        <v>256009.69639660884</v>
      </c>
      <c r="J48" s="2">
        <f t="shared" si="4"/>
        <v>198098632034521.16</v>
      </c>
      <c r="L48" s="14" t="s">
        <v>4270</v>
      </c>
      <c r="M48" s="14">
        <v>456853.40858430939</v>
      </c>
      <c r="N48" s="14" t="s">
        <v>4270</v>
      </c>
      <c r="O48" s="14">
        <v>437847.48726636061</v>
      </c>
      <c r="P48" s="14" t="s">
        <v>4270</v>
      </c>
      <c r="Q48" s="14">
        <v>415165.36108528764</v>
      </c>
      <c r="R48" s="14" t="s">
        <v>4270</v>
      </c>
      <c r="S48" s="14">
        <v>0.37136645902195792</v>
      </c>
      <c r="T48" s="14" t="s">
        <v>4270</v>
      </c>
      <c r="U48" s="14">
        <v>660896486228.74365</v>
      </c>
      <c r="V48" s="14" t="s">
        <v>4270</v>
      </c>
      <c r="W48" s="14">
        <v>2236295091.5769868</v>
      </c>
      <c r="X48" s="14" t="s">
        <v>4270</v>
      </c>
      <c r="Y48" s="14">
        <v>2069171103.4956768</v>
      </c>
      <c r="Z48" s="14" t="s">
        <v>4270</v>
      </c>
      <c r="AA48" s="14">
        <v>292707.4061402519</v>
      </c>
      <c r="AB48" s="14" t="s">
        <v>4270</v>
      </c>
      <c r="AC48" s="14">
        <v>661502731922.67542</v>
      </c>
    </row>
    <row r="49" spans="1:29" x14ac:dyDescent="0.2">
      <c r="A49" s="2" t="s">
        <v>2298</v>
      </c>
      <c r="B49" s="2">
        <v>8786740.6751741152</v>
      </c>
      <c r="C49" s="2">
        <v>8781506.1447074898</v>
      </c>
      <c r="D49" s="2">
        <v>8625042.1116281096</v>
      </c>
      <c r="E49">
        <v>204061444101420</v>
      </c>
      <c r="F49" s="2">
        <f>AB23</f>
        <v>401624059.99996948</v>
      </c>
      <c r="G49" s="2">
        <v>8378713767.0465422</v>
      </c>
      <c r="H49" s="2">
        <v>8078110118.1427975</v>
      </c>
      <c r="I49" s="2">
        <f t="shared" si="3"/>
        <v>156464.03307938017</v>
      </c>
      <c r="J49" s="2">
        <f t="shared" si="4"/>
        <v>204070224439247.03</v>
      </c>
      <c r="L49" s="14" t="s">
        <v>4271</v>
      </c>
      <c r="M49" s="14">
        <v>9869883.0362181477</v>
      </c>
      <c r="N49" s="14" t="s">
        <v>4271</v>
      </c>
      <c r="O49" s="14">
        <v>9693139.6140743252</v>
      </c>
      <c r="P49" s="14" t="s">
        <v>4271</v>
      </c>
      <c r="Q49" s="14">
        <v>9531193.9376261681</v>
      </c>
      <c r="R49" s="14" t="s">
        <v>4271</v>
      </c>
      <c r="S49" s="14">
        <v>81.223510265684041</v>
      </c>
      <c r="T49" s="14" t="s">
        <v>4271</v>
      </c>
      <c r="U49" s="14">
        <v>664400000</v>
      </c>
      <c r="V49" s="14" t="s">
        <v>4271</v>
      </c>
      <c r="W49" s="14">
        <v>11962479859.117928</v>
      </c>
      <c r="X49" s="14" t="s">
        <v>4271</v>
      </c>
      <c r="Y49" s="14">
        <v>11467070780.796089</v>
      </c>
      <c r="Z49" s="14" t="s">
        <v>4271</v>
      </c>
      <c r="AA49" s="14">
        <v>188692.73874445166</v>
      </c>
      <c r="AB49" s="14" t="s">
        <v>4271</v>
      </c>
      <c r="AC49" s="14">
        <v>10989949858.265127</v>
      </c>
    </row>
    <row r="50" spans="1:29" x14ac:dyDescent="0.2">
      <c r="A50" s="2" t="s">
        <v>825</v>
      </c>
      <c r="B50" s="2">
        <v>8679045.2225617804</v>
      </c>
      <c r="C50" s="2">
        <v>8786740.6751741152</v>
      </c>
      <c r="D50" s="2">
        <v>8781506.1447074898</v>
      </c>
      <c r="E50">
        <v>207881925574104</v>
      </c>
      <c r="F50" s="2">
        <f>AC23</f>
        <v>724278999.99902296</v>
      </c>
      <c r="G50" s="2">
        <v>8767878846.8680401</v>
      </c>
      <c r="H50" s="2">
        <v>8378713767.0465422</v>
      </c>
      <c r="I50" s="2">
        <f t="shared" si="3"/>
        <v>5234.5304666254669</v>
      </c>
      <c r="J50" s="2">
        <f t="shared" si="4"/>
        <v>207891417731950.88</v>
      </c>
      <c r="L50" s="14" t="s">
        <v>4272</v>
      </c>
      <c r="M50" s="14" t="e">
        <v>#N/A</v>
      </c>
      <c r="N50" s="14" t="s">
        <v>4272</v>
      </c>
      <c r="O50" s="14" t="e">
        <v>#N/A</v>
      </c>
      <c r="P50" s="14" t="s">
        <v>4272</v>
      </c>
      <c r="Q50" s="14" t="e">
        <v>#N/A</v>
      </c>
      <c r="R50" s="14" t="s">
        <v>4272</v>
      </c>
      <c r="S50" s="14" t="e">
        <v>#N/A</v>
      </c>
      <c r="T50" s="14" t="s">
        <v>4272</v>
      </c>
      <c r="U50" s="14">
        <v>0</v>
      </c>
      <c r="V50" s="14" t="s">
        <v>4272</v>
      </c>
      <c r="W50" s="14" t="e">
        <v>#N/A</v>
      </c>
      <c r="X50" s="14" t="s">
        <v>4272</v>
      </c>
      <c r="Y50" s="14" t="e">
        <v>#N/A</v>
      </c>
      <c r="Z50" s="14" t="s">
        <v>4272</v>
      </c>
      <c r="AA50" s="14">
        <v>0</v>
      </c>
      <c r="AB50" s="14" t="s">
        <v>4272</v>
      </c>
      <c r="AC50" s="14" t="e">
        <v>#N/A</v>
      </c>
    </row>
    <row r="51" spans="1:29" x14ac:dyDescent="0.2">
      <c r="A51" s="2" t="s">
        <v>1651</v>
      </c>
      <c r="B51" s="2">
        <v>8627646.9336476326</v>
      </c>
      <c r="C51" s="2">
        <v>8679045.2225617804</v>
      </c>
      <c r="D51" s="2">
        <v>8786740.6751741152</v>
      </c>
      <c r="E51">
        <v>208540178109372</v>
      </c>
      <c r="F51" s="2">
        <f>AD23</f>
        <v>610000000</v>
      </c>
      <c r="G51" s="2">
        <v>8715276923.1350307</v>
      </c>
      <c r="H51" s="2">
        <v>8767878846.8680401</v>
      </c>
      <c r="I51" s="2">
        <f t="shared" si="3"/>
        <v>-107695.45261233486</v>
      </c>
      <c r="J51" s="2">
        <f t="shared" si="4"/>
        <v>208549503386295.12</v>
      </c>
      <c r="L51" s="14" t="s">
        <v>4273</v>
      </c>
      <c r="M51" s="14">
        <v>3538771.2862102459</v>
      </c>
      <c r="N51" s="14" t="s">
        <v>4273</v>
      </c>
      <c r="O51" s="14">
        <v>3334547.1179932393</v>
      </c>
      <c r="P51" s="14" t="s">
        <v>4273</v>
      </c>
      <c r="Q51" s="14">
        <v>3106813.0800748742</v>
      </c>
      <c r="R51" s="14" t="s">
        <v>4273</v>
      </c>
      <c r="S51" s="14">
        <v>2.8765922222641245</v>
      </c>
      <c r="T51" s="14" t="s">
        <v>4273</v>
      </c>
      <c r="U51" s="14">
        <v>5119282169461.8477</v>
      </c>
      <c r="V51" s="14" t="s">
        <v>4273</v>
      </c>
      <c r="W51" s="14">
        <v>17322267293.766121</v>
      </c>
      <c r="X51" s="14" t="s">
        <v>4273</v>
      </c>
      <c r="Y51" s="14">
        <v>15758337641.433121</v>
      </c>
      <c r="Z51" s="14" t="s">
        <v>4273</v>
      </c>
      <c r="AA51" s="14">
        <v>2267301.8185855327</v>
      </c>
      <c r="AB51" s="14" t="s">
        <v>4273</v>
      </c>
      <c r="AC51" s="14">
        <v>5123978128414.4629</v>
      </c>
    </row>
    <row r="52" spans="1:29" x14ac:dyDescent="0.2">
      <c r="A52" s="2" t="s">
        <v>219</v>
      </c>
      <c r="B52" s="2">
        <v>8729149.0053832047</v>
      </c>
      <c r="C52" s="2">
        <v>8627646.9336476326</v>
      </c>
      <c r="D52" s="2">
        <v>8679045.2225617804</v>
      </c>
      <c r="E52">
        <v>214844784639757</v>
      </c>
      <c r="F52" s="2">
        <f>AE23</f>
        <v>1031000000</v>
      </c>
      <c r="G52" s="2">
        <v>9074574808.9724979</v>
      </c>
      <c r="H52" s="2">
        <v>8715276923.1350307</v>
      </c>
      <c r="I52" s="2">
        <f t="shared" si="3"/>
        <v>-51398.288914147764</v>
      </c>
      <c r="J52" s="2">
        <f t="shared" si="4"/>
        <v>214854890214565.97</v>
      </c>
      <c r="L52" s="14" t="s">
        <v>4274</v>
      </c>
      <c r="M52" s="14">
        <v>12522902216106.119</v>
      </c>
      <c r="N52" s="14" t="s">
        <v>4274</v>
      </c>
      <c r="O52" s="14">
        <v>11119204482117.018</v>
      </c>
      <c r="P52" s="14" t="s">
        <v>4274</v>
      </c>
      <c r="Q52" s="14">
        <v>9652287514524.3281</v>
      </c>
      <c r="R52" s="14" t="s">
        <v>4274</v>
      </c>
      <c r="S52" s="14">
        <v>8.2747828131904537</v>
      </c>
      <c r="T52" s="14" t="s">
        <v>4274</v>
      </c>
      <c r="U52" s="14">
        <v>2.6207049930569998E+25</v>
      </c>
      <c r="V52" s="14" t="s">
        <v>4274</v>
      </c>
      <c r="W52" s="14">
        <v>3.000609441966795E+20</v>
      </c>
      <c r="X52" s="14" t="s">
        <v>4274</v>
      </c>
      <c r="Y52" s="14">
        <v>2.4832520522140798E+20</v>
      </c>
      <c r="Z52" s="14" t="s">
        <v>4274</v>
      </c>
      <c r="AA52" s="14">
        <v>5140657536561.2646</v>
      </c>
      <c r="AB52" s="14" t="s">
        <v>4274</v>
      </c>
      <c r="AC52" s="14">
        <v>2.6255151860469786E+25</v>
      </c>
    </row>
    <row r="53" spans="1:29" x14ac:dyDescent="0.2">
      <c r="A53" s="2" t="s">
        <v>3019</v>
      </c>
      <c r="B53" s="2">
        <v>8814072.9426665585</v>
      </c>
      <c r="C53" s="2">
        <v>8729149.0053832047</v>
      </c>
      <c r="D53" s="2">
        <v>8627646.9336476326</v>
      </c>
      <c r="E53">
        <v>219598730468486</v>
      </c>
      <c r="F53" s="2">
        <f>AF23</f>
        <v>676000000</v>
      </c>
      <c r="G53" s="2">
        <v>9482908386.4255524</v>
      </c>
      <c r="H53" s="2">
        <v>9074574808.9724979</v>
      </c>
      <c r="I53" s="2">
        <f t="shared" si="3"/>
        <v>101502.07173557207</v>
      </c>
      <c r="J53" s="2">
        <f t="shared" si="4"/>
        <v>219608889376872.44</v>
      </c>
      <c r="L53" s="14" t="s">
        <v>4275</v>
      </c>
      <c r="M53" s="14">
        <v>-0.57944084112421734</v>
      </c>
      <c r="N53" s="14" t="s">
        <v>4275</v>
      </c>
      <c r="O53" s="14">
        <v>-0.44921864542376433</v>
      </c>
      <c r="P53" s="14" t="s">
        <v>4275</v>
      </c>
      <c r="Q53" s="14">
        <v>-0.36886735930524051</v>
      </c>
      <c r="R53" s="14" t="s">
        <v>4275</v>
      </c>
      <c r="S53" s="14">
        <v>-0.32176279166058164</v>
      </c>
      <c r="T53" s="14" t="s">
        <v>4275</v>
      </c>
      <c r="U53" s="14">
        <v>6.9176531231270459</v>
      </c>
      <c r="V53" s="14" t="s">
        <v>4275</v>
      </c>
      <c r="W53" s="14">
        <v>-0.27554754565604433</v>
      </c>
      <c r="X53" s="14" t="s">
        <v>4275</v>
      </c>
      <c r="Y53" s="14">
        <v>-0.36512168851535343</v>
      </c>
      <c r="Z53" s="14" t="s">
        <v>4275</v>
      </c>
      <c r="AA53" s="14">
        <v>49.25313836374059</v>
      </c>
      <c r="AB53" s="14" t="s">
        <v>4275</v>
      </c>
      <c r="AC53" s="14">
        <v>6.9052459408304685</v>
      </c>
    </row>
    <row r="54" spans="1:29" x14ac:dyDescent="0.2">
      <c r="A54" s="2" t="s">
        <v>1553</v>
      </c>
      <c r="B54" s="2">
        <v>9137862.3309680261</v>
      </c>
      <c r="C54" s="2">
        <v>8814072.9426665585</v>
      </c>
      <c r="D54" s="2">
        <v>8729149.0053832047</v>
      </c>
      <c r="E54">
        <v>226174939484292</v>
      </c>
      <c r="F54" s="2">
        <f>AG23</f>
        <v>297000000</v>
      </c>
      <c r="G54" s="2">
        <v>9615601939.7972794</v>
      </c>
      <c r="H54" s="2">
        <v>9482908386.4255524</v>
      </c>
      <c r="I54" s="2">
        <f t="shared" si="3"/>
        <v>84923.93728335388</v>
      </c>
      <c r="J54" s="2">
        <f t="shared" si="4"/>
        <v>226184852086231.81</v>
      </c>
      <c r="L54" s="14" t="s">
        <v>4276</v>
      </c>
      <c r="M54" s="14">
        <v>0.5296414685087758</v>
      </c>
      <c r="N54" s="14" t="s">
        <v>4276</v>
      </c>
      <c r="O54" s="14">
        <v>0.53042631019843189</v>
      </c>
      <c r="P54" s="14" t="s">
        <v>4276</v>
      </c>
      <c r="Q54" s="14">
        <v>0.49278657435628248</v>
      </c>
      <c r="R54" s="14" t="s">
        <v>4276</v>
      </c>
      <c r="S54" s="14">
        <v>-0.16923642621835375</v>
      </c>
      <c r="T54" s="14" t="s">
        <v>4276</v>
      </c>
      <c r="U54" s="14">
        <v>1.8620962555310931</v>
      </c>
      <c r="V54" s="14" t="s">
        <v>4276</v>
      </c>
      <c r="W54" s="14">
        <v>0.93386618748626127</v>
      </c>
      <c r="X54" s="14" t="s">
        <v>4276</v>
      </c>
      <c r="Y54" s="14">
        <v>0.90639814734169455</v>
      </c>
      <c r="Z54" s="14" t="s">
        <v>4276</v>
      </c>
      <c r="AA54" s="14">
        <v>6.8467210473296367</v>
      </c>
      <c r="AB54" s="14" t="s">
        <v>4276</v>
      </c>
      <c r="AC54" s="14">
        <v>1.8670639432388996</v>
      </c>
    </row>
    <row r="55" spans="1:29" x14ac:dyDescent="0.2">
      <c r="A55" s="2" t="s">
        <v>2418</v>
      </c>
      <c r="B55" s="2">
        <v>9436198.0956404582</v>
      </c>
      <c r="C55" s="2">
        <v>9137862.3309680261</v>
      </c>
      <c r="D55" s="2">
        <v>8814072.9426665585</v>
      </c>
      <c r="E55">
        <v>235242492228507</v>
      </c>
      <c r="F55" s="2">
        <f>AH23</f>
        <v>247000000</v>
      </c>
      <c r="G55" s="2">
        <v>10153360024.514359</v>
      </c>
      <c r="H55" s="2">
        <v>9615601939.7972794</v>
      </c>
      <c r="I55" s="2">
        <f t="shared" si="3"/>
        <v>323789.38830146752</v>
      </c>
      <c r="J55" s="2">
        <f t="shared" si="4"/>
        <v>235252892588531.5</v>
      </c>
      <c r="L55" s="14" t="s">
        <v>4277</v>
      </c>
      <c r="M55" s="14">
        <v>12295561.92050473</v>
      </c>
      <c r="N55" s="14" t="s">
        <v>4277</v>
      </c>
      <c r="O55" s="14">
        <v>11826101.553681392</v>
      </c>
      <c r="P55" s="14" t="s">
        <v>4277</v>
      </c>
      <c r="Q55" s="14">
        <v>11707450.32739095</v>
      </c>
      <c r="R55" s="14" t="s">
        <v>4277</v>
      </c>
      <c r="S55" s="14">
        <v>11.939608530432508</v>
      </c>
      <c r="T55" s="14" t="s">
        <v>4277</v>
      </c>
      <c r="U55" s="14">
        <v>36001791632855.719</v>
      </c>
      <c r="V55" s="14" t="s">
        <v>4277</v>
      </c>
      <c r="W55" s="14">
        <v>60275701621.558571</v>
      </c>
      <c r="X55" s="14" t="s">
        <v>4277</v>
      </c>
      <c r="Y55" s="14">
        <v>53052813068.607773</v>
      </c>
      <c r="Z55" s="14" t="s">
        <v>4277</v>
      </c>
      <c r="AA55" s="14">
        <v>17680330.591671567</v>
      </c>
      <c r="AB55" s="14" t="s">
        <v>4277</v>
      </c>
      <c r="AC55" s="14">
        <v>35996524823780.625</v>
      </c>
    </row>
    <row r="56" spans="1:29" x14ac:dyDescent="0.2">
      <c r="A56" s="2" t="s">
        <v>958</v>
      </c>
      <c r="B56" s="2">
        <v>9626189.7796118762</v>
      </c>
      <c r="C56" s="2">
        <v>9436198.0956404582</v>
      </c>
      <c r="D56" s="2">
        <v>9137862.3309680261</v>
      </c>
      <c r="E56">
        <v>245922064375404</v>
      </c>
      <c r="F56" s="2">
        <f>AI23</f>
        <v>426000000</v>
      </c>
      <c r="G56" s="2">
        <v>11153539540.466448</v>
      </c>
      <c r="H56" s="2">
        <v>10153360024.514359</v>
      </c>
      <c r="I56" s="2">
        <f t="shared" si="3"/>
        <v>298335.76467243209</v>
      </c>
      <c r="J56" s="2">
        <f t="shared" si="4"/>
        <v>245933643914944.47</v>
      </c>
      <c r="L56" s="14" t="s">
        <v>4278</v>
      </c>
      <c r="M56" s="14">
        <v>5226066.1992184063</v>
      </c>
      <c r="N56" s="14" t="s">
        <v>4278</v>
      </c>
      <c r="O56" s="14">
        <v>5226066.1992184063</v>
      </c>
      <c r="P56" s="14" t="s">
        <v>4278</v>
      </c>
      <c r="Q56" s="14">
        <v>5226066.1992184063</v>
      </c>
      <c r="R56" s="14" t="s">
        <v>4278</v>
      </c>
      <c r="S56" s="14">
        <v>75.154980379955319</v>
      </c>
      <c r="T56" s="14" t="s">
        <v>4278</v>
      </c>
      <c r="U56" s="14">
        <v>-14030990555449.285</v>
      </c>
      <c r="V56" s="14" t="s">
        <v>4278</v>
      </c>
      <c r="W56" s="14">
        <v>2449452852.084343</v>
      </c>
      <c r="X56" s="14" t="s">
        <v>4278</v>
      </c>
      <c r="Y56" s="14">
        <v>2449452852.084343</v>
      </c>
      <c r="Z56" s="14" t="s">
        <v>4278</v>
      </c>
      <c r="AA56" s="14">
        <v>-656027.67220202088</v>
      </c>
      <c r="AB56" s="14" t="s">
        <v>4278</v>
      </c>
      <c r="AC56" s="14">
        <v>-13991558764193.75</v>
      </c>
    </row>
    <row r="57" spans="1:29" x14ac:dyDescent="0.2">
      <c r="A57" s="2" t="s">
        <v>3780</v>
      </c>
      <c r="B57" s="2">
        <v>9760089.4485367741</v>
      </c>
      <c r="C57" s="2">
        <v>9626189.7796118762</v>
      </c>
      <c r="D57" s="2">
        <v>9436198.0956404582</v>
      </c>
      <c r="E57">
        <v>254676507277620</v>
      </c>
      <c r="F57" s="2">
        <f>AK23</f>
        <v>395200000</v>
      </c>
      <c r="G57" s="2">
        <v>11780602021.125732</v>
      </c>
      <c r="H57" s="2">
        <v>11153539540.466448</v>
      </c>
      <c r="I57" s="2">
        <f t="shared" si="3"/>
        <v>189991.68397141807</v>
      </c>
      <c r="J57" s="2">
        <f t="shared" si="4"/>
        <v>254688683079641.12</v>
      </c>
      <c r="L57" s="14" t="s">
        <v>4279</v>
      </c>
      <c r="M57" s="14">
        <v>17521628.119723137</v>
      </c>
      <c r="N57" s="14" t="s">
        <v>4279</v>
      </c>
      <c r="O57" s="14">
        <v>17052167.752899799</v>
      </c>
      <c r="P57" s="14" t="s">
        <v>4279</v>
      </c>
      <c r="Q57" s="14">
        <v>16933516.526609357</v>
      </c>
      <c r="R57" s="14" t="s">
        <v>4279</v>
      </c>
      <c r="S57" s="14">
        <v>87.094588910387827</v>
      </c>
      <c r="T57" s="14" t="s">
        <v>4279</v>
      </c>
      <c r="U57" s="14">
        <v>21970801077406.434</v>
      </c>
      <c r="V57" s="14" t="s">
        <v>4279</v>
      </c>
      <c r="W57" s="14">
        <v>62725154473.642914</v>
      </c>
      <c r="X57" s="14" t="s">
        <v>4279</v>
      </c>
      <c r="Y57" s="14">
        <v>55502265920.692116</v>
      </c>
      <c r="Z57" s="14" t="s">
        <v>4279</v>
      </c>
      <c r="AA57" s="14">
        <v>17024302.919469547</v>
      </c>
      <c r="AB57" s="14" t="s">
        <v>4279</v>
      </c>
      <c r="AC57" s="14">
        <v>22004966059586.871</v>
      </c>
    </row>
    <row r="58" spans="1:29" x14ac:dyDescent="0.2">
      <c r="A58" s="2" t="s">
        <v>832</v>
      </c>
      <c r="B58" s="2">
        <v>9979676.6238995232</v>
      </c>
      <c r="C58" s="2">
        <v>9760089.4485367741</v>
      </c>
      <c r="D58" s="2">
        <v>9626189.7796118762</v>
      </c>
      <c r="E58">
        <v>262384242927047</v>
      </c>
      <c r="F58" s="2">
        <f>AL23</f>
        <v>652800000</v>
      </c>
      <c r="G58" s="2">
        <v>12144357697.110125</v>
      </c>
      <c r="H58" s="2">
        <v>11780602021.125732</v>
      </c>
      <c r="I58" s="2">
        <f t="shared" si="3"/>
        <v>133899.66892489791</v>
      </c>
      <c r="J58" s="2">
        <f>E58+F58+G58</f>
        <v>262397040084744.12</v>
      </c>
      <c r="L58" s="14" t="s">
        <v>4280</v>
      </c>
      <c r="M58" s="14">
        <v>614108947.03493559</v>
      </c>
      <c r="N58" s="14" t="s">
        <v>4280</v>
      </c>
      <c r="O58" s="14">
        <v>579390584.31496561</v>
      </c>
      <c r="P58" s="14" t="s">
        <v>4280</v>
      </c>
      <c r="Q58" s="14">
        <v>545314113.64259624</v>
      </c>
      <c r="R58" s="14" t="s">
        <v>4280</v>
      </c>
      <c r="S58" s="14">
        <v>4880.5977898129249</v>
      </c>
      <c r="T58" s="14" t="s">
        <v>4280</v>
      </c>
      <c r="U58" s="14">
        <v>87029044803719.281</v>
      </c>
      <c r="V58" s="14" t="s">
        <v>4280</v>
      </c>
      <c r="W58" s="14">
        <v>1185932594209.9875</v>
      </c>
      <c r="X58" s="14" t="s">
        <v>4280</v>
      </c>
      <c r="Y58" s="14">
        <v>1063624897045.5912</v>
      </c>
      <c r="Z58" s="14" t="s">
        <v>4280</v>
      </c>
      <c r="AA58" s="14">
        <v>34076470.672369346</v>
      </c>
      <c r="AB58" s="14" t="s">
        <v>4280</v>
      </c>
      <c r="AC58" s="14">
        <v>88214977402809.922</v>
      </c>
    </row>
    <row r="59" spans="1:29" x14ac:dyDescent="0.2">
      <c r="A59" s="2" t="s">
        <v>3656</v>
      </c>
      <c r="B59" s="2">
        <v>9981694.1012096331</v>
      </c>
      <c r="C59" s="2">
        <v>9979676.6238995232</v>
      </c>
      <c r="D59" s="2">
        <v>9760089.4485367741</v>
      </c>
      <c r="E59">
        <v>267126007249000</v>
      </c>
      <c r="F59" s="2">
        <f>AM23</f>
        <v>1135500000</v>
      </c>
      <c r="G59" s="2">
        <v>12539020718.132313</v>
      </c>
      <c r="H59" s="2">
        <v>12144357697.110125</v>
      </c>
      <c r="I59" s="2">
        <f t="shared" si="3"/>
        <v>219587.17536274903</v>
      </c>
      <c r="J59" s="2">
        <f t="shared" si="4"/>
        <v>267139681769718.12</v>
      </c>
      <c r="L59" s="14" t="s">
        <v>4281</v>
      </c>
      <c r="M59" s="14">
        <v>60</v>
      </c>
      <c r="N59" s="14" t="s">
        <v>4281</v>
      </c>
      <c r="O59" s="14">
        <v>58</v>
      </c>
      <c r="P59" s="14" t="s">
        <v>4281</v>
      </c>
      <c r="Q59" s="14">
        <v>56</v>
      </c>
      <c r="R59" s="14" t="s">
        <v>4281</v>
      </c>
      <c r="S59" s="14">
        <v>60</v>
      </c>
      <c r="T59" s="14" t="s">
        <v>4281</v>
      </c>
      <c r="U59" s="14">
        <v>60</v>
      </c>
      <c r="V59" s="14" t="s">
        <v>4281</v>
      </c>
      <c r="W59" s="14">
        <v>60</v>
      </c>
      <c r="X59" s="14" t="s">
        <v>4281</v>
      </c>
      <c r="Y59" s="14">
        <v>58</v>
      </c>
      <c r="Z59" s="14" t="s">
        <v>4281</v>
      </c>
      <c r="AA59" s="14">
        <v>60</v>
      </c>
      <c r="AB59" s="14" t="s">
        <v>4281</v>
      </c>
      <c r="AC59" s="14">
        <v>60</v>
      </c>
    </row>
    <row r="60" spans="1:29" ht="16" thickBot="1" x14ac:dyDescent="0.25">
      <c r="A60" s="2" t="s">
        <v>2200</v>
      </c>
      <c r="B60" s="2">
        <v>10185042.330923712</v>
      </c>
      <c r="C60" s="2">
        <v>9981694.1012096331</v>
      </c>
      <c r="D60" s="2">
        <v>9979676.6238995232</v>
      </c>
      <c r="E60">
        <v>278098837893400</v>
      </c>
      <c r="F60" s="2">
        <f>AN23</f>
        <v>2230290313.0222702</v>
      </c>
      <c r="G60" s="2">
        <v>13863578763.767233</v>
      </c>
      <c r="H60" s="2">
        <v>12539020718.132313</v>
      </c>
      <c r="I60" s="2">
        <f t="shared" si="3"/>
        <v>2017.4773101098835</v>
      </c>
      <c r="J60" s="2">
        <f t="shared" si="4"/>
        <v>278114931762476.81</v>
      </c>
      <c r="L60" s="15"/>
      <c r="M60" s="15"/>
      <c r="N60" s="15"/>
      <c r="O60" s="15"/>
      <c r="P60" s="15"/>
      <c r="Q60" s="15"/>
      <c r="R60" s="15"/>
      <c r="S60" s="15"/>
      <c r="T60" s="15"/>
      <c r="U60" s="15"/>
      <c r="V60" s="15"/>
      <c r="W60" s="15"/>
      <c r="X60" s="15"/>
      <c r="Y60" s="15"/>
      <c r="Z60" s="15"/>
      <c r="AA60" s="15"/>
      <c r="AB60" s="15"/>
      <c r="AC60" s="15"/>
    </row>
    <row r="61" spans="1:29" x14ac:dyDescent="0.2">
      <c r="A61" s="2" t="s">
        <v>725</v>
      </c>
      <c r="B61" s="2">
        <v>10529008.666528247</v>
      </c>
      <c r="C61" s="2">
        <v>10185042.330923712</v>
      </c>
      <c r="D61" s="2">
        <v>9981694.1012096331</v>
      </c>
      <c r="E61">
        <v>293941113097900</v>
      </c>
      <c r="F61" s="2">
        <f>AO23</f>
        <v>2337412009.8946152</v>
      </c>
      <c r="G61" s="2">
        <v>14339819344.448799</v>
      </c>
      <c r="H61" s="2">
        <v>13863578763.767233</v>
      </c>
      <c r="I61" s="2">
        <f t="shared" si="3"/>
        <v>203348.22971407883</v>
      </c>
      <c r="J61" s="2">
        <f t="shared" si="4"/>
        <v>293957790329254.31</v>
      </c>
      <c r="L61" s="14"/>
      <c r="M61" s="14"/>
      <c r="N61" s="14"/>
      <c r="O61" s="14"/>
      <c r="P61" s="14"/>
      <c r="Q61" s="14"/>
      <c r="R61" s="14"/>
      <c r="S61" s="14"/>
      <c r="T61" s="14"/>
      <c r="U61" s="14"/>
      <c r="V61" s="14"/>
      <c r="W61" s="14"/>
      <c r="X61" s="14"/>
      <c r="Y61" s="14"/>
      <c r="Z61" s="14"/>
      <c r="AA61" s="14"/>
      <c r="AB61" s="14"/>
      <c r="AC61" s="14"/>
    </row>
    <row r="62" spans="1:29" x14ac:dyDescent="0.2">
      <c r="A62" s="2" t="s">
        <v>1565</v>
      </c>
      <c r="B62" s="2">
        <v>10933201.309324332</v>
      </c>
      <c r="C62" s="2">
        <v>10529008.666528247</v>
      </c>
      <c r="D62" s="2">
        <v>10185042.330923712</v>
      </c>
      <c r="E62">
        <v>315402672282400</v>
      </c>
      <c r="F62" s="2">
        <f>AP23</f>
        <v>3607340043.4912901</v>
      </c>
      <c r="G62" s="2">
        <v>16523542144.36685</v>
      </c>
      <c r="H62" s="2">
        <v>14339819344.448799</v>
      </c>
      <c r="I62" s="2">
        <f t="shared" si="3"/>
        <v>343966.33560453542</v>
      </c>
      <c r="J62" s="2">
        <f t="shared" si="4"/>
        <v>315422803164587.88</v>
      </c>
    </row>
    <row r="63" spans="1:29" x14ac:dyDescent="0.2">
      <c r="A63" s="2" t="s">
        <v>137</v>
      </c>
      <c r="B63" s="2">
        <v>11292787.521695327</v>
      </c>
      <c r="C63" s="2">
        <v>10933201.309324332</v>
      </c>
      <c r="D63" s="2">
        <v>10529008.666528247</v>
      </c>
      <c r="E63">
        <v>333601816671100</v>
      </c>
      <c r="F63" s="2">
        <f>AQ23</f>
        <v>9382190997.4858761</v>
      </c>
      <c r="G63" s="2">
        <v>17722649328.29546</v>
      </c>
      <c r="H63" s="2">
        <v>16523542144.36685</v>
      </c>
      <c r="I63" s="2">
        <f t="shared" si="3"/>
        <v>404192.64279608428</v>
      </c>
      <c r="J63" s="2">
        <f t="shared" si="4"/>
        <v>333628921511425.81</v>
      </c>
    </row>
    <row r="64" spans="1:29" x14ac:dyDescent="0.2">
      <c r="A64" s="2" t="s">
        <v>2924</v>
      </c>
      <c r="B64" s="2">
        <v>11321364.240957459</v>
      </c>
      <c r="C64" s="2">
        <v>11292787.521695327</v>
      </c>
      <c r="D64" s="2">
        <v>10933201.309324332</v>
      </c>
      <c r="E64">
        <v>351027806510100</v>
      </c>
      <c r="F64" s="2">
        <f>AR23</f>
        <v>3169622480972.7695</v>
      </c>
      <c r="G64" s="2">
        <v>21965345540.397469</v>
      </c>
      <c r="H64" s="2">
        <v>17722649328.29546</v>
      </c>
      <c r="I64" s="2">
        <f t="shared" si="3"/>
        <v>359586.21237099543</v>
      </c>
      <c r="J64" s="2">
        <f t="shared" si="4"/>
        <v>354219394336613.12</v>
      </c>
    </row>
    <row r="65" spans="1:10" x14ac:dyDescent="0.2">
      <c r="A65" s="2" t="s">
        <v>1458</v>
      </c>
      <c r="B65" s="2">
        <v>11508758.034474945</v>
      </c>
      <c r="C65" s="2">
        <v>11321364.240957459</v>
      </c>
      <c r="D65" s="2">
        <v>11292787.521695327</v>
      </c>
      <c r="E65">
        <v>369554464811200</v>
      </c>
      <c r="F65" s="2">
        <f>AS23</f>
        <v>3028789674092.9717</v>
      </c>
      <c r="G65" s="2">
        <v>25426350047.661026</v>
      </c>
      <c r="H65" s="2">
        <v>21965345540.397469</v>
      </c>
      <c r="I65" s="2">
        <f t="shared" si="3"/>
        <v>28576.719262132421</v>
      </c>
      <c r="J65" s="2">
        <f t="shared" si="4"/>
        <v>372608680835340.69</v>
      </c>
    </row>
    <row r="66" spans="1:10" x14ac:dyDescent="0.2">
      <c r="A66" s="2" t="s">
        <v>2346</v>
      </c>
      <c r="B66" s="2">
        <v>11381096.026924193</v>
      </c>
      <c r="C66" s="2">
        <v>11508758.034474945</v>
      </c>
      <c r="D66" s="2">
        <v>11321364.240957459</v>
      </c>
      <c r="E66">
        <v>369073585445600</v>
      </c>
      <c r="F66" s="2">
        <f>AT23</f>
        <v>3513334527870.5356</v>
      </c>
      <c r="G66" s="2">
        <v>25948933373.493652</v>
      </c>
      <c r="H66" s="2">
        <v>25426350047.661026</v>
      </c>
      <c r="I66" s="2">
        <f t="shared" si="3"/>
        <v>187393.79351748526</v>
      </c>
      <c r="J66" s="2">
        <f t="shared" si="4"/>
        <v>372612868906844.06</v>
      </c>
    </row>
    <row r="67" spans="1:10" x14ac:dyDescent="0.2">
      <c r="A67" s="2" t="s">
        <v>866</v>
      </c>
      <c r="B67" s="2">
        <v>10725068.354722172</v>
      </c>
      <c r="C67" s="2">
        <v>11381096.026924193</v>
      </c>
      <c r="D67" s="2">
        <v>11508758.034474945</v>
      </c>
      <c r="E67">
        <v>357214228183100</v>
      </c>
      <c r="F67" s="2">
        <f>AU23</f>
        <v>1483694975.6555197</v>
      </c>
      <c r="G67" s="2">
        <v>26892823715.006062</v>
      </c>
      <c r="H67" s="2">
        <v>25948933373.493652</v>
      </c>
      <c r="I67" s="2">
        <f t="shared" si="3"/>
        <v>-127662.00755075179</v>
      </c>
      <c r="J67" s="2">
        <f t="shared" si="4"/>
        <v>357242604701790.62</v>
      </c>
    </row>
    <row r="68" spans="1:10" x14ac:dyDescent="0.2">
      <c r="A68" s="2" t="s">
        <v>2294</v>
      </c>
      <c r="B68" s="2">
        <v>10863139.433847595</v>
      </c>
      <c r="C68" s="2">
        <v>10725068.354722172</v>
      </c>
      <c r="D68" s="2">
        <v>11381096.026924193</v>
      </c>
      <c r="E68">
        <v>362243024221100</v>
      </c>
      <c r="F68" s="2">
        <f>AV23</f>
        <v>3518353263.9562731</v>
      </c>
      <c r="G68" s="2">
        <v>26817379972.52586</v>
      </c>
      <c r="H68" s="2">
        <v>26892823715.006062</v>
      </c>
      <c r="I68" s="2">
        <f t="shared" si="3"/>
        <v>-656027.67220202088</v>
      </c>
      <c r="J68" s="2">
        <f t="shared" si="4"/>
        <v>362273359954336.44</v>
      </c>
    </row>
    <row r="69" spans="1:10" x14ac:dyDescent="0.2">
      <c r="A69" s="2" t="s">
        <v>808</v>
      </c>
      <c r="B69" s="2">
        <v>10873652.725643877</v>
      </c>
      <c r="C69" s="2">
        <v>10863139.433847595</v>
      </c>
      <c r="D69" s="2">
        <v>10725068.354722172</v>
      </c>
      <c r="E69">
        <v>368310373890600</v>
      </c>
      <c r="F69" s="2">
        <f>AW23</f>
        <v>1805873593944.4634</v>
      </c>
      <c r="G69" s="2">
        <v>27411434016.749138</v>
      </c>
      <c r="H69" s="2">
        <v>26817379972.52586</v>
      </c>
      <c r="I69" s="2">
        <f t="shared" si="3"/>
        <v>138071.07912542298</v>
      </c>
      <c r="J69" s="2">
        <f t="shared" si="4"/>
        <v>370143658918561.19</v>
      </c>
    </row>
    <row r="70" spans="1:10" x14ac:dyDescent="0.2">
      <c r="A70" s="2" t="s">
        <v>1648</v>
      </c>
      <c r="B70" s="2">
        <v>10977026.466727648</v>
      </c>
      <c r="C70" s="2">
        <v>10873652.725643877</v>
      </c>
      <c r="D70" s="2">
        <v>10863139.433847595</v>
      </c>
      <c r="E70">
        <v>373877122113100</v>
      </c>
      <c r="F70" s="2">
        <f>AX23</f>
        <v>3182543222.4152255</v>
      </c>
      <c r="G70" s="2">
        <v>27254920267.582142</v>
      </c>
      <c r="H70" s="2">
        <v>27411434016.749138</v>
      </c>
      <c r="I70" s="2">
        <f t="shared" si="3"/>
        <v>10513.291796281934</v>
      </c>
      <c r="J70" s="2">
        <f t="shared" si="4"/>
        <v>373907559576590</v>
      </c>
    </row>
    <row r="71" spans="1:10" x14ac:dyDescent="0.2">
      <c r="A71" s="2" t="s">
        <v>214</v>
      </c>
      <c r="B71" s="2">
        <v>11239809.856700454</v>
      </c>
      <c r="C71" s="2">
        <v>10977026.466727648</v>
      </c>
      <c r="D71" s="2">
        <v>10873652.725643877</v>
      </c>
      <c r="E71">
        <v>384096607507800</v>
      </c>
      <c r="F71" s="2">
        <f>AY23</f>
        <v>16591555774.961092</v>
      </c>
      <c r="G71" s="2">
        <v>27751225947.987144</v>
      </c>
      <c r="H71" s="2">
        <v>27254920267.582142</v>
      </c>
      <c r="I71" s="2">
        <f t="shared" si="3"/>
        <v>103373.74108377099</v>
      </c>
      <c r="J71" s="2">
        <f t="shared" si="4"/>
        <v>384140950289522.94</v>
      </c>
    </row>
    <row r="72" spans="1:10" x14ac:dyDescent="0.2">
      <c r="A72" s="2" t="s">
        <v>3011</v>
      </c>
      <c r="B72" s="2">
        <v>11672633.055726629</v>
      </c>
      <c r="C72" s="2">
        <v>11239809.856700454</v>
      </c>
      <c r="D72" s="2">
        <v>10977026.466727648</v>
      </c>
      <c r="E72">
        <v>400724693408300</v>
      </c>
      <c r="F72" s="2">
        <f>AZ23</f>
        <v>11315946480.53664</v>
      </c>
      <c r="G72" s="2">
        <v>29524660548.147976</v>
      </c>
      <c r="H72" s="2">
        <v>27751225947.987144</v>
      </c>
      <c r="I72" s="2">
        <f t="shared" si="3"/>
        <v>262783.38997280598</v>
      </c>
      <c r="J72" s="2">
        <f t="shared" si="4"/>
        <v>400765534015328.69</v>
      </c>
    </row>
    <row r="73" spans="1:10" x14ac:dyDescent="0.2">
      <c r="A73" s="2" t="s">
        <v>1542</v>
      </c>
      <c r="B73" s="2">
        <v>12072224.897498064</v>
      </c>
      <c r="C73" s="2">
        <v>11672633.055726629</v>
      </c>
      <c r="D73" s="2">
        <v>11239809.856700454</v>
      </c>
      <c r="E73">
        <v>419077000000000</v>
      </c>
      <c r="F73" s="2">
        <f>BA23</f>
        <v>10852675947.966803</v>
      </c>
      <c r="G73" s="2">
        <v>31053258104.582554</v>
      </c>
      <c r="H73" s="2">
        <v>29524660548.147976</v>
      </c>
      <c r="I73" s="2">
        <f t="shared" si="3"/>
        <v>432823.19902617484</v>
      </c>
      <c r="J73" s="2">
        <f t="shared" si="4"/>
        <v>419118905934052.5</v>
      </c>
    </row>
    <row r="74" spans="1:10" x14ac:dyDescent="0.2">
      <c r="A74" s="2" t="s">
        <v>2415</v>
      </c>
      <c r="B74" s="2">
        <v>12718137.522178067</v>
      </c>
      <c r="C74" s="2">
        <v>12072224.897498064</v>
      </c>
      <c r="D74" s="2">
        <v>11672633.055726629</v>
      </c>
      <c r="E74">
        <v>444943000000000</v>
      </c>
      <c r="F74" s="2">
        <f>BB23</f>
        <v>18107063139802.426</v>
      </c>
      <c r="G74" s="2">
        <v>32672219440.08115</v>
      </c>
      <c r="H74" s="2">
        <v>31053258104.582554</v>
      </c>
      <c r="I74" s="2">
        <f t="shared" si="3"/>
        <v>399591.84177143499</v>
      </c>
      <c r="J74" s="2">
        <f t="shared" si="4"/>
        <v>463082735359242.5</v>
      </c>
    </row>
    <row r="75" spans="1:10" x14ac:dyDescent="0.2">
      <c r="A75" s="2" t="s">
        <v>952</v>
      </c>
      <c r="B75" s="2">
        <v>13408558.767586049</v>
      </c>
      <c r="C75" s="2">
        <v>12718137.522178067</v>
      </c>
      <c r="D75" s="2">
        <v>12072224.897498064</v>
      </c>
      <c r="E75">
        <v>472591000000000</v>
      </c>
      <c r="F75" s="2">
        <f>BC23</f>
        <v>21970801077406.434</v>
      </c>
      <c r="G75" s="2">
        <v>34164982099.659164</v>
      </c>
      <c r="H75" s="2">
        <v>32672219440.08115</v>
      </c>
      <c r="I75" s="2">
        <f t="shared" si="3"/>
        <v>645912.62468000315</v>
      </c>
      <c r="J75" s="2">
        <f t="shared" si="4"/>
        <v>494595966059506.12</v>
      </c>
    </row>
    <row r="76" spans="1:10" x14ac:dyDescent="0.2">
      <c r="A76" s="2" t="s">
        <v>3771</v>
      </c>
      <c r="B76" s="2">
        <v>13686891.497750806</v>
      </c>
      <c r="C76" s="2">
        <v>13408558.767586049</v>
      </c>
      <c r="D76" s="2">
        <v>12718137.522178067</v>
      </c>
      <c r="E76">
        <v>492507000000000</v>
      </c>
      <c r="F76" s="2">
        <f>BD23</f>
        <v>8259339349744.4209</v>
      </c>
      <c r="G76" s="2">
        <v>35769823303.58622</v>
      </c>
      <c r="H76" s="2">
        <v>34164982099.659164</v>
      </c>
      <c r="I76" s="2">
        <f t="shared" si="3"/>
        <v>690421.2454079818</v>
      </c>
      <c r="J76" s="2">
        <f t="shared" si="4"/>
        <v>500802109173048</v>
      </c>
    </row>
    <row r="77" spans="1:10" x14ac:dyDescent="0.2">
      <c r="A77" s="2" t="s">
        <v>354</v>
      </c>
      <c r="B77" s="2">
        <v>13689726.497313278</v>
      </c>
      <c r="C77" s="2">
        <v>13686891.497750806</v>
      </c>
      <c r="D77" s="2">
        <v>13408558.767586049</v>
      </c>
      <c r="E77">
        <v>503416000000000</v>
      </c>
      <c r="F77" s="2">
        <f>BE23</f>
        <v>6799732095690.7549</v>
      </c>
      <c r="G77" s="2">
        <v>37473505428.514015</v>
      </c>
      <c r="H77" s="2">
        <v>35769823303.58622</v>
      </c>
      <c r="I77" s="2">
        <f t="shared" si="3"/>
        <v>278332.730164757</v>
      </c>
      <c r="J77" s="2">
        <f t="shared" si="4"/>
        <v>510253205601119.25</v>
      </c>
    </row>
    <row r="78" spans="1:10" x14ac:dyDescent="0.2">
      <c r="A78" s="2" t="s">
        <v>3650</v>
      </c>
      <c r="B78" s="2">
        <v>14155523.977018708</v>
      </c>
      <c r="C78" s="2">
        <v>13689726.497313278</v>
      </c>
      <c r="D78" s="2">
        <v>13686891.497750806</v>
      </c>
      <c r="E78">
        <v>529002000000000</v>
      </c>
      <c r="F78" s="2">
        <f>BF23</f>
        <v>-14030990555449.285</v>
      </c>
      <c r="G78" s="2">
        <v>39431791175.841011</v>
      </c>
      <c r="H78" s="2">
        <v>37473505428.514015</v>
      </c>
      <c r="I78" s="2">
        <f t="shared" si="3"/>
        <v>2834.999562472105</v>
      </c>
      <c r="J78" s="2">
        <f t="shared" si="4"/>
        <v>515010441235726.5</v>
      </c>
    </row>
    <row r="79" spans="1:10" x14ac:dyDescent="0.2">
      <c r="A79" s="2" t="s">
        <v>2189</v>
      </c>
      <c r="B79" s="2">
        <v>14993140.907619948</v>
      </c>
      <c r="C79" s="2">
        <v>14155523.977018708</v>
      </c>
      <c r="D79" s="2">
        <v>13689726.497313278</v>
      </c>
      <c r="E79">
        <v>558993000000000</v>
      </c>
      <c r="F79" s="2">
        <f>BG23</f>
        <v>13844622501370.234</v>
      </c>
      <c r="G79" s="2">
        <v>41985769973.842056</v>
      </c>
      <c r="H79" s="2">
        <v>39431791175.841011</v>
      </c>
      <c r="I79" s="2">
        <f t="shared" si="3"/>
        <v>465797.47970543057</v>
      </c>
      <c r="J79" s="2">
        <f t="shared" si="4"/>
        <v>572879608271344.12</v>
      </c>
    </row>
    <row r="80" spans="1:10" x14ac:dyDescent="0.2">
      <c r="A80" s="2" t="s">
        <v>718</v>
      </c>
      <c r="B80" s="2">
        <v>15440127.350367453</v>
      </c>
      <c r="C80" s="2">
        <v>14993140.907619948</v>
      </c>
      <c r="D80" s="2">
        <v>14155523.977018708</v>
      </c>
      <c r="E80">
        <v>589694000000000</v>
      </c>
      <c r="F80" s="2">
        <f>BH23</f>
        <v>13230478022165.607</v>
      </c>
      <c r="G80" s="2">
        <v>44004066280.348068</v>
      </c>
      <c r="H80" s="2">
        <v>41985769973.842056</v>
      </c>
      <c r="I80" s="2">
        <f t="shared" si="3"/>
        <v>837616.9306012392</v>
      </c>
      <c r="J80" s="2">
        <f t="shared" si="4"/>
        <v>602968482088446</v>
      </c>
    </row>
    <row r="81" spans="1:10" x14ac:dyDescent="0.2">
      <c r="A81" s="2" t="s">
        <v>1556</v>
      </c>
      <c r="B81" s="2">
        <v>16086269.180676699</v>
      </c>
      <c r="C81" s="2">
        <v>15440127.350367453</v>
      </c>
      <c r="D81" s="2">
        <v>14993140.907619948</v>
      </c>
      <c r="E81">
        <v>621266000000000</v>
      </c>
      <c r="F81" s="2">
        <f>BI23</f>
        <v>11445825850196.043</v>
      </c>
      <c r="G81" s="2">
        <v>47918431504.444008</v>
      </c>
      <c r="H81" s="2">
        <v>44004066280.348068</v>
      </c>
      <c r="I81" s="2">
        <f t="shared" si="3"/>
        <v>446986.44274750538</v>
      </c>
      <c r="J81" s="2">
        <f t="shared" si="4"/>
        <v>632759744281700.5</v>
      </c>
    </row>
    <row r="82" spans="1:10" x14ac:dyDescent="0.2">
      <c r="A82" s="2" t="s">
        <v>127</v>
      </c>
      <c r="B82" s="2">
        <v>16640987.320096068</v>
      </c>
      <c r="C82" s="2">
        <v>16086269.180676699</v>
      </c>
      <c r="D82" s="2">
        <v>15440127.350367453</v>
      </c>
      <c r="E82">
        <v>648134000000000</v>
      </c>
      <c r="F82" s="2">
        <f>BJ23</f>
        <v>-4241959293369.1807</v>
      </c>
      <c r="G82" s="2">
        <v>50159119883.201668</v>
      </c>
      <c r="H82" s="2">
        <v>47918431504.444008</v>
      </c>
      <c r="I82" s="2">
        <f t="shared" si="3"/>
        <v>646141.83030924574</v>
      </c>
      <c r="J82" s="2">
        <f t="shared" si="4"/>
        <v>643942199826514.12</v>
      </c>
    </row>
    <row r="83" spans="1:10" x14ac:dyDescent="0.2">
      <c r="A83" s="2" t="s">
        <v>2917</v>
      </c>
      <c r="B83" s="2">
        <v>16933516.526609357</v>
      </c>
      <c r="C83" s="2">
        <v>16640987.320096068</v>
      </c>
      <c r="D83" s="2">
        <v>16086269.180676699</v>
      </c>
      <c r="E83">
        <v>670201000000000</v>
      </c>
      <c r="F83" s="2">
        <f>BK23</f>
        <v>15913694213.195021</v>
      </c>
      <c r="G83" s="2">
        <v>52592195054.621468</v>
      </c>
      <c r="H83" s="2">
        <v>50159119883.201668</v>
      </c>
      <c r="I83" s="2">
        <f t="shared" si="3"/>
        <v>554718.1394193694</v>
      </c>
      <c r="J83" s="2">
        <f t="shared" si="4"/>
        <v>670269505889267.88</v>
      </c>
    </row>
    <row r="84" spans="1:10" x14ac:dyDescent="0.2">
      <c r="A84" s="2" t="s">
        <v>1448</v>
      </c>
      <c r="B84" s="2">
        <v>17052167.752899799</v>
      </c>
      <c r="C84" s="2">
        <v>16933516.526609357</v>
      </c>
      <c r="D84" s="2">
        <v>16640987.320096068</v>
      </c>
      <c r="E84">
        <v>681101000000000</v>
      </c>
      <c r="F84" s="2">
        <f>BL23</f>
        <v>18114446028.289028</v>
      </c>
      <c r="G84" s="2">
        <v>53551481493.262497</v>
      </c>
      <c r="H84" s="2">
        <v>52592195054.621468</v>
      </c>
      <c r="I84" s="2">
        <f t="shared" si="3"/>
        <v>292529.20651328936</v>
      </c>
      <c r="J84" s="2">
        <f t="shared" si="4"/>
        <v>681172665927521.5</v>
      </c>
    </row>
    <row r="85" spans="1:10" x14ac:dyDescent="0.2">
      <c r="A85" s="2" t="s">
        <v>2333</v>
      </c>
      <c r="B85" s="2">
        <v>17024302.919469547</v>
      </c>
      <c r="C85" s="2">
        <v>17052167.752899799</v>
      </c>
      <c r="D85" s="2">
        <v>16933516.526609357</v>
      </c>
      <c r="E85">
        <v>696973000000000</v>
      </c>
      <c r="F85" s="2">
        <f>BM23</f>
        <v>18112777406.330357</v>
      </c>
      <c r="G85" s="2">
        <v>55502265920.692116</v>
      </c>
      <c r="H85" s="2">
        <v>53551481493.262497</v>
      </c>
      <c r="I85" s="2">
        <f t="shared" si="3"/>
        <v>118651.22629044205</v>
      </c>
      <c r="J85" s="2">
        <f t="shared" si="4"/>
        <v>697046615043327.12</v>
      </c>
    </row>
    <row r="86" spans="1:10" x14ac:dyDescent="0.2">
      <c r="A86" s="2" t="s">
        <v>859</v>
      </c>
      <c r="B86" s="2">
        <v>17196734.600246921</v>
      </c>
      <c r="C86" s="2">
        <v>17024302.919469547</v>
      </c>
      <c r="D86" s="2"/>
      <c r="E86">
        <v>724648000000000</v>
      </c>
      <c r="F86" s="2">
        <f>BN23</f>
        <v>1030800711.9528799</v>
      </c>
      <c r="G86" s="2">
        <v>59582542690.753571</v>
      </c>
      <c r="H86" s="2">
        <v>55502265920.692116</v>
      </c>
      <c r="I86" s="2">
        <f t="shared" si="3"/>
        <v>17024302.919469547</v>
      </c>
      <c r="J86" s="2">
        <f t="shared" si="4"/>
        <v>724708613343402.75</v>
      </c>
    </row>
    <row r="87" spans="1:10" x14ac:dyDescent="0.2">
      <c r="A87" s="2" t="s">
        <v>3679</v>
      </c>
      <c r="B87" s="2">
        <v>17521628.119723137</v>
      </c>
      <c r="C87" s="2"/>
      <c r="D87" s="2"/>
      <c r="E87">
        <v>755028000000000</v>
      </c>
      <c r="F87" s="2">
        <f>BN23</f>
        <v>1030800711.9528799</v>
      </c>
      <c r="G87" s="2">
        <v>62725154473.642914</v>
      </c>
      <c r="H87" s="2"/>
      <c r="I87" s="2">
        <f t="shared" si="3"/>
        <v>0</v>
      </c>
      <c r="J87" s="2">
        <f t="shared" si="4"/>
        <v>755091755955185.62</v>
      </c>
    </row>
    <row r="88" spans="1:10" x14ac:dyDescent="0.2">
      <c r="H88" s="2"/>
    </row>
    <row r="124" spans="6:6" x14ac:dyDescent="0.2">
      <c r="F124">
        <f>CORREL(B28:B87,E28:E87)</f>
        <v>0.99335543322459841</v>
      </c>
    </row>
    <row r="129" spans="3:12" x14ac:dyDescent="0.2">
      <c r="I129">
        <f>CORREL(B28:B87,F28:F87)</f>
        <v>0.27985272586332643</v>
      </c>
      <c r="L129">
        <f>CORREL(E28:E87,G28:G87)</f>
        <v>0.9908103853833331</v>
      </c>
    </row>
    <row r="138" spans="3:12" x14ac:dyDescent="0.2">
      <c r="C138">
        <f>CORREL(E28:E87,F28:F87)</f>
        <v>0.27227514182761042</v>
      </c>
    </row>
    <row r="142" spans="3:12" x14ac:dyDescent="0.2">
      <c r="F142">
        <f>CORREL(E28:E87,G28:G87)</f>
        <v>0.9908103853833331</v>
      </c>
    </row>
    <row r="149" spans="9:9" x14ac:dyDescent="0.2">
      <c r="I149">
        <f>CORREL(F28:F87,G28:G87)</f>
        <v>0.26952625535444819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25AB-B394-4A45-8528-F222F36E4BE0}">
  <dimension ref="B1:L5"/>
  <sheetViews>
    <sheetView workbookViewId="0">
      <selection activeCell="B6" sqref="B6"/>
    </sheetView>
  </sheetViews>
  <sheetFormatPr baseColWidth="10" defaultRowHeight="15" x14ac:dyDescent="0.2"/>
  <sheetData>
    <row r="1" spans="2:12" x14ac:dyDescent="0.2">
      <c r="B1" s="17" t="s">
        <v>4282</v>
      </c>
      <c r="C1" s="17">
        <v>4</v>
      </c>
      <c r="D1" s="17">
        <v>5</v>
      </c>
      <c r="E1" s="17">
        <v>7</v>
      </c>
      <c r="F1" s="17">
        <v>4</v>
      </c>
      <c r="G1" s="17">
        <v>4</v>
      </c>
      <c r="H1" s="17">
        <v>7</v>
      </c>
      <c r="I1" s="17">
        <v>5</v>
      </c>
      <c r="J1" s="17">
        <v>5</v>
      </c>
      <c r="K1" s="17">
        <v>5</v>
      </c>
      <c r="L1" s="17">
        <v>4</v>
      </c>
    </row>
    <row r="2" spans="2:12" x14ac:dyDescent="0.2">
      <c r="B2" s="17" t="s">
        <v>4283</v>
      </c>
      <c r="C2" s="17">
        <v>4</v>
      </c>
      <c r="D2" s="17">
        <v>2</v>
      </c>
      <c r="E2" s="17">
        <v>2</v>
      </c>
      <c r="F2" s="17">
        <v>4</v>
      </c>
      <c r="G2" s="17">
        <v>3</v>
      </c>
      <c r="H2" s="17">
        <v>4</v>
      </c>
      <c r="I2" s="17">
        <v>2</v>
      </c>
      <c r="J2" s="17">
        <v>4</v>
      </c>
      <c r="K2" s="17">
        <v>4</v>
      </c>
      <c r="L2" s="17">
        <v>3</v>
      </c>
    </row>
    <row r="5" spans="2:12" x14ac:dyDescent="0.2">
      <c r="B5">
        <f>CORREL(C1:L1,C2:L2)</f>
        <v>-0.2094269541458478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592B-DD7D-384A-9FAA-A267CDC5B097}">
  <dimension ref="A1:N18"/>
  <sheetViews>
    <sheetView tabSelected="1" workbookViewId="0">
      <selection activeCell="G18" sqref="G18"/>
    </sheetView>
  </sheetViews>
  <sheetFormatPr baseColWidth="10" defaultRowHeight="15" x14ac:dyDescent="0.2"/>
  <sheetData>
    <row r="1" spans="1:14" x14ac:dyDescent="0.2">
      <c r="A1" s="17">
        <v>1</v>
      </c>
      <c r="B1" s="17">
        <v>0.69</v>
      </c>
      <c r="C1" s="17">
        <v>0.57999999999999996</v>
      </c>
      <c r="D1" s="17">
        <v>0.55000000000000004</v>
      </c>
      <c r="L1" s="17"/>
      <c r="M1" s="17"/>
      <c r="N1" s="17"/>
    </row>
    <row r="2" spans="1:14" x14ac:dyDescent="0.2">
      <c r="A2" s="17">
        <v>0.69</v>
      </c>
      <c r="B2" s="17">
        <v>1</v>
      </c>
      <c r="C2" s="17">
        <v>0.46</v>
      </c>
      <c r="D2" s="17">
        <v>0.5</v>
      </c>
      <c r="L2" s="17"/>
      <c r="M2" s="17"/>
      <c r="N2" s="17"/>
    </row>
    <row r="3" spans="1:14" x14ac:dyDescent="0.2">
      <c r="A3" s="17">
        <v>0.57999999999999996</v>
      </c>
      <c r="B3" s="17">
        <v>0.46</v>
      </c>
      <c r="C3" s="17">
        <v>1</v>
      </c>
      <c r="D3" s="17">
        <v>0.41</v>
      </c>
      <c r="L3" s="17"/>
      <c r="M3" s="17"/>
      <c r="N3" s="17"/>
    </row>
    <row r="4" spans="1:14" x14ac:dyDescent="0.2">
      <c r="A4" s="17">
        <v>0.55000000000000004</v>
      </c>
      <c r="B4" s="17">
        <v>0.5</v>
      </c>
      <c r="C4" s="17">
        <v>0.41</v>
      </c>
      <c r="D4" s="17">
        <v>1</v>
      </c>
    </row>
    <row r="12" spans="1:14" x14ac:dyDescent="0.2">
      <c r="C12" s="17">
        <f>MDETERM(A1:D4)</f>
        <v>0.22733601000000001</v>
      </c>
      <c r="D12">
        <f>MDETERM(B2:D4)</f>
        <v>0.55890000000000006</v>
      </c>
    </row>
    <row r="14" spans="1:14" x14ac:dyDescent="0.2">
      <c r="M14" s="17"/>
    </row>
    <row r="18" spans="1:2" x14ac:dyDescent="0.2">
      <c r="A18" s="18" t="s">
        <v>4284</v>
      </c>
      <c r="B18" s="17">
        <f>SQRT(1-(C12/D12))</f>
        <v>0.77022324945364151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Data</vt:lpstr>
      <vt:lpstr>Переменные</vt:lpstr>
      <vt:lpstr>Task2</vt:lpstr>
      <vt:lpstr>Task3</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2021-09-25T09:18:14Z</dcterms:modified>
</cp:coreProperties>
</file>