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lsa-erie/GVHD/data/sample_data/"/>
    </mc:Choice>
  </mc:AlternateContent>
  <xr:revisionPtr revIDLastSave="0" documentId="13_ncr:1_{9248CFD7-EC96-0643-988C-B686431F2C6A}" xr6:coauthVersionLast="47" xr6:coauthVersionMax="47" xr10:uidLastSave="{00000000-0000-0000-0000-000000000000}"/>
  <bookViews>
    <workbookView xWindow="11480" yWindow="880" windowWidth="29640" windowHeight="24660" xr2:uid="{E653060A-6006-4746-B196-34D8A585E974}"/>
  </bookViews>
  <sheets>
    <sheet name="spike_in_con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2" i="1"/>
  <c r="I3" i="1"/>
  <c r="L3" i="1" s="1"/>
  <c r="O3" i="1" s="1"/>
  <c r="R3" i="1" s="1"/>
  <c r="I4" i="1"/>
  <c r="L4" i="1" s="1"/>
  <c r="O4" i="1" s="1"/>
  <c r="R4" i="1" s="1"/>
  <c r="I5" i="1"/>
  <c r="L5" i="1" s="1"/>
  <c r="O5" i="1" s="1"/>
  <c r="R5" i="1" s="1"/>
  <c r="I6" i="1"/>
  <c r="L6" i="1" s="1"/>
  <c r="O6" i="1" s="1"/>
  <c r="R6" i="1" s="1"/>
  <c r="I7" i="1"/>
  <c r="L7" i="1" s="1"/>
  <c r="O7" i="1" s="1"/>
  <c r="R7" i="1" s="1"/>
  <c r="I8" i="1"/>
  <c r="L8" i="1" s="1"/>
  <c r="O8" i="1" s="1"/>
  <c r="R8" i="1" s="1"/>
  <c r="I9" i="1"/>
  <c r="K9" i="1" s="1"/>
  <c r="N9" i="1" s="1"/>
  <c r="Q9" i="1" s="1"/>
  <c r="I10" i="1"/>
  <c r="M10" i="1" s="1"/>
  <c r="P10" i="1" s="1"/>
  <c r="S10" i="1" s="1"/>
  <c r="I11" i="1"/>
  <c r="K11" i="1" s="1"/>
  <c r="N11" i="1" s="1"/>
  <c r="Q11" i="1" s="1"/>
  <c r="I12" i="1"/>
  <c r="L12" i="1" s="1"/>
  <c r="O12" i="1" s="1"/>
  <c r="R12" i="1" s="1"/>
  <c r="I13" i="1"/>
  <c r="L13" i="1" s="1"/>
  <c r="O13" i="1" s="1"/>
  <c r="R13" i="1" s="1"/>
  <c r="I14" i="1"/>
  <c r="L14" i="1" s="1"/>
  <c r="O14" i="1" s="1"/>
  <c r="R14" i="1" s="1"/>
  <c r="I15" i="1"/>
  <c r="K15" i="1" s="1"/>
  <c r="N15" i="1" s="1"/>
  <c r="Q15" i="1" s="1"/>
  <c r="I16" i="1"/>
  <c r="M16" i="1" s="1"/>
  <c r="P16" i="1" s="1"/>
  <c r="S16" i="1" s="1"/>
  <c r="I17" i="1"/>
  <c r="K17" i="1" s="1"/>
  <c r="N17" i="1" s="1"/>
  <c r="Q17" i="1" s="1"/>
  <c r="I18" i="1"/>
  <c r="L18" i="1" s="1"/>
  <c r="O18" i="1" s="1"/>
  <c r="R18" i="1" s="1"/>
  <c r="I19" i="1"/>
  <c r="K19" i="1" s="1"/>
  <c r="N19" i="1" s="1"/>
  <c r="Q19" i="1" s="1"/>
  <c r="I20" i="1"/>
  <c r="K20" i="1" s="1"/>
  <c r="N20" i="1" s="1"/>
  <c r="Q20" i="1" s="1"/>
  <c r="I21" i="1"/>
  <c r="K21" i="1" s="1"/>
  <c r="N21" i="1" s="1"/>
  <c r="Q21" i="1" s="1"/>
  <c r="I22" i="1"/>
  <c r="L22" i="1" s="1"/>
  <c r="O22" i="1" s="1"/>
  <c r="R22" i="1" s="1"/>
  <c r="I23" i="1"/>
  <c r="L23" i="1" s="1"/>
  <c r="O23" i="1" s="1"/>
  <c r="R23" i="1" s="1"/>
  <c r="I24" i="1"/>
  <c r="M24" i="1" s="1"/>
  <c r="P24" i="1" s="1"/>
  <c r="S24" i="1" s="1"/>
  <c r="I25" i="1"/>
  <c r="K25" i="1" s="1"/>
  <c r="N25" i="1" s="1"/>
  <c r="Q25" i="1" s="1"/>
  <c r="I26" i="1"/>
  <c r="M26" i="1" s="1"/>
  <c r="P26" i="1" s="1"/>
  <c r="S26" i="1" s="1"/>
  <c r="I27" i="1"/>
  <c r="L27" i="1" s="1"/>
  <c r="O27" i="1" s="1"/>
  <c r="R27" i="1" s="1"/>
  <c r="I28" i="1"/>
  <c r="L28" i="1" s="1"/>
  <c r="O28" i="1" s="1"/>
  <c r="R28" i="1" s="1"/>
  <c r="I29" i="1"/>
  <c r="K29" i="1" s="1"/>
  <c r="N29" i="1" s="1"/>
  <c r="Q29" i="1" s="1"/>
  <c r="I30" i="1"/>
  <c r="K30" i="1" s="1"/>
  <c r="N30" i="1" s="1"/>
  <c r="Q30" i="1" s="1"/>
  <c r="I31" i="1"/>
  <c r="M31" i="1" s="1"/>
  <c r="P31" i="1" s="1"/>
  <c r="S31" i="1" s="1"/>
  <c r="I32" i="1"/>
  <c r="L32" i="1" s="1"/>
  <c r="O32" i="1" s="1"/>
  <c r="R32" i="1" s="1"/>
  <c r="I33" i="1"/>
  <c r="L33" i="1" s="1"/>
  <c r="O33" i="1" s="1"/>
  <c r="R33" i="1" s="1"/>
  <c r="I34" i="1"/>
  <c r="L34" i="1" s="1"/>
  <c r="O34" i="1" s="1"/>
  <c r="R34" i="1" s="1"/>
  <c r="I35" i="1"/>
  <c r="K35" i="1" s="1"/>
  <c r="N35" i="1" s="1"/>
  <c r="Q35" i="1" s="1"/>
  <c r="I36" i="1"/>
  <c r="M36" i="1" s="1"/>
  <c r="P36" i="1" s="1"/>
  <c r="S36" i="1" s="1"/>
  <c r="I37" i="1"/>
  <c r="K37" i="1" s="1"/>
  <c r="N37" i="1" s="1"/>
  <c r="Q37" i="1" s="1"/>
  <c r="I38" i="1"/>
  <c r="L38" i="1" s="1"/>
  <c r="O38" i="1" s="1"/>
  <c r="R38" i="1" s="1"/>
  <c r="I39" i="1"/>
  <c r="K39" i="1" s="1"/>
  <c r="N39" i="1" s="1"/>
  <c r="Q39" i="1" s="1"/>
  <c r="I40" i="1"/>
  <c r="L40" i="1" s="1"/>
  <c r="O40" i="1" s="1"/>
  <c r="R40" i="1" s="1"/>
  <c r="I41" i="1"/>
  <c r="K41" i="1" s="1"/>
  <c r="N41" i="1" s="1"/>
  <c r="Q41" i="1" s="1"/>
  <c r="I42" i="1"/>
  <c r="L42" i="1" s="1"/>
  <c r="O42" i="1" s="1"/>
  <c r="R42" i="1" s="1"/>
  <c r="I43" i="1"/>
  <c r="L43" i="1" s="1"/>
  <c r="O43" i="1" s="1"/>
  <c r="R43" i="1" s="1"/>
  <c r="I44" i="1"/>
  <c r="M44" i="1" s="1"/>
  <c r="P44" i="1" s="1"/>
  <c r="S44" i="1" s="1"/>
  <c r="I45" i="1"/>
  <c r="K45" i="1" s="1"/>
  <c r="N45" i="1" s="1"/>
  <c r="Q45" i="1" s="1"/>
  <c r="I46" i="1"/>
  <c r="M46" i="1" s="1"/>
  <c r="P46" i="1" s="1"/>
  <c r="S46" i="1" s="1"/>
  <c r="I47" i="1"/>
  <c r="K47" i="1" s="1"/>
  <c r="N47" i="1" s="1"/>
  <c r="Q47" i="1" s="1"/>
  <c r="I48" i="1"/>
  <c r="L48" i="1" s="1"/>
  <c r="O48" i="1" s="1"/>
  <c r="R48" i="1" s="1"/>
  <c r="I49" i="1"/>
  <c r="K49" i="1" s="1"/>
  <c r="N49" i="1" s="1"/>
  <c r="Q49" i="1" s="1"/>
  <c r="I50" i="1"/>
  <c r="K50" i="1" s="1"/>
  <c r="N50" i="1" s="1"/>
  <c r="Q50" i="1" s="1"/>
  <c r="I51" i="1"/>
  <c r="K51" i="1" s="1"/>
  <c r="N51" i="1" s="1"/>
  <c r="Q51" i="1" s="1"/>
  <c r="I52" i="1"/>
  <c r="L52" i="1" s="1"/>
  <c r="O52" i="1" s="1"/>
  <c r="R52" i="1" s="1"/>
  <c r="I53" i="1"/>
  <c r="L53" i="1" s="1"/>
  <c r="O53" i="1" s="1"/>
  <c r="R53" i="1" s="1"/>
  <c r="I2" i="1"/>
  <c r="M2" i="1" s="1"/>
  <c r="P2" i="1" s="1"/>
  <c r="S2" i="1" s="1"/>
  <c r="L24" i="1" l="1"/>
  <c r="O24" i="1" s="1"/>
  <c r="R24" i="1" s="1"/>
  <c r="L15" i="1"/>
  <c r="O15" i="1" s="1"/>
  <c r="R15" i="1" s="1"/>
  <c r="M14" i="1"/>
  <c r="P14" i="1" s="1"/>
  <c r="S14" i="1" s="1"/>
  <c r="K4" i="1"/>
  <c r="N4" i="1" s="1"/>
  <c r="Q4" i="1" s="1"/>
  <c r="K3" i="1"/>
  <c r="N3" i="1" s="1"/>
  <c r="Q3" i="1" s="1"/>
  <c r="K14" i="1"/>
  <c r="N14" i="1" s="1"/>
  <c r="Q14" i="1" s="1"/>
  <c r="K13" i="1"/>
  <c r="N13" i="1" s="1"/>
  <c r="Q13" i="1" s="1"/>
  <c r="K52" i="1"/>
  <c r="N52" i="1" s="1"/>
  <c r="Q52" i="1" s="1"/>
  <c r="M53" i="1"/>
  <c r="P53" i="1" s="1"/>
  <c r="S53" i="1" s="1"/>
  <c r="K42" i="1"/>
  <c r="N42" i="1" s="1"/>
  <c r="Q42" i="1" s="1"/>
  <c r="L44" i="1"/>
  <c r="O44" i="1" s="1"/>
  <c r="R44" i="1" s="1"/>
  <c r="K34" i="1"/>
  <c r="N34" i="1" s="1"/>
  <c r="Q34" i="1" s="1"/>
  <c r="M34" i="1"/>
  <c r="P34" i="1" s="1"/>
  <c r="S34" i="1" s="1"/>
  <c r="K24" i="1"/>
  <c r="N24" i="1" s="1"/>
  <c r="Q24" i="1" s="1"/>
  <c r="K44" i="1"/>
  <c r="N44" i="1" s="1"/>
  <c r="Q44" i="1" s="1"/>
  <c r="K23" i="1"/>
  <c r="N23" i="1" s="1"/>
  <c r="Q23" i="1" s="1"/>
  <c r="M32" i="1"/>
  <c r="P32" i="1" s="1"/>
  <c r="S32" i="1" s="1"/>
  <c r="K53" i="1"/>
  <c r="N53" i="1" s="1"/>
  <c r="Q53" i="1" s="1"/>
  <c r="K22" i="1"/>
  <c r="N22" i="1" s="1"/>
  <c r="Q22" i="1" s="1"/>
  <c r="M52" i="1"/>
  <c r="P52" i="1" s="1"/>
  <c r="S52" i="1" s="1"/>
  <c r="L35" i="1"/>
  <c r="O35" i="1" s="1"/>
  <c r="R35" i="1" s="1"/>
  <c r="M23" i="1"/>
  <c r="P23" i="1" s="1"/>
  <c r="S23" i="1" s="1"/>
  <c r="L46" i="1"/>
  <c r="O46" i="1" s="1"/>
  <c r="R46" i="1" s="1"/>
  <c r="M22" i="1"/>
  <c r="P22" i="1" s="1"/>
  <c r="S22" i="1" s="1"/>
  <c r="L16" i="1"/>
  <c r="O16" i="1" s="1"/>
  <c r="R16" i="1" s="1"/>
  <c r="M45" i="1"/>
  <c r="P45" i="1" s="1"/>
  <c r="S45" i="1" s="1"/>
  <c r="K43" i="1"/>
  <c r="N43" i="1" s="1"/>
  <c r="Q43" i="1" s="1"/>
  <c r="K12" i="1"/>
  <c r="N12" i="1" s="1"/>
  <c r="Q12" i="1" s="1"/>
  <c r="L45" i="1"/>
  <c r="O45" i="1" s="1"/>
  <c r="R45" i="1" s="1"/>
  <c r="M33" i="1"/>
  <c r="P33" i="1" s="1"/>
  <c r="S33" i="1" s="1"/>
  <c r="M15" i="1"/>
  <c r="P15" i="1" s="1"/>
  <c r="S15" i="1" s="1"/>
  <c r="L26" i="1"/>
  <c r="O26" i="1" s="1"/>
  <c r="R26" i="1" s="1"/>
  <c r="K33" i="1"/>
  <c r="N33" i="1" s="1"/>
  <c r="Q33" i="1" s="1"/>
  <c r="K2" i="1"/>
  <c r="N2" i="1" s="1"/>
  <c r="Q2" i="1" s="1"/>
  <c r="M43" i="1"/>
  <c r="P43" i="1" s="1"/>
  <c r="S43" i="1" s="1"/>
  <c r="M25" i="1"/>
  <c r="P25" i="1" s="1"/>
  <c r="S25" i="1" s="1"/>
  <c r="K32" i="1"/>
  <c r="N32" i="1" s="1"/>
  <c r="Q32" i="1" s="1"/>
  <c r="L2" i="1"/>
  <c r="O2" i="1" s="1"/>
  <c r="R2" i="1" s="1"/>
  <c r="M42" i="1"/>
  <c r="P42" i="1" s="1"/>
  <c r="S42" i="1" s="1"/>
  <c r="L25" i="1"/>
  <c r="O25" i="1" s="1"/>
  <c r="R25" i="1" s="1"/>
  <c r="M13" i="1"/>
  <c r="P13" i="1" s="1"/>
  <c r="S13" i="1" s="1"/>
  <c r="L36" i="1"/>
  <c r="O36" i="1" s="1"/>
  <c r="R36" i="1" s="1"/>
  <c r="M35" i="1"/>
  <c r="P35" i="1" s="1"/>
  <c r="S35" i="1" s="1"/>
  <c r="L31" i="1"/>
  <c r="O31" i="1" s="1"/>
  <c r="R31" i="1" s="1"/>
  <c r="L21" i="1"/>
  <c r="O21" i="1" s="1"/>
  <c r="R21" i="1" s="1"/>
  <c r="M20" i="1"/>
  <c r="P20" i="1" s="1"/>
  <c r="S20" i="1" s="1"/>
  <c r="K31" i="1"/>
  <c r="N31" i="1" s="1"/>
  <c r="Q31" i="1" s="1"/>
  <c r="M7" i="1"/>
  <c r="P7" i="1" s="1"/>
  <c r="S7" i="1" s="1"/>
  <c r="M50" i="1"/>
  <c r="P50" i="1" s="1"/>
  <c r="S50" i="1" s="1"/>
  <c r="K10" i="1"/>
  <c r="N10" i="1" s="1"/>
  <c r="Q10" i="1" s="1"/>
  <c r="L49" i="1"/>
  <c r="O49" i="1" s="1"/>
  <c r="R49" i="1" s="1"/>
  <c r="L39" i="1"/>
  <c r="O39" i="1" s="1"/>
  <c r="R39" i="1" s="1"/>
  <c r="K27" i="1"/>
  <c r="N27" i="1" s="1"/>
  <c r="Q27" i="1" s="1"/>
  <c r="K7" i="1"/>
  <c r="N7" i="1" s="1"/>
  <c r="Q7" i="1" s="1"/>
  <c r="M47" i="1"/>
  <c r="P47" i="1" s="1"/>
  <c r="S47" i="1" s="1"/>
  <c r="M37" i="1"/>
  <c r="P37" i="1" s="1"/>
  <c r="S37" i="1" s="1"/>
  <c r="M27" i="1"/>
  <c r="P27" i="1" s="1"/>
  <c r="S27" i="1" s="1"/>
  <c r="M17" i="1"/>
  <c r="P17" i="1" s="1"/>
  <c r="S17" i="1" s="1"/>
  <c r="M12" i="1"/>
  <c r="P12" i="1" s="1"/>
  <c r="S12" i="1" s="1"/>
  <c r="K46" i="1"/>
  <c r="N46" i="1" s="1"/>
  <c r="Q46" i="1" s="1"/>
  <c r="K36" i="1"/>
  <c r="N36" i="1" s="1"/>
  <c r="Q36" i="1" s="1"/>
  <c r="K26" i="1"/>
  <c r="N26" i="1" s="1"/>
  <c r="Q26" i="1" s="1"/>
  <c r="K16" i="1"/>
  <c r="N16" i="1" s="1"/>
  <c r="Q16" i="1" s="1"/>
  <c r="K6" i="1"/>
  <c r="N6" i="1" s="1"/>
  <c r="Q6" i="1" s="1"/>
  <c r="L47" i="1"/>
  <c r="O47" i="1" s="1"/>
  <c r="R47" i="1" s="1"/>
  <c r="L37" i="1"/>
  <c r="O37" i="1" s="1"/>
  <c r="R37" i="1" s="1"/>
  <c r="L17" i="1"/>
  <c r="O17" i="1" s="1"/>
  <c r="R17" i="1" s="1"/>
  <c r="M40" i="1"/>
  <c r="P40" i="1" s="1"/>
  <c r="S40" i="1" s="1"/>
  <c r="M9" i="1"/>
  <c r="P9" i="1" s="1"/>
  <c r="S9" i="1" s="1"/>
  <c r="K40" i="1"/>
  <c r="N40" i="1" s="1"/>
  <c r="Q40" i="1" s="1"/>
  <c r="L29" i="1"/>
  <c r="O29" i="1" s="1"/>
  <c r="R29" i="1" s="1"/>
  <c r="L9" i="1"/>
  <c r="O9" i="1" s="1"/>
  <c r="R9" i="1" s="1"/>
  <c r="K5" i="1"/>
  <c r="N5" i="1" s="1"/>
  <c r="Q5" i="1" s="1"/>
  <c r="M51" i="1"/>
  <c r="P51" i="1" s="1"/>
  <c r="S51" i="1" s="1"/>
  <c r="M41" i="1"/>
  <c r="P41" i="1" s="1"/>
  <c r="S41" i="1" s="1"/>
  <c r="M21" i="1"/>
  <c r="P21" i="1" s="1"/>
  <c r="S21" i="1" s="1"/>
  <c r="M11" i="1"/>
  <c r="P11" i="1" s="1"/>
  <c r="S11" i="1" s="1"/>
  <c r="M6" i="1"/>
  <c r="P6" i="1" s="1"/>
  <c r="S6" i="1" s="1"/>
  <c r="M5" i="1"/>
  <c r="P5" i="1" s="1"/>
  <c r="S5" i="1" s="1"/>
  <c r="L51" i="1"/>
  <c r="O51" i="1" s="1"/>
  <c r="R51" i="1" s="1"/>
  <c r="L41" i="1"/>
  <c r="O41" i="1" s="1"/>
  <c r="R41" i="1" s="1"/>
  <c r="L11" i="1"/>
  <c r="O11" i="1" s="1"/>
  <c r="R11" i="1" s="1"/>
  <c r="M30" i="1"/>
  <c r="P30" i="1" s="1"/>
  <c r="S30" i="1" s="1"/>
  <c r="L50" i="1"/>
  <c r="O50" i="1" s="1"/>
  <c r="R50" i="1" s="1"/>
  <c r="L30" i="1"/>
  <c r="O30" i="1" s="1"/>
  <c r="R30" i="1" s="1"/>
  <c r="L20" i="1"/>
  <c r="O20" i="1" s="1"/>
  <c r="R20" i="1" s="1"/>
  <c r="L10" i="1"/>
  <c r="O10" i="1" s="1"/>
  <c r="R10" i="1" s="1"/>
  <c r="M4" i="1"/>
  <c r="P4" i="1" s="1"/>
  <c r="S4" i="1" s="1"/>
  <c r="M49" i="1"/>
  <c r="P49" i="1" s="1"/>
  <c r="S49" i="1" s="1"/>
  <c r="M39" i="1"/>
  <c r="P39" i="1" s="1"/>
  <c r="S39" i="1" s="1"/>
  <c r="L19" i="1"/>
  <c r="O19" i="1" s="1"/>
  <c r="R19" i="1" s="1"/>
  <c r="M29" i="1"/>
  <c r="P29" i="1" s="1"/>
  <c r="S29" i="1" s="1"/>
  <c r="M19" i="1"/>
  <c r="P19" i="1" s="1"/>
  <c r="S19" i="1" s="1"/>
  <c r="M8" i="1"/>
  <c r="P8" i="1" s="1"/>
  <c r="S8" i="1" s="1"/>
  <c r="M3" i="1"/>
  <c r="P3" i="1" s="1"/>
  <c r="S3" i="1" s="1"/>
  <c r="M48" i="1"/>
  <c r="P48" i="1" s="1"/>
  <c r="S48" i="1" s="1"/>
  <c r="M38" i="1"/>
  <c r="P38" i="1" s="1"/>
  <c r="S38" i="1" s="1"/>
  <c r="M28" i="1"/>
  <c r="P28" i="1" s="1"/>
  <c r="S28" i="1" s="1"/>
  <c r="M18" i="1"/>
  <c r="P18" i="1" s="1"/>
  <c r="S18" i="1" s="1"/>
  <c r="K48" i="1"/>
  <c r="N48" i="1" s="1"/>
  <c r="Q48" i="1" s="1"/>
  <c r="K38" i="1"/>
  <c r="N38" i="1" s="1"/>
  <c r="Q38" i="1" s="1"/>
  <c r="K28" i="1"/>
  <c r="N28" i="1" s="1"/>
  <c r="Q28" i="1" s="1"/>
  <c r="K18" i="1"/>
  <c r="N18" i="1" s="1"/>
  <c r="Q18" i="1" s="1"/>
  <c r="K8" i="1"/>
  <c r="N8" i="1" s="1"/>
  <c r="Q8" i="1" s="1"/>
</calcChain>
</file>

<file path=xl/sharedStrings.xml><?xml version="1.0" encoding="utf-8"?>
<sst xmlns="http://schemas.openxmlformats.org/spreadsheetml/2006/main" count="230" uniqueCount="179">
  <si>
    <t>3728-EL-1</t>
  </si>
  <si>
    <t>A1_TI</t>
  </si>
  <si>
    <t>3728-EL-P1</t>
  </si>
  <si>
    <t>A1</t>
  </si>
  <si>
    <t>3728-EL-2</t>
  </si>
  <si>
    <t>A1_Ce</t>
  </si>
  <si>
    <t>B1</t>
  </si>
  <si>
    <t>3728-EL-3</t>
  </si>
  <si>
    <t>A1_TC</t>
  </si>
  <si>
    <t>C1</t>
  </si>
  <si>
    <t>3728-EL-4</t>
  </si>
  <si>
    <t>A1_DC</t>
  </si>
  <si>
    <t>D1</t>
  </si>
  <si>
    <t>3728-EL-5</t>
  </si>
  <si>
    <t>21A1_TI</t>
  </si>
  <si>
    <t>E1</t>
  </si>
  <si>
    <t>3728-EL-6</t>
  </si>
  <si>
    <t>21A1_Ce</t>
  </si>
  <si>
    <t>F1</t>
  </si>
  <si>
    <t>3728-EL-7</t>
  </si>
  <si>
    <t>21A1_TC</t>
  </si>
  <si>
    <t>G1</t>
  </si>
  <si>
    <t>3728-EL-8</t>
  </si>
  <si>
    <t>21A1_DC</t>
  </si>
  <si>
    <t>H1</t>
  </si>
  <si>
    <t>3728-EL-9</t>
  </si>
  <si>
    <t>A2_TI</t>
  </si>
  <si>
    <t>A2</t>
  </si>
  <si>
    <t>3728-EL-10</t>
  </si>
  <si>
    <t>A2_Ce</t>
  </si>
  <si>
    <t>B2</t>
  </si>
  <si>
    <t>3728-EL-11</t>
  </si>
  <si>
    <t>A2_TC</t>
  </si>
  <si>
    <t>C2</t>
  </si>
  <si>
    <t>3728-EL-12</t>
  </si>
  <si>
    <t>A2_DC</t>
  </si>
  <si>
    <t>D2</t>
  </si>
  <si>
    <t>3728-EL-13</t>
  </si>
  <si>
    <t>21A2_TI</t>
  </si>
  <si>
    <t>E2</t>
  </si>
  <si>
    <t>3728-EL-14</t>
  </si>
  <si>
    <t>21A2_Ce</t>
  </si>
  <si>
    <t>F2</t>
  </si>
  <si>
    <t>3728-EL-15</t>
  </si>
  <si>
    <t>21A2_TC</t>
  </si>
  <si>
    <t>G2</t>
  </si>
  <si>
    <t>3728-EL-16</t>
  </si>
  <si>
    <t>21A2_DC</t>
  </si>
  <si>
    <t>H2</t>
  </si>
  <si>
    <t>3728-EL-17</t>
  </si>
  <si>
    <t>A3_TI</t>
  </si>
  <si>
    <t>A3</t>
  </si>
  <si>
    <t>3728-EL-18</t>
  </si>
  <si>
    <t>A3_Ce</t>
  </si>
  <si>
    <t>B3</t>
  </si>
  <si>
    <t>3728-EL-19</t>
  </si>
  <si>
    <t>A3_TC</t>
  </si>
  <si>
    <t>C3</t>
  </si>
  <si>
    <t>3728-EL-20</t>
  </si>
  <si>
    <t>A3_DC</t>
  </si>
  <si>
    <t>D3</t>
  </si>
  <si>
    <t>3728-EL-21</t>
  </si>
  <si>
    <t>21A3_TI</t>
  </si>
  <si>
    <t>E3</t>
  </si>
  <si>
    <t>3728-EL-22</t>
  </si>
  <si>
    <t>21A3_Ce</t>
  </si>
  <si>
    <t>F3</t>
  </si>
  <si>
    <t>3728-EL-23</t>
  </si>
  <si>
    <t>21A3_TC</t>
  </si>
  <si>
    <t>G3</t>
  </si>
  <si>
    <t>3728-EL-24</t>
  </si>
  <si>
    <t>21A3_DC</t>
  </si>
  <si>
    <t>H3</t>
  </si>
  <si>
    <t>3728-EL-25</t>
  </si>
  <si>
    <t>S1_TI</t>
  </si>
  <si>
    <t>A4</t>
  </si>
  <si>
    <t>3728-EL-26</t>
  </si>
  <si>
    <t>S1_Ce</t>
  </si>
  <si>
    <t>B4</t>
  </si>
  <si>
    <t>3728-EL-27</t>
  </si>
  <si>
    <t>S1_TC</t>
  </si>
  <si>
    <t>C4</t>
  </si>
  <si>
    <t>3728-EL-28</t>
  </si>
  <si>
    <t>S1_DC</t>
  </si>
  <si>
    <t>D4</t>
  </si>
  <si>
    <t>3728-EL-29</t>
  </si>
  <si>
    <t>21S1_TI</t>
  </si>
  <si>
    <t>E4</t>
  </si>
  <si>
    <t>3728-EL-30</t>
  </si>
  <si>
    <t>21S1_Ce</t>
  </si>
  <si>
    <t>F4</t>
  </si>
  <si>
    <t>3728-EL-31</t>
  </si>
  <si>
    <t>21S1_TC</t>
  </si>
  <si>
    <t>G4</t>
  </si>
  <si>
    <t>3728-EL-32</t>
  </si>
  <si>
    <t>21S1_DC</t>
  </si>
  <si>
    <t>H4</t>
  </si>
  <si>
    <t>3728-EL-33</t>
  </si>
  <si>
    <t>S2_TI</t>
  </si>
  <si>
    <t>A5</t>
  </si>
  <si>
    <t>3728-EL-34</t>
  </si>
  <si>
    <t>S2_Ce</t>
  </si>
  <si>
    <t>B5</t>
  </si>
  <si>
    <t>3728-EL-35</t>
  </si>
  <si>
    <t>S2_TC</t>
  </si>
  <si>
    <t>C5</t>
  </si>
  <si>
    <t>3728-EL-36</t>
  </si>
  <si>
    <t>S2_DC</t>
  </si>
  <si>
    <t>D5</t>
  </si>
  <si>
    <t>3728-EL-37</t>
  </si>
  <si>
    <t>21S2_TI</t>
  </si>
  <si>
    <t>E5</t>
  </si>
  <si>
    <t>3728-EL-38</t>
  </si>
  <si>
    <t>21S2_Ce</t>
  </si>
  <si>
    <t>F5</t>
  </si>
  <si>
    <t>3728-EL-39</t>
  </si>
  <si>
    <t>21S2_TC</t>
  </si>
  <si>
    <t>G5</t>
  </si>
  <si>
    <t>3728-EL-40</t>
  </si>
  <si>
    <t>21S2_DC</t>
  </si>
  <si>
    <t>H5</t>
  </si>
  <si>
    <t>3728-EL-41</t>
  </si>
  <si>
    <t>S3_TI</t>
  </si>
  <si>
    <t>A6</t>
  </si>
  <si>
    <t>3728-EL-42</t>
  </si>
  <si>
    <t>S3_Ce</t>
  </si>
  <si>
    <t>B6</t>
  </si>
  <si>
    <t>3728-EL-43</t>
  </si>
  <si>
    <t>S3_TC</t>
  </si>
  <si>
    <t>C6</t>
  </si>
  <si>
    <t>3728-EL-44</t>
  </si>
  <si>
    <t>S3_DC</t>
  </si>
  <si>
    <t>D6</t>
  </si>
  <si>
    <t>3728-EL-45</t>
  </si>
  <si>
    <t>21S3_TI</t>
  </si>
  <si>
    <t>E6</t>
  </si>
  <si>
    <t>3728-EL-46</t>
  </si>
  <si>
    <t>21S3_Ce</t>
  </si>
  <si>
    <t>F6</t>
  </si>
  <si>
    <t>3728-EL-47</t>
  </si>
  <si>
    <t>21S3_TC</t>
  </si>
  <si>
    <t>G6</t>
  </si>
  <si>
    <t>3728-EL-48</t>
  </si>
  <si>
    <t>21S3_DC</t>
  </si>
  <si>
    <t>H6</t>
  </si>
  <si>
    <t>3728-EL-49</t>
  </si>
  <si>
    <t>N_TI</t>
  </si>
  <si>
    <t>A7</t>
  </si>
  <si>
    <t>3728-EL-50</t>
  </si>
  <si>
    <t>N_Ce</t>
  </si>
  <si>
    <t>B7</t>
  </si>
  <si>
    <t>3728-EL-51</t>
  </si>
  <si>
    <t>N_TC</t>
  </si>
  <si>
    <t>C7</t>
  </si>
  <si>
    <t>3728-EL-52</t>
  </si>
  <si>
    <t>N_DC</t>
  </si>
  <si>
    <t>D7</t>
  </si>
  <si>
    <t>researcher_sample_id</t>
  </si>
  <si>
    <t>core_id</t>
  </si>
  <si>
    <t>plate_id</t>
  </si>
  <si>
    <t>well</t>
  </si>
  <si>
    <t>spike_in_ratio</t>
  </si>
  <si>
    <t>dna_conc_ng_ul</t>
  </si>
  <si>
    <t>cenome_copies_per_vial</t>
  </si>
  <si>
    <t>e_coli_genome_copies</t>
  </si>
  <si>
    <t>c_perfringens_genome_copies</t>
  </si>
  <si>
    <t>s_aureus_genome_copies</t>
  </si>
  <si>
    <t>spike_in_conc_ng_per_ul</t>
  </si>
  <si>
    <t>e_coli_dna_ng_per_ul</t>
  </si>
  <si>
    <t>c_perfringens_dna_ng_per_ul</t>
  </si>
  <si>
    <t>s_aureus_dna_ng_per_ul</t>
  </si>
  <si>
    <t>volume_ul</t>
  </si>
  <si>
    <t>e_coli_dna_ng</t>
  </si>
  <si>
    <t>c_perfringens_dna_ng</t>
  </si>
  <si>
    <t>s_aureus_dna_ng</t>
  </si>
  <si>
    <t>ecoli_genome_mbp</t>
  </si>
  <si>
    <t>s_aureus_genome_mbp</t>
  </si>
  <si>
    <t>c_perfringens_genome_mbp</t>
  </si>
  <si>
    <t>spike_in_added_ul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</si>
</sst>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0.5"/>
      <color theme="1"/>
      <name val="Arial"/>
      <family val="2"/>
    </font>
    <font>
      <sz val="10.5"/>
      <color theme="1"/>
      <name val="Arial"/>
      <family val="2"/>
    </font>
    <font>
      <sz val="16"/>
      <color rgb="FF4A4A4A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8B23F-AC45-074F-B727-4AEBDD1059D3}">
  <dimension ref="A1:AC53"/>
  <sheetViews>
    <sheetView tabSelected="1" workbookViewId="0">
      <selection activeCell="H2" sqref="H2"/>
    </sheetView>
  </sheetViews>
  <sheetFormatPr baseColWidth="10" defaultRowHeight="16" x14ac:dyDescent="0.2"/>
  <cols>
    <col min="10" max="10" width="13.5" bestFit="1" customWidth="1"/>
    <col min="26" max="26" width="11.1640625" bestFit="1" customWidth="1"/>
  </cols>
  <sheetData>
    <row r="1" spans="1:29" x14ac:dyDescent="0.2">
      <c r="A1" s="1" t="s">
        <v>158</v>
      </c>
      <c r="B1" t="s">
        <v>157</v>
      </c>
      <c r="C1" s="1" t="s">
        <v>159</v>
      </c>
      <c r="D1" s="1" t="s">
        <v>160</v>
      </c>
      <c r="E1" s="1" t="s">
        <v>162</v>
      </c>
      <c r="F1" s="1" t="s">
        <v>171</v>
      </c>
      <c r="G1" s="1" t="s">
        <v>161</v>
      </c>
      <c r="H1" s="1" t="s">
        <v>178</v>
      </c>
      <c r="I1" s="1" t="s">
        <v>167</v>
      </c>
      <c r="J1" s="1" t="s">
        <v>163</v>
      </c>
      <c r="K1" s="1" t="s">
        <v>168</v>
      </c>
      <c r="L1" s="1" t="s">
        <v>169</v>
      </c>
      <c r="M1" s="1" t="s">
        <v>170</v>
      </c>
      <c r="N1" s="1" t="s">
        <v>172</v>
      </c>
      <c r="O1" s="1" t="s">
        <v>173</v>
      </c>
      <c r="P1" s="1" t="s">
        <v>174</v>
      </c>
      <c r="Q1" s="1" t="s">
        <v>164</v>
      </c>
      <c r="R1" s="1" t="s">
        <v>165</v>
      </c>
      <c r="S1" s="1" t="s">
        <v>166</v>
      </c>
      <c r="T1" s="1" t="s">
        <v>175</v>
      </c>
      <c r="U1" s="1" t="s">
        <v>177</v>
      </c>
      <c r="V1" s="1" t="s">
        <v>176</v>
      </c>
    </row>
    <row r="2" spans="1:29" ht="20" x14ac:dyDescent="0.2">
      <c r="A2" s="2" t="s">
        <v>0</v>
      </c>
      <c r="B2" s="2" t="s">
        <v>1</v>
      </c>
      <c r="C2" s="2" t="s">
        <v>2</v>
      </c>
      <c r="D2" s="2" t="s">
        <v>3</v>
      </c>
      <c r="E2" s="2">
        <v>6.45943851</v>
      </c>
      <c r="F2" s="2">
        <v>90</v>
      </c>
      <c r="G2" s="2">
        <v>5.0000000000000001E-3</v>
      </c>
      <c r="H2" s="2">
        <f>E2*90*0.005</f>
        <v>2.9067473295000004</v>
      </c>
      <c r="I2" s="2">
        <f>E2*G2</f>
        <v>3.2297192549999999E-2</v>
      </c>
      <c r="J2" s="3">
        <f>6*10^7</f>
        <v>60000000</v>
      </c>
      <c r="K2">
        <f>(4.59/(4.59+3.25+2.7))*$I2</f>
        <v>1.4064906433064515E-2</v>
      </c>
      <c r="L2">
        <f>(3.25/(4.59+3.25+2.7))*$I2</f>
        <v>9.9588117445445924E-3</v>
      </c>
      <c r="M2">
        <f>(2.7/(4.59+3.25+2.7))*$I2</f>
        <v>8.2734743723908936E-3</v>
      </c>
      <c r="N2">
        <f>K2*$F$2</f>
        <v>1.2658415789758064</v>
      </c>
      <c r="O2">
        <f t="shared" ref="O2:P2" si="0">L2*$F$2</f>
        <v>0.89629305700901329</v>
      </c>
      <c r="P2">
        <f t="shared" si="0"/>
        <v>0.74461269351518045</v>
      </c>
      <c r="Q2">
        <f>(N2*6.022*10^23)/(T$2*10^6*1*10^9*650)</f>
        <v>255501.85984891254</v>
      </c>
      <c r="R2">
        <f t="shared" ref="R2:S2" si="1">(O2*6.022*10^23)/(U$2*10^6*1*10^9*650)</f>
        <v>255501.85984891254</v>
      </c>
      <c r="S2">
        <f t="shared" si="1"/>
        <v>255501.85984891263</v>
      </c>
      <c r="T2">
        <v>4.59</v>
      </c>
      <c r="U2">
        <v>3.25</v>
      </c>
      <c r="V2">
        <v>2.7</v>
      </c>
      <c r="Z2" s="4"/>
      <c r="AC2" s="3"/>
    </row>
    <row r="3" spans="1:29" ht="20" x14ac:dyDescent="0.2">
      <c r="A3" s="2" t="s">
        <v>4</v>
      </c>
      <c r="B3" s="2" t="s">
        <v>5</v>
      </c>
      <c r="C3" s="2" t="s">
        <v>2</v>
      </c>
      <c r="D3" s="2" t="s">
        <v>6</v>
      </c>
      <c r="E3" s="2">
        <v>6.33159472</v>
      </c>
      <c r="F3" s="2">
        <v>90</v>
      </c>
      <c r="G3" s="2">
        <v>5.0000000000000001E-3</v>
      </c>
      <c r="H3" s="2">
        <f t="shared" ref="H3:H53" si="2">E3*90*0.005</f>
        <v>2.849217624</v>
      </c>
      <c r="I3" s="2">
        <f t="shared" ref="I3:I53" si="3">E3*G3</f>
        <v>3.16579736E-2</v>
      </c>
      <c r="J3" s="3">
        <f t="shared" ref="J3:J53" si="4">6*10^7</f>
        <v>60000000</v>
      </c>
      <c r="K3">
        <f t="shared" ref="K3:K53" si="5">(4.59/(4.59+3.25+2.7))*I3</f>
        <v>1.3786536890322582E-2</v>
      </c>
      <c r="L3">
        <f t="shared" ref="L3:L53" si="6">(3.25/(4.59+3.25+2.7))*$I3</f>
        <v>9.761709127134725E-3</v>
      </c>
      <c r="M3">
        <f t="shared" ref="M3:M53" si="7">(2.7/(4.59+3.25+2.7))*$I3</f>
        <v>8.109727582542697E-3</v>
      </c>
      <c r="N3">
        <f t="shared" ref="N3:N53" si="8">K3*$F$2</f>
        <v>1.2407883201290324</v>
      </c>
      <c r="O3">
        <f t="shared" ref="O3:O53" si="9">L3*$F$2</f>
        <v>0.87855382144212524</v>
      </c>
      <c r="P3">
        <f t="shared" ref="P3:P53" si="10">M3*$F$2</f>
        <v>0.7298754824288427</v>
      </c>
      <c r="Q3">
        <f t="shared" ref="Q3:Q53" si="11">(N3*6.022*10^23)/(T$2*10^6*1*10^9*650)</f>
        <v>250445.02308754929</v>
      </c>
      <c r="R3">
        <f t="shared" ref="R3:R53" si="12">(O3*6.022*10^23)/(U$2*10^6*1*10^9*650)</f>
        <v>250445.02308754926</v>
      </c>
      <c r="S3">
        <f t="shared" ref="S3:S53" si="13">(P3*6.022*10^23)/(V$2*10^6*1*10^9*650)</f>
        <v>250445.02308754931</v>
      </c>
      <c r="T3">
        <v>4.59</v>
      </c>
      <c r="U3">
        <v>3.25</v>
      </c>
      <c r="V3">
        <v>2.7</v>
      </c>
    </row>
    <row r="4" spans="1:29" ht="20" x14ac:dyDescent="0.2">
      <c r="A4" s="2" t="s">
        <v>7</v>
      </c>
      <c r="B4" s="2" t="s">
        <v>8</v>
      </c>
      <c r="C4" s="2" t="s">
        <v>2</v>
      </c>
      <c r="D4" s="2" t="s">
        <v>9</v>
      </c>
      <c r="E4" s="2">
        <v>5.1052290600000001</v>
      </c>
      <c r="F4" s="2">
        <v>90</v>
      </c>
      <c r="G4" s="2">
        <v>5.0000000000000001E-3</v>
      </c>
      <c r="H4" s="2">
        <f t="shared" si="2"/>
        <v>2.2973530769999999</v>
      </c>
      <c r="I4" s="2">
        <f t="shared" si="3"/>
        <v>2.5526145300000001E-2</v>
      </c>
      <c r="J4" s="3">
        <f t="shared" si="4"/>
        <v>60000000</v>
      </c>
      <c r="K4">
        <f t="shared" si="5"/>
        <v>1.1116224566129032E-2</v>
      </c>
      <c r="L4">
        <f t="shared" si="6"/>
        <v>7.8709651067362437E-3</v>
      </c>
      <c r="M4">
        <f t="shared" si="7"/>
        <v>6.538955627134726E-3</v>
      </c>
      <c r="N4">
        <f t="shared" si="8"/>
        <v>1.0004602109516127</v>
      </c>
      <c r="O4">
        <f t="shared" si="9"/>
        <v>0.70838685960626191</v>
      </c>
      <c r="P4">
        <f t="shared" si="10"/>
        <v>0.58850600644212536</v>
      </c>
      <c r="Q4">
        <f t="shared" si="11"/>
        <v>201936.36300823235</v>
      </c>
      <c r="R4">
        <f t="shared" si="12"/>
        <v>201936.36300823241</v>
      </c>
      <c r="S4">
        <f t="shared" si="13"/>
        <v>201936.36300823238</v>
      </c>
      <c r="T4">
        <v>4.59</v>
      </c>
      <c r="U4">
        <v>3.25</v>
      </c>
      <c r="V4">
        <v>2.7</v>
      </c>
    </row>
    <row r="5" spans="1:29" ht="20" x14ac:dyDescent="0.2">
      <c r="A5" s="2" t="s">
        <v>10</v>
      </c>
      <c r="B5" s="2" t="s">
        <v>11</v>
      </c>
      <c r="C5" s="2" t="s">
        <v>2</v>
      </c>
      <c r="D5" s="2" t="s">
        <v>12</v>
      </c>
      <c r="E5" s="2">
        <v>6.8568325899999998</v>
      </c>
      <c r="F5" s="2">
        <v>90</v>
      </c>
      <c r="G5" s="2">
        <v>5.0000000000000001E-3</v>
      </c>
      <c r="H5" s="2">
        <f t="shared" si="2"/>
        <v>3.0855746655000003</v>
      </c>
      <c r="I5" s="2">
        <f t="shared" si="3"/>
        <v>3.4284162950000002E-2</v>
      </c>
      <c r="J5" s="3">
        <f t="shared" si="4"/>
        <v>60000000</v>
      </c>
      <c r="K5">
        <f t="shared" si="5"/>
        <v>1.493019999435484E-2</v>
      </c>
      <c r="L5">
        <f t="shared" si="6"/>
        <v>1.057149237073055E-2</v>
      </c>
      <c r="M5">
        <f t="shared" si="7"/>
        <v>8.7824705849146138E-3</v>
      </c>
      <c r="N5">
        <f t="shared" si="8"/>
        <v>1.3437179994919355</v>
      </c>
      <c r="O5">
        <f t="shared" si="9"/>
        <v>0.95143431336574957</v>
      </c>
      <c r="P5">
        <f t="shared" si="10"/>
        <v>0.7904223526423152</v>
      </c>
      <c r="Q5">
        <f t="shared" si="11"/>
        <v>271220.70698643994</v>
      </c>
      <c r="R5">
        <f t="shared" si="12"/>
        <v>271220.70698643994</v>
      </c>
      <c r="S5">
        <f t="shared" si="13"/>
        <v>271220.70698644</v>
      </c>
      <c r="T5">
        <v>4.59</v>
      </c>
      <c r="U5">
        <v>3.25</v>
      </c>
      <c r="V5">
        <v>2.7</v>
      </c>
    </row>
    <row r="6" spans="1:29" ht="20" x14ac:dyDescent="0.2">
      <c r="A6" s="2" t="s">
        <v>13</v>
      </c>
      <c r="B6" s="2" t="s">
        <v>14</v>
      </c>
      <c r="C6" s="2" t="s">
        <v>2</v>
      </c>
      <c r="D6" s="2" t="s">
        <v>15</v>
      </c>
      <c r="E6" s="2">
        <v>0.32228230000000002</v>
      </c>
      <c r="F6" s="2">
        <v>90</v>
      </c>
      <c r="G6" s="2">
        <v>5.0000000000000001E-3</v>
      </c>
      <c r="H6" s="2">
        <f t="shared" si="2"/>
        <v>0.145027035</v>
      </c>
      <c r="I6" s="2">
        <f t="shared" si="3"/>
        <v>1.6114115E-3</v>
      </c>
      <c r="J6" s="3">
        <f t="shared" si="4"/>
        <v>60000000</v>
      </c>
      <c r="K6">
        <f t="shared" si="5"/>
        <v>7.0174371774193555E-4</v>
      </c>
      <c r="L6">
        <f t="shared" si="6"/>
        <v>4.9687736005692596E-4</v>
      </c>
      <c r="M6">
        <f t="shared" si="7"/>
        <v>4.1279042220113864E-4</v>
      </c>
      <c r="N6">
        <f t="shared" si="8"/>
        <v>6.3156934596774197E-2</v>
      </c>
      <c r="O6">
        <f t="shared" si="9"/>
        <v>4.4718962405123339E-2</v>
      </c>
      <c r="P6">
        <f t="shared" si="10"/>
        <v>3.7151137998102476E-2</v>
      </c>
      <c r="Q6">
        <f t="shared" si="11"/>
        <v>12747.814987155161</v>
      </c>
      <c r="R6">
        <f t="shared" si="12"/>
        <v>12747.814987155158</v>
      </c>
      <c r="S6">
        <f t="shared" si="13"/>
        <v>12747.814987155163</v>
      </c>
      <c r="T6">
        <v>4.59</v>
      </c>
      <c r="U6">
        <v>3.25</v>
      </c>
      <c r="V6">
        <v>2.7</v>
      </c>
    </row>
    <row r="7" spans="1:29" ht="20" x14ac:dyDescent="0.2">
      <c r="A7" s="2" t="s">
        <v>16</v>
      </c>
      <c r="B7" s="2" t="s">
        <v>17</v>
      </c>
      <c r="C7" s="2" t="s">
        <v>2</v>
      </c>
      <c r="D7" s="2" t="s">
        <v>18</v>
      </c>
      <c r="E7" s="2">
        <v>4.6635759099999996</v>
      </c>
      <c r="F7" s="2">
        <v>90</v>
      </c>
      <c r="G7" s="2">
        <v>5.0000000000000001E-3</v>
      </c>
      <c r="H7" s="2">
        <f t="shared" si="2"/>
        <v>2.0986091595</v>
      </c>
      <c r="I7" s="2">
        <f t="shared" si="3"/>
        <v>2.331787955E-2</v>
      </c>
      <c r="J7" s="3">
        <f t="shared" si="4"/>
        <v>60000000</v>
      </c>
      <c r="K7">
        <f t="shared" si="5"/>
        <v>1.0154560449193549E-2</v>
      </c>
      <c r="L7">
        <f t="shared" si="6"/>
        <v>7.1900482483396588E-3</v>
      </c>
      <c r="M7">
        <f t="shared" si="7"/>
        <v>5.9732708524667943E-3</v>
      </c>
      <c r="N7">
        <f t="shared" si="8"/>
        <v>0.91391044042741942</v>
      </c>
      <c r="O7">
        <f t="shared" si="9"/>
        <v>0.64710434235056935</v>
      </c>
      <c r="P7">
        <f t="shared" si="10"/>
        <v>0.53759437672201149</v>
      </c>
      <c r="Q7">
        <f t="shared" si="11"/>
        <v>184466.85678746167</v>
      </c>
      <c r="R7">
        <f t="shared" si="12"/>
        <v>184466.85678746173</v>
      </c>
      <c r="S7">
        <f t="shared" si="13"/>
        <v>184466.85678746173</v>
      </c>
      <c r="T7">
        <v>4.59</v>
      </c>
      <c r="U7">
        <v>3.25</v>
      </c>
      <c r="V7">
        <v>2.7</v>
      </c>
    </row>
    <row r="8" spans="1:29" ht="20" x14ac:dyDescent="0.2">
      <c r="A8" s="2" t="s">
        <v>19</v>
      </c>
      <c r="B8" s="2" t="s">
        <v>20</v>
      </c>
      <c r="C8" s="2" t="s">
        <v>2</v>
      </c>
      <c r="D8" s="2" t="s">
        <v>21</v>
      </c>
      <c r="E8" s="2">
        <v>3.5197553799999999</v>
      </c>
      <c r="F8" s="2">
        <v>90</v>
      </c>
      <c r="G8" s="2">
        <v>5.0000000000000001E-3</v>
      </c>
      <c r="H8" s="2">
        <f t="shared" si="2"/>
        <v>1.5838899209999999</v>
      </c>
      <c r="I8" s="2">
        <f t="shared" si="3"/>
        <v>1.7598776899999998E-2</v>
      </c>
      <c r="J8" s="3">
        <f t="shared" si="4"/>
        <v>60000000</v>
      </c>
      <c r="K8">
        <f t="shared" si="5"/>
        <v>7.663983488709677E-3</v>
      </c>
      <c r="L8">
        <f t="shared" si="6"/>
        <v>5.4265678296963943E-3</v>
      </c>
      <c r="M8">
        <f t="shared" si="7"/>
        <v>4.5082255815939287E-3</v>
      </c>
      <c r="N8">
        <f t="shared" si="8"/>
        <v>0.68975851398387089</v>
      </c>
      <c r="O8">
        <f t="shared" si="9"/>
        <v>0.48839110467267549</v>
      </c>
      <c r="P8">
        <f t="shared" si="10"/>
        <v>0.4057403023434536</v>
      </c>
      <c r="Q8">
        <f t="shared" si="11"/>
        <v>139223.25360183913</v>
      </c>
      <c r="R8">
        <f t="shared" si="12"/>
        <v>139223.25360183913</v>
      </c>
      <c r="S8">
        <f t="shared" si="13"/>
        <v>139223.25360183915</v>
      </c>
      <c r="T8">
        <v>4.59</v>
      </c>
      <c r="U8">
        <v>3.25</v>
      </c>
      <c r="V8">
        <v>2.7</v>
      </c>
    </row>
    <row r="9" spans="1:29" ht="20" x14ac:dyDescent="0.2">
      <c r="A9" s="2" t="s">
        <v>22</v>
      </c>
      <c r="B9" s="2" t="s">
        <v>23</v>
      </c>
      <c r="C9" s="2" t="s">
        <v>2</v>
      </c>
      <c r="D9" s="2" t="s">
        <v>24</v>
      </c>
      <c r="E9" s="2">
        <v>5.1905332800000004</v>
      </c>
      <c r="F9" s="2">
        <v>90</v>
      </c>
      <c r="G9" s="2">
        <v>5.0000000000000001E-3</v>
      </c>
      <c r="H9" s="2">
        <f t="shared" si="2"/>
        <v>2.3357399760000002</v>
      </c>
      <c r="I9" s="2">
        <f t="shared" si="3"/>
        <v>2.5952666400000001E-2</v>
      </c>
      <c r="J9" s="3">
        <f t="shared" si="4"/>
        <v>60000000</v>
      </c>
      <c r="K9">
        <f t="shared" si="5"/>
        <v>1.1301967625806451E-2</v>
      </c>
      <c r="L9">
        <f t="shared" si="6"/>
        <v>8.0024825237191653E-3</v>
      </c>
      <c r="M9">
        <f t="shared" si="7"/>
        <v>6.6482162504743854E-3</v>
      </c>
      <c r="N9">
        <f t="shared" si="8"/>
        <v>1.0171770863225806</v>
      </c>
      <c r="O9">
        <f t="shared" si="9"/>
        <v>0.72022342713472487</v>
      </c>
      <c r="P9">
        <f t="shared" si="10"/>
        <v>0.59833946254269466</v>
      </c>
      <c r="Q9">
        <f t="shared" si="11"/>
        <v>205310.55518131659</v>
      </c>
      <c r="R9">
        <f t="shared" si="12"/>
        <v>205310.55518131659</v>
      </c>
      <c r="S9">
        <f t="shared" si="13"/>
        <v>205310.55518131662</v>
      </c>
      <c r="T9">
        <v>4.59</v>
      </c>
      <c r="U9">
        <v>3.25</v>
      </c>
      <c r="V9">
        <v>2.7</v>
      </c>
    </row>
    <row r="10" spans="1:29" ht="20" x14ac:dyDescent="0.2">
      <c r="A10" s="2" t="s">
        <v>25</v>
      </c>
      <c r="B10" s="2" t="s">
        <v>26</v>
      </c>
      <c r="C10" s="2" t="s">
        <v>2</v>
      </c>
      <c r="D10" s="2" t="s">
        <v>27</v>
      </c>
      <c r="E10" s="2">
        <v>7.4658477899999998</v>
      </c>
      <c r="F10" s="2">
        <v>90</v>
      </c>
      <c r="G10" s="2">
        <v>5.0000000000000001E-3</v>
      </c>
      <c r="H10" s="2">
        <f t="shared" si="2"/>
        <v>3.3596315054999999</v>
      </c>
      <c r="I10" s="2">
        <f t="shared" si="3"/>
        <v>3.7329238950000003E-2</v>
      </c>
      <c r="J10" s="3">
        <f t="shared" si="4"/>
        <v>60000000</v>
      </c>
      <c r="K10">
        <f t="shared" si="5"/>
        <v>1.6256281478225807E-2</v>
      </c>
      <c r="L10">
        <f t="shared" si="6"/>
        <v>1.1510438955170779E-2</v>
      </c>
      <c r="M10">
        <f t="shared" si="7"/>
        <v>9.5625185166034188E-3</v>
      </c>
      <c r="N10">
        <f t="shared" si="8"/>
        <v>1.4630653330403227</v>
      </c>
      <c r="O10">
        <f t="shared" si="9"/>
        <v>1.03593950596537</v>
      </c>
      <c r="P10">
        <f t="shared" si="10"/>
        <v>0.86062666649430763</v>
      </c>
      <c r="Q10">
        <f t="shared" si="11"/>
        <v>295310.18721531169</v>
      </c>
      <c r="R10">
        <f t="shared" si="12"/>
        <v>295310.18721531157</v>
      </c>
      <c r="S10">
        <f t="shared" si="13"/>
        <v>295310.18721531169</v>
      </c>
      <c r="T10">
        <v>4.59</v>
      </c>
      <c r="U10">
        <v>3.25</v>
      </c>
      <c r="V10">
        <v>2.7</v>
      </c>
    </row>
    <row r="11" spans="1:29" ht="20" x14ac:dyDescent="0.2">
      <c r="A11" s="2" t="s">
        <v>28</v>
      </c>
      <c r="B11" s="2" t="s">
        <v>29</v>
      </c>
      <c r="C11" s="2" t="s">
        <v>2</v>
      </c>
      <c r="D11" s="2" t="s">
        <v>30</v>
      </c>
      <c r="E11" s="2">
        <v>4.2627753200000003</v>
      </c>
      <c r="F11" s="2">
        <v>90</v>
      </c>
      <c r="G11" s="2">
        <v>5.0000000000000001E-3</v>
      </c>
      <c r="H11" s="2">
        <f t="shared" si="2"/>
        <v>1.9182488940000002</v>
      </c>
      <c r="I11" s="2">
        <f t="shared" si="3"/>
        <v>2.13138766E-2</v>
      </c>
      <c r="J11" s="3">
        <f t="shared" si="4"/>
        <v>60000000</v>
      </c>
      <c r="K11">
        <f t="shared" si="5"/>
        <v>9.2818494870967744E-3</v>
      </c>
      <c r="L11">
        <f t="shared" si="6"/>
        <v>6.5721156499051235E-3</v>
      </c>
      <c r="M11">
        <f t="shared" si="7"/>
        <v>5.4599114629981038E-3</v>
      </c>
      <c r="N11">
        <f t="shared" si="8"/>
        <v>0.83536645383870967</v>
      </c>
      <c r="O11">
        <f t="shared" si="9"/>
        <v>0.59149040849146117</v>
      </c>
      <c r="P11">
        <f t="shared" si="10"/>
        <v>0.49139203166982937</v>
      </c>
      <c r="Q11">
        <f t="shared" si="11"/>
        <v>168613.26579576705</v>
      </c>
      <c r="R11">
        <f t="shared" si="12"/>
        <v>168613.26579576707</v>
      </c>
      <c r="S11">
        <f t="shared" si="13"/>
        <v>168613.26579576707</v>
      </c>
      <c r="T11">
        <v>4.59</v>
      </c>
      <c r="U11">
        <v>3.25</v>
      </c>
      <c r="V11">
        <v>2.7</v>
      </c>
    </row>
    <row r="12" spans="1:29" ht="20" x14ac:dyDescent="0.2">
      <c r="A12" s="2" t="s">
        <v>31</v>
      </c>
      <c r="B12" s="2" t="s">
        <v>32</v>
      </c>
      <c r="C12" s="2" t="s">
        <v>2</v>
      </c>
      <c r="D12" s="2" t="s">
        <v>33</v>
      </c>
      <c r="E12" s="2">
        <v>6.3303532499999999</v>
      </c>
      <c r="F12" s="2">
        <v>90</v>
      </c>
      <c r="G12" s="2">
        <v>5.0000000000000001E-3</v>
      </c>
      <c r="H12" s="2">
        <f t="shared" si="2"/>
        <v>2.8486589625000001</v>
      </c>
      <c r="I12" s="2">
        <f t="shared" si="3"/>
        <v>3.1651766249999998E-2</v>
      </c>
      <c r="J12" s="3">
        <f t="shared" si="4"/>
        <v>60000000</v>
      </c>
      <c r="K12">
        <f t="shared" si="5"/>
        <v>1.3783833689516129E-2</v>
      </c>
      <c r="L12">
        <f t="shared" si="6"/>
        <v>9.7597950960626179E-3</v>
      </c>
      <c r="M12">
        <f t="shared" si="7"/>
        <v>8.1081374644212528E-3</v>
      </c>
      <c r="N12">
        <f t="shared" si="8"/>
        <v>1.2405450320564515</v>
      </c>
      <c r="O12">
        <f t="shared" si="9"/>
        <v>0.87838155864563561</v>
      </c>
      <c r="P12">
        <f t="shared" si="10"/>
        <v>0.72973237179791273</v>
      </c>
      <c r="Q12">
        <f t="shared" si="11"/>
        <v>250395.91697817831</v>
      </c>
      <c r="R12">
        <f t="shared" si="12"/>
        <v>250395.91697817834</v>
      </c>
      <c r="S12">
        <f t="shared" si="13"/>
        <v>250395.91697817834</v>
      </c>
      <c r="T12">
        <v>4.59</v>
      </c>
      <c r="U12">
        <v>3.25</v>
      </c>
      <c r="V12">
        <v>2.7</v>
      </c>
    </row>
    <row r="13" spans="1:29" ht="20" x14ac:dyDescent="0.2">
      <c r="A13" s="2" t="s">
        <v>34</v>
      </c>
      <c r="B13" s="2" t="s">
        <v>35</v>
      </c>
      <c r="C13" s="2" t="s">
        <v>2</v>
      </c>
      <c r="D13" s="2" t="s">
        <v>36</v>
      </c>
      <c r="E13" s="2">
        <v>7.1173259399999997</v>
      </c>
      <c r="F13" s="2">
        <v>90</v>
      </c>
      <c r="G13" s="2">
        <v>5.0000000000000001E-3</v>
      </c>
      <c r="H13" s="2">
        <f t="shared" si="2"/>
        <v>3.2027966729999999</v>
      </c>
      <c r="I13" s="2">
        <f t="shared" si="3"/>
        <v>3.5586629699999997E-2</v>
      </c>
      <c r="J13" s="3">
        <f t="shared" si="4"/>
        <v>60000000</v>
      </c>
      <c r="K13">
        <f t="shared" si="5"/>
        <v>1.5497403256451612E-2</v>
      </c>
      <c r="L13">
        <f t="shared" si="6"/>
        <v>1.0973106880929791E-2</v>
      </c>
      <c r="M13">
        <f t="shared" si="7"/>
        <v>9.1161195626185965E-3</v>
      </c>
      <c r="N13">
        <f t="shared" si="8"/>
        <v>1.394766293080645</v>
      </c>
      <c r="O13">
        <f t="shared" si="9"/>
        <v>0.98757961928368121</v>
      </c>
      <c r="P13">
        <f t="shared" si="10"/>
        <v>0.82045076063567368</v>
      </c>
      <c r="Q13">
        <f t="shared" si="11"/>
        <v>281524.47182609834</v>
      </c>
      <c r="R13">
        <f t="shared" si="12"/>
        <v>281524.47182609839</v>
      </c>
      <c r="S13">
        <f t="shared" si="13"/>
        <v>281524.47182609839</v>
      </c>
      <c r="T13">
        <v>4.59</v>
      </c>
      <c r="U13">
        <v>3.25</v>
      </c>
      <c r="V13">
        <v>2.7</v>
      </c>
    </row>
    <row r="14" spans="1:29" ht="20" x14ac:dyDescent="0.2">
      <c r="A14" s="2" t="s">
        <v>37</v>
      </c>
      <c r="B14" s="2" t="s">
        <v>38</v>
      </c>
      <c r="C14" s="2" t="s">
        <v>2</v>
      </c>
      <c r="D14" s="2" t="s">
        <v>39</v>
      </c>
      <c r="E14" s="2">
        <v>2.1376951900000001</v>
      </c>
      <c r="F14" s="2">
        <v>90</v>
      </c>
      <c r="G14" s="2">
        <v>5.0000000000000001E-3</v>
      </c>
      <c r="H14" s="2">
        <f t="shared" si="2"/>
        <v>0.96196283550000006</v>
      </c>
      <c r="I14" s="2">
        <f t="shared" si="3"/>
        <v>1.068847595E-2</v>
      </c>
      <c r="J14" s="3">
        <f t="shared" si="4"/>
        <v>60000000</v>
      </c>
      <c r="K14">
        <f t="shared" si="5"/>
        <v>4.654658881451613E-3</v>
      </c>
      <c r="L14">
        <f t="shared" si="6"/>
        <v>3.2957824324003795E-3</v>
      </c>
      <c r="M14">
        <f t="shared" si="7"/>
        <v>2.7380346361480083E-3</v>
      </c>
      <c r="N14">
        <f t="shared" si="8"/>
        <v>0.41891929933064515</v>
      </c>
      <c r="O14">
        <f t="shared" si="9"/>
        <v>0.29662041891603413</v>
      </c>
      <c r="P14">
        <f t="shared" si="10"/>
        <v>0.24642311725332075</v>
      </c>
      <c r="Q14">
        <f t="shared" si="11"/>
        <v>84556.126045555386</v>
      </c>
      <c r="R14">
        <f t="shared" si="12"/>
        <v>84556.126045555386</v>
      </c>
      <c r="S14">
        <f t="shared" si="13"/>
        <v>84556.126045555415</v>
      </c>
      <c r="T14">
        <v>4.59</v>
      </c>
      <c r="U14">
        <v>3.25</v>
      </c>
      <c r="V14">
        <v>2.7</v>
      </c>
    </row>
    <row r="15" spans="1:29" ht="20" x14ac:dyDescent="0.2">
      <c r="A15" s="2" t="s">
        <v>40</v>
      </c>
      <c r="B15" s="2" t="s">
        <v>41</v>
      </c>
      <c r="C15" s="2" t="s">
        <v>2</v>
      </c>
      <c r="D15" s="2" t="s">
        <v>42</v>
      </c>
      <c r="E15" s="2">
        <v>5.6828222500000001</v>
      </c>
      <c r="F15" s="2">
        <v>90</v>
      </c>
      <c r="G15" s="2">
        <v>5.0000000000000001E-3</v>
      </c>
      <c r="H15" s="2">
        <f t="shared" si="2"/>
        <v>2.5572700125000001</v>
      </c>
      <c r="I15" s="2">
        <f t="shared" si="3"/>
        <v>2.8414111250000002E-2</v>
      </c>
      <c r="J15" s="3">
        <f t="shared" si="4"/>
        <v>60000000</v>
      </c>
      <c r="K15">
        <f t="shared" si="5"/>
        <v>1.2373887157258066E-2</v>
      </c>
      <c r="L15">
        <f t="shared" si="6"/>
        <v>8.761466941413663E-3</v>
      </c>
      <c r="M15">
        <f t="shared" si="7"/>
        <v>7.2787571513282757E-3</v>
      </c>
      <c r="N15">
        <f t="shared" si="8"/>
        <v>1.1136498441532259</v>
      </c>
      <c r="O15">
        <f t="shared" si="9"/>
        <v>0.78853202472722972</v>
      </c>
      <c r="P15">
        <f t="shared" si="10"/>
        <v>0.65508814361954482</v>
      </c>
      <c r="Q15">
        <f t="shared" si="11"/>
        <v>224782.95161691724</v>
      </c>
      <c r="R15">
        <f t="shared" si="12"/>
        <v>224782.95161691727</v>
      </c>
      <c r="S15">
        <f t="shared" si="13"/>
        <v>224782.95161691733</v>
      </c>
      <c r="T15">
        <v>4.59</v>
      </c>
      <c r="U15">
        <v>3.25</v>
      </c>
      <c r="V15">
        <v>2.7</v>
      </c>
    </row>
    <row r="16" spans="1:29" ht="20" x14ac:dyDescent="0.2">
      <c r="A16" s="2" t="s">
        <v>43</v>
      </c>
      <c r="B16" s="2" t="s">
        <v>44</v>
      </c>
      <c r="C16" s="2" t="s">
        <v>2</v>
      </c>
      <c r="D16" s="2" t="s">
        <v>45</v>
      </c>
      <c r="E16" s="2">
        <v>3.9548925399999999</v>
      </c>
      <c r="F16" s="2">
        <v>90</v>
      </c>
      <c r="G16" s="2">
        <v>5.0000000000000001E-3</v>
      </c>
      <c r="H16" s="2">
        <f t="shared" si="2"/>
        <v>1.7797016429999999</v>
      </c>
      <c r="I16" s="2">
        <f t="shared" si="3"/>
        <v>1.9774462699999999E-2</v>
      </c>
      <c r="J16" s="3">
        <f t="shared" si="4"/>
        <v>60000000</v>
      </c>
      <c r="K16">
        <f t="shared" si="5"/>
        <v>8.6114595629032259E-3</v>
      </c>
      <c r="L16">
        <f t="shared" si="6"/>
        <v>6.0974386883301699E-3</v>
      </c>
      <c r="M16">
        <f t="shared" si="7"/>
        <v>5.0655644487666044E-3</v>
      </c>
      <c r="N16">
        <f t="shared" si="8"/>
        <v>0.7750313606612903</v>
      </c>
      <c r="O16">
        <f t="shared" si="9"/>
        <v>0.54876948194971531</v>
      </c>
      <c r="P16">
        <f t="shared" si="10"/>
        <v>0.45590080038899439</v>
      </c>
      <c r="Q16">
        <f t="shared" si="11"/>
        <v>156435.02107934607</v>
      </c>
      <c r="R16">
        <f t="shared" si="12"/>
        <v>156435.02107934607</v>
      </c>
      <c r="S16">
        <f t="shared" si="13"/>
        <v>156435.0210793461</v>
      </c>
      <c r="T16">
        <v>4.59</v>
      </c>
      <c r="U16">
        <v>3.25</v>
      </c>
      <c r="V16">
        <v>2.7</v>
      </c>
    </row>
    <row r="17" spans="1:22" ht="20" x14ac:dyDescent="0.2">
      <c r="A17" s="2" t="s">
        <v>46</v>
      </c>
      <c r="B17" s="2" t="s">
        <v>47</v>
      </c>
      <c r="C17" s="2" t="s">
        <v>2</v>
      </c>
      <c r="D17" s="2" t="s">
        <v>48</v>
      </c>
      <c r="E17" s="2">
        <v>5.0919603899999997</v>
      </c>
      <c r="F17" s="2">
        <v>90</v>
      </c>
      <c r="G17" s="2">
        <v>5.0000000000000001E-3</v>
      </c>
      <c r="H17" s="2">
        <f t="shared" si="2"/>
        <v>2.2913821754999999</v>
      </c>
      <c r="I17" s="2">
        <f t="shared" si="3"/>
        <v>2.5459801949999999E-2</v>
      </c>
      <c r="J17" s="3">
        <f t="shared" si="4"/>
        <v>60000000</v>
      </c>
      <c r="K17">
        <f t="shared" si="5"/>
        <v>1.1087333107258065E-2</v>
      </c>
      <c r="L17">
        <f t="shared" si="6"/>
        <v>7.8505081914136618E-3</v>
      </c>
      <c r="M17">
        <f t="shared" si="7"/>
        <v>6.5219606513282746E-3</v>
      </c>
      <c r="N17">
        <f t="shared" si="8"/>
        <v>0.99785997965322581</v>
      </c>
      <c r="O17">
        <f t="shared" si="9"/>
        <v>0.70654573722722958</v>
      </c>
      <c r="P17">
        <f t="shared" si="10"/>
        <v>0.58697645861954473</v>
      </c>
      <c r="Q17">
        <f t="shared" si="11"/>
        <v>201411.52329384032</v>
      </c>
      <c r="R17">
        <f t="shared" si="12"/>
        <v>201411.52329384032</v>
      </c>
      <c r="S17">
        <f t="shared" si="13"/>
        <v>201411.52329384038</v>
      </c>
      <c r="T17">
        <v>4.59</v>
      </c>
      <c r="U17">
        <v>3.25</v>
      </c>
      <c r="V17">
        <v>2.7</v>
      </c>
    </row>
    <row r="18" spans="1:22" ht="20" x14ac:dyDescent="0.2">
      <c r="A18" s="2" t="s">
        <v>49</v>
      </c>
      <c r="B18" s="2" t="s">
        <v>50</v>
      </c>
      <c r="C18" s="2" t="s">
        <v>2</v>
      </c>
      <c r="D18" s="2" t="s">
        <v>51</v>
      </c>
      <c r="E18" s="2">
        <v>3.4745658000000001</v>
      </c>
      <c r="F18" s="2">
        <v>90</v>
      </c>
      <c r="G18" s="2">
        <v>5.0000000000000001E-3</v>
      </c>
      <c r="H18" s="2">
        <f t="shared" si="2"/>
        <v>1.5635546100000002</v>
      </c>
      <c r="I18" s="2">
        <f t="shared" si="3"/>
        <v>1.7372829000000003E-2</v>
      </c>
      <c r="J18" s="3">
        <f t="shared" si="4"/>
        <v>60000000</v>
      </c>
      <c r="K18">
        <f t="shared" si="5"/>
        <v>7.5655868225806468E-3</v>
      </c>
      <c r="L18">
        <f t="shared" si="6"/>
        <v>5.3568969876660348E-3</v>
      </c>
      <c r="M18">
        <f t="shared" si="7"/>
        <v>4.4503451897533221E-3</v>
      </c>
      <c r="N18">
        <f t="shared" si="8"/>
        <v>0.68090281403225816</v>
      </c>
      <c r="O18">
        <f t="shared" si="9"/>
        <v>0.48212072888994312</v>
      </c>
      <c r="P18">
        <f t="shared" si="10"/>
        <v>0.40053106707779901</v>
      </c>
      <c r="Q18">
        <f t="shared" si="11"/>
        <v>137435.78837279233</v>
      </c>
      <c r="R18">
        <f t="shared" si="12"/>
        <v>137435.7883727923</v>
      </c>
      <c r="S18">
        <f t="shared" si="13"/>
        <v>137435.78837279233</v>
      </c>
      <c r="T18">
        <v>4.59</v>
      </c>
      <c r="U18">
        <v>3.25</v>
      </c>
      <c r="V18">
        <v>2.7</v>
      </c>
    </row>
    <row r="19" spans="1:22" ht="20" x14ac:dyDescent="0.2">
      <c r="A19" s="2" t="s">
        <v>52</v>
      </c>
      <c r="B19" s="2" t="s">
        <v>53</v>
      </c>
      <c r="C19" s="2" t="s">
        <v>2</v>
      </c>
      <c r="D19" s="2" t="s">
        <v>54</v>
      </c>
      <c r="E19" s="2">
        <v>6.22677966</v>
      </c>
      <c r="F19" s="2">
        <v>90</v>
      </c>
      <c r="G19" s="2">
        <v>5.0000000000000001E-3</v>
      </c>
      <c r="H19" s="2">
        <f t="shared" si="2"/>
        <v>2.8020508469999998</v>
      </c>
      <c r="I19" s="2">
        <f t="shared" si="3"/>
        <v>3.1133898300000001E-2</v>
      </c>
      <c r="J19" s="3">
        <f t="shared" si="4"/>
        <v>60000000</v>
      </c>
      <c r="K19">
        <f t="shared" si="5"/>
        <v>1.3558310550000001E-2</v>
      </c>
      <c r="L19">
        <f t="shared" si="6"/>
        <v>9.6001109558823527E-3</v>
      </c>
      <c r="M19">
        <f t="shared" si="7"/>
        <v>7.9754767941176488E-3</v>
      </c>
      <c r="N19">
        <f t="shared" si="8"/>
        <v>1.2202479495</v>
      </c>
      <c r="O19">
        <f t="shared" si="9"/>
        <v>0.8640099860294117</v>
      </c>
      <c r="P19">
        <f t="shared" si="10"/>
        <v>0.71779291147058844</v>
      </c>
      <c r="Q19">
        <f t="shared" si="11"/>
        <v>246299.08335475111</v>
      </c>
      <c r="R19">
        <f t="shared" si="12"/>
        <v>246299.08335475114</v>
      </c>
      <c r="S19">
        <f t="shared" si="13"/>
        <v>246299.0833547512</v>
      </c>
      <c r="T19">
        <v>4.59</v>
      </c>
      <c r="U19">
        <v>3.25</v>
      </c>
      <c r="V19">
        <v>2.7</v>
      </c>
    </row>
    <row r="20" spans="1:22" ht="20" x14ac:dyDescent="0.2">
      <c r="A20" s="2" t="s">
        <v>55</v>
      </c>
      <c r="B20" s="2" t="s">
        <v>56</v>
      </c>
      <c r="C20" s="2" t="s">
        <v>2</v>
      </c>
      <c r="D20" s="2" t="s">
        <v>57</v>
      </c>
      <c r="E20" s="2">
        <v>7.56044333</v>
      </c>
      <c r="F20" s="2">
        <v>90</v>
      </c>
      <c r="G20" s="2">
        <v>5.0000000000000001E-3</v>
      </c>
      <c r="H20" s="2">
        <f t="shared" si="2"/>
        <v>3.4021994984999999</v>
      </c>
      <c r="I20" s="2">
        <f t="shared" si="3"/>
        <v>3.7802216649999998E-2</v>
      </c>
      <c r="J20" s="3">
        <f t="shared" si="4"/>
        <v>60000000</v>
      </c>
      <c r="K20">
        <f t="shared" si="5"/>
        <v>1.6462255637903225E-2</v>
      </c>
      <c r="L20">
        <f t="shared" si="6"/>
        <v>1.1656281225094876E-2</v>
      </c>
      <c r="M20">
        <f t="shared" si="7"/>
        <v>9.6836797870018983E-3</v>
      </c>
      <c r="N20">
        <f t="shared" si="8"/>
        <v>1.4816030074112903</v>
      </c>
      <c r="O20">
        <f t="shared" si="9"/>
        <v>1.0490653102585388</v>
      </c>
      <c r="P20">
        <f t="shared" si="10"/>
        <v>0.87153118083017089</v>
      </c>
      <c r="Q20">
        <f t="shared" si="11"/>
        <v>299051.89578115602</v>
      </c>
      <c r="R20">
        <f t="shared" si="12"/>
        <v>299051.89578115602</v>
      </c>
      <c r="S20">
        <f t="shared" si="13"/>
        <v>299051.89578115602</v>
      </c>
      <c r="T20">
        <v>4.59</v>
      </c>
      <c r="U20">
        <v>3.25</v>
      </c>
      <c r="V20">
        <v>2.7</v>
      </c>
    </row>
    <row r="21" spans="1:22" ht="20" x14ac:dyDescent="0.2">
      <c r="A21" s="2" t="s">
        <v>58</v>
      </c>
      <c r="B21" s="2" t="s">
        <v>59</v>
      </c>
      <c r="C21" s="2" t="s">
        <v>2</v>
      </c>
      <c r="D21" s="2" t="s">
        <v>60</v>
      </c>
      <c r="E21" s="2">
        <v>6.5829359800000002</v>
      </c>
      <c r="F21" s="2">
        <v>90</v>
      </c>
      <c r="G21" s="2">
        <v>5.0000000000000001E-3</v>
      </c>
      <c r="H21" s="2">
        <f t="shared" si="2"/>
        <v>2.9623211910000005</v>
      </c>
      <c r="I21" s="2">
        <f t="shared" si="3"/>
        <v>3.29146799E-2</v>
      </c>
      <c r="J21" s="3">
        <f t="shared" si="4"/>
        <v>60000000</v>
      </c>
      <c r="K21">
        <f t="shared" si="5"/>
        <v>1.4333812214516128E-2</v>
      </c>
      <c r="L21">
        <f t="shared" si="6"/>
        <v>1.0149213441650854E-2</v>
      </c>
      <c r="M21">
        <f t="shared" si="7"/>
        <v>8.4316542438330182E-3</v>
      </c>
      <c r="N21">
        <f t="shared" si="8"/>
        <v>1.2900430993064516</v>
      </c>
      <c r="O21">
        <f t="shared" si="9"/>
        <v>0.91342920974857689</v>
      </c>
      <c r="P21">
        <f t="shared" si="10"/>
        <v>0.75884888194497169</v>
      </c>
      <c r="Q21">
        <f t="shared" si="11"/>
        <v>260386.77875057654</v>
      </c>
      <c r="R21">
        <f t="shared" si="12"/>
        <v>260386.77875057654</v>
      </c>
      <c r="S21">
        <f t="shared" si="13"/>
        <v>260386.7787505766</v>
      </c>
      <c r="T21">
        <v>4.59</v>
      </c>
      <c r="U21">
        <v>3.25</v>
      </c>
      <c r="V21">
        <v>2.7</v>
      </c>
    </row>
    <row r="22" spans="1:22" ht="20" x14ac:dyDescent="0.2">
      <c r="A22" s="2" t="s">
        <v>61</v>
      </c>
      <c r="B22" s="2" t="s">
        <v>62</v>
      </c>
      <c r="C22" s="2" t="s">
        <v>2</v>
      </c>
      <c r="D22" s="2" t="s">
        <v>63</v>
      </c>
      <c r="E22" s="2">
        <v>5.2033912200000003</v>
      </c>
      <c r="F22" s="2">
        <v>90</v>
      </c>
      <c r="G22" s="2">
        <v>5.0000000000000001E-3</v>
      </c>
      <c r="H22" s="2">
        <f t="shared" si="2"/>
        <v>2.3415260490000005</v>
      </c>
      <c r="I22" s="2">
        <f t="shared" si="3"/>
        <v>2.6016956100000002E-2</v>
      </c>
      <c r="J22" s="3">
        <f t="shared" si="4"/>
        <v>60000000</v>
      </c>
      <c r="K22">
        <f t="shared" si="5"/>
        <v>1.1329964753225808E-2</v>
      </c>
      <c r="L22">
        <f t="shared" si="6"/>
        <v>8.0223061978178366E-3</v>
      </c>
      <c r="M22">
        <f t="shared" si="7"/>
        <v>6.6646851489563586E-3</v>
      </c>
      <c r="N22">
        <f t="shared" si="8"/>
        <v>1.0196968277903227</v>
      </c>
      <c r="O22">
        <f t="shared" si="9"/>
        <v>0.72200755780360526</v>
      </c>
      <c r="P22">
        <f t="shared" si="10"/>
        <v>0.59982166340607224</v>
      </c>
      <c r="Q22">
        <f t="shared" si="11"/>
        <v>205819.14854879581</v>
      </c>
      <c r="R22">
        <f t="shared" si="12"/>
        <v>205819.14854879575</v>
      </c>
      <c r="S22">
        <f t="shared" si="13"/>
        <v>205819.14854879584</v>
      </c>
      <c r="T22">
        <v>4.59</v>
      </c>
      <c r="U22">
        <v>3.25</v>
      </c>
      <c r="V22">
        <v>2.7</v>
      </c>
    </row>
    <row r="23" spans="1:22" ht="20" x14ac:dyDescent="0.2">
      <c r="A23" s="2" t="s">
        <v>64</v>
      </c>
      <c r="B23" s="2" t="s">
        <v>65</v>
      </c>
      <c r="C23" s="2" t="s">
        <v>2</v>
      </c>
      <c r="D23" s="2" t="s">
        <v>66</v>
      </c>
      <c r="E23" s="2">
        <v>5.4407235700000003</v>
      </c>
      <c r="F23" s="2">
        <v>90</v>
      </c>
      <c r="G23" s="2">
        <v>5.0000000000000001E-3</v>
      </c>
      <c r="H23" s="2">
        <f t="shared" si="2"/>
        <v>2.4483256065000001</v>
      </c>
      <c r="I23" s="2">
        <f t="shared" si="3"/>
        <v>2.720361785E-2</v>
      </c>
      <c r="J23" s="3">
        <f t="shared" si="4"/>
        <v>60000000</v>
      </c>
      <c r="K23">
        <f t="shared" si="5"/>
        <v>1.1846736805645162E-2</v>
      </c>
      <c r="L23">
        <f t="shared" si="6"/>
        <v>8.3882123351518029E-3</v>
      </c>
      <c r="M23">
        <f t="shared" si="7"/>
        <v>6.9686687092030374E-3</v>
      </c>
      <c r="N23">
        <f t="shared" si="8"/>
        <v>1.0662063125080645</v>
      </c>
      <c r="O23">
        <f t="shared" si="9"/>
        <v>0.75493911016366222</v>
      </c>
      <c r="P23">
        <f t="shared" si="10"/>
        <v>0.62718018382827334</v>
      </c>
      <c r="Q23">
        <f t="shared" si="11"/>
        <v>215206.78444523428</v>
      </c>
      <c r="R23">
        <f t="shared" si="12"/>
        <v>215206.78444523425</v>
      </c>
      <c r="S23">
        <f t="shared" si="13"/>
        <v>215206.78444523428</v>
      </c>
      <c r="T23">
        <v>4.59</v>
      </c>
      <c r="U23">
        <v>3.25</v>
      </c>
      <c r="V23">
        <v>2.7</v>
      </c>
    </row>
    <row r="24" spans="1:22" ht="20" x14ac:dyDescent="0.2">
      <c r="A24" s="2" t="s">
        <v>67</v>
      </c>
      <c r="B24" s="2" t="s">
        <v>68</v>
      </c>
      <c r="C24" s="2" t="s">
        <v>2</v>
      </c>
      <c r="D24" s="2" t="s">
        <v>69</v>
      </c>
      <c r="E24" s="2">
        <v>4.4469749800000002</v>
      </c>
      <c r="F24" s="2">
        <v>90</v>
      </c>
      <c r="G24" s="2">
        <v>5.0000000000000001E-3</v>
      </c>
      <c r="H24" s="2">
        <f t="shared" si="2"/>
        <v>2.0011387410000001</v>
      </c>
      <c r="I24" s="2">
        <f t="shared" si="3"/>
        <v>2.2234874900000003E-2</v>
      </c>
      <c r="J24" s="3">
        <f t="shared" si="4"/>
        <v>60000000</v>
      </c>
      <c r="K24">
        <f t="shared" si="5"/>
        <v>9.6829293919354856E-3</v>
      </c>
      <c r="L24">
        <f t="shared" si="6"/>
        <v>6.8561046892789386E-3</v>
      </c>
      <c r="M24">
        <f t="shared" si="7"/>
        <v>5.6958408187855808E-3</v>
      </c>
      <c r="N24">
        <f t="shared" si="8"/>
        <v>0.87146364527419373</v>
      </c>
      <c r="O24">
        <f t="shared" si="9"/>
        <v>0.61704942203510449</v>
      </c>
      <c r="P24">
        <f t="shared" si="10"/>
        <v>0.51262567369070222</v>
      </c>
      <c r="Q24">
        <f t="shared" si="11"/>
        <v>175899.24826013725</v>
      </c>
      <c r="R24">
        <f t="shared" si="12"/>
        <v>175899.24826013722</v>
      </c>
      <c r="S24">
        <f t="shared" si="13"/>
        <v>175899.24826013722</v>
      </c>
      <c r="T24">
        <v>4.59</v>
      </c>
      <c r="U24">
        <v>3.25</v>
      </c>
      <c r="V24">
        <v>2.7</v>
      </c>
    </row>
    <row r="25" spans="1:22" ht="20" x14ac:dyDescent="0.2">
      <c r="A25" s="2" t="s">
        <v>70</v>
      </c>
      <c r="B25" s="2" t="s">
        <v>71</v>
      </c>
      <c r="C25" s="2" t="s">
        <v>2</v>
      </c>
      <c r="D25" s="2" t="s">
        <v>72</v>
      </c>
      <c r="E25" s="2">
        <v>4.6811212800000002</v>
      </c>
      <c r="F25" s="2">
        <v>90</v>
      </c>
      <c r="G25" s="2">
        <v>5.0000000000000001E-3</v>
      </c>
      <c r="H25" s="2">
        <f t="shared" si="2"/>
        <v>2.1065045760000003</v>
      </c>
      <c r="I25" s="2">
        <f t="shared" si="3"/>
        <v>2.3405606400000001E-2</v>
      </c>
      <c r="J25" s="3">
        <f t="shared" si="4"/>
        <v>60000000</v>
      </c>
      <c r="K25">
        <f t="shared" si="5"/>
        <v>1.0192764077419356E-2</v>
      </c>
      <c r="L25">
        <f t="shared" si="6"/>
        <v>7.2170987476280835E-3</v>
      </c>
      <c r="M25">
        <f t="shared" si="7"/>
        <v>5.9957435749525634E-3</v>
      </c>
      <c r="N25">
        <f t="shared" si="8"/>
        <v>0.91734876696774204</v>
      </c>
      <c r="O25">
        <f t="shared" si="9"/>
        <v>0.64953888728652753</v>
      </c>
      <c r="P25">
        <f t="shared" si="10"/>
        <v>0.53961692174573073</v>
      </c>
      <c r="Q25">
        <f t="shared" si="11"/>
        <v>185160.86055571452</v>
      </c>
      <c r="R25">
        <f t="shared" si="12"/>
        <v>185160.86055571449</v>
      </c>
      <c r="S25">
        <f t="shared" si="13"/>
        <v>185160.86055571455</v>
      </c>
      <c r="T25">
        <v>4.59</v>
      </c>
      <c r="U25">
        <v>3.25</v>
      </c>
      <c r="V25">
        <v>2.7</v>
      </c>
    </row>
    <row r="26" spans="1:22" ht="20" x14ac:dyDescent="0.2">
      <c r="A26" s="2" t="s">
        <v>73</v>
      </c>
      <c r="B26" s="2" t="s">
        <v>74</v>
      </c>
      <c r="C26" s="2" t="s">
        <v>2</v>
      </c>
      <c r="D26" s="2" t="s">
        <v>75</v>
      </c>
      <c r="E26" s="2">
        <v>1.83425386</v>
      </c>
      <c r="F26" s="2">
        <v>90</v>
      </c>
      <c r="G26" s="2">
        <v>5.0000000000000001E-3</v>
      </c>
      <c r="H26" s="2">
        <f t="shared" si="2"/>
        <v>0.82541423699999994</v>
      </c>
      <c r="I26" s="2">
        <f t="shared" si="3"/>
        <v>9.1712692999999998E-3</v>
      </c>
      <c r="J26" s="3">
        <f t="shared" si="4"/>
        <v>60000000</v>
      </c>
      <c r="K26">
        <f t="shared" si="5"/>
        <v>3.9939398564516129E-3</v>
      </c>
      <c r="L26">
        <f t="shared" si="6"/>
        <v>2.8279530574003794E-3</v>
      </c>
      <c r="M26">
        <f t="shared" si="7"/>
        <v>2.3493763861480079E-3</v>
      </c>
      <c r="N26">
        <f t="shared" si="8"/>
        <v>0.35945458708064515</v>
      </c>
      <c r="O26">
        <f t="shared" si="9"/>
        <v>0.25451577516603413</v>
      </c>
      <c r="P26">
        <f t="shared" si="10"/>
        <v>0.21144387475332072</v>
      </c>
      <c r="Q26">
        <f t="shared" si="11"/>
        <v>72553.562037863085</v>
      </c>
      <c r="R26">
        <f t="shared" si="12"/>
        <v>72553.56203786307</v>
      </c>
      <c r="S26">
        <f t="shared" si="13"/>
        <v>72553.562037863085</v>
      </c>
      <c r="T26">
        <v>4.59</v>
      </c>
      <c r="U26">
        <v>3.25</v>
      </c>
      <c r="V26">
        <v>2.7</v>
      </c>
    </row>
    <row r="27" spans="1:22" ht="20" x14ac:dyDescent="0.2">
      <c r="A27" s="2" t="s">
        <v>76</v>
      </c>
      <c r="B27" s="2" t="s">
        <v>77</v>
      </c>
      <c r="C27" s="2" t="s">
        <v>2</v>
      </c>
      <c r="D27" s="2" t="s">
        <v>78</v>
      </c>
      <c r="E27" s="2">
        <v>6.1152374500000004</v>
      </c>
      <c r="F27" s="2">
        <v>90</v>
      </c>
      <c r="G27" s="2">
        <v>5.0000000000000001E-3</v>
      </c>
      <c r="H27" s="2">
        <f t="shared" si="2"/>
        <v>2.7518568525</v>
      </c>
      <c r="I27" s="2">
        <f t="shared" si="3"/>
        <v>3.0576187250000001E-2</v>
      </c>
      <c r="J27" s="3">
        <f t="shared" si="4"/>
        <v>60000000</v>
      </c>
      <c r="K27">
        <f t="shared" si="5"/>
        <v>1.3315436383064516E-2</v>
      </c>
      <c r="L27">
        <f t="shared" si="6"/>
        <v>9.4281412298387098E-3</v>
      </c>
      <c r="M27">
        <f t="shared" si="7"/>
        <v>7.8326096370967754E-3</v>
      </c>
      <c r="N27">
        <f t="shared" si="8"/>
        <v>1.1983892744758065</v>
      </c>
      <c r="O27">
        <f t="shared" si="9"/>
        <v>0.84853271068548386</v>
      </c>
      <c r="P27">
        <f t="shared" si="10"/>
        <v>0.7049348673387098</v>
      </c>
      <c r="Q27">
        <f t="shared" si="11"/>
        <v>241887.05248511164</v>
      </c>
      <c r="R27">
        <f t="shared" si="12"/>
        <v>241887.05248511166</v>
      </c>
      <c r="S27">
        <f t="shared" si="13"/>
        <v>241887.05248511166</v>
      </c>
      <c r="T27">
        <v>4.59</v>
      </c>
      <c r="U27">
        <v>3.25</v>
      </c>
      <c r="V27">
        <v>2.7</v>
      </c>
    </row>
    <row r="28" spans="1:22" ht="20" x14ac:dyDescent="0.2">
      <c r="A28" s="2" t="s">
        <v>79</v>
      </c>
      <c r="B28" s="2" t="s">
        <v>80</v>
      </c>
      <c r="C28" s="2" t="s">
        <v>2</v>
      </c>
      <c r="D28" s="2" t="s">
        <v>81</v>
      </c>
      <c r="E28" s="2">
        <v>6.2495647400000003</v>
      </c>
      <c r="F28" s="2">
        <v>90</v>
      </c>
      <c r="G28" s="2">
        <v>5.0000000000000001E-3</v>
      </c>
      <c r="H28" s="2">
        <f t="shared" si="2"/>
        <v>2.812304133</v>
      </c>
      <c r="I28" s="2">
        <f t="shared" si="3"/>
        <v>3.1247823700000003E-2</v>
      </c>
      <c r="J28" s="3">
        <f t="shared" si="4"/>
        <v>60000000</v>
      </c>
      <c r="K28">
        <f t="shared" si="5"/>
        <v>1.360792322419355E-2</v>
      </c>
      <c r="L28">
        <f t="shared" si="6"/>
        <v>9.6352397556926008E-3</v>
      </c>
      <c r="M28">
        <f t="shared" si="7"/>
        <v>8.0046607201138542E-3</v>
      </c>
      <c r="N28">
        <f t="shared" si="8"/>
        <v>1.2247130901774195</v>
      </c>
      <c r="O28">
        <f t="shared" si="9"/>
        <v>0.86717157801233402</v>
      </c>
      <c r="P28">
        <f t="shared" si="10"/>
        <v>0.72041946481024688</v>
      </c>
      <c r="Q28">
        <f t="shared" si="11"/>
        <v>247200.34285397752</v>
      </c>
      <c r="R28">
        <f t="shared" si="12"/>
        <v>247200.34285397749</v>
      </c>
      <c r="S28">
        <f t="shared" si="13"/>
        <v>247200.34285397761</v>
      </c>
      <c r="T28">
        <v>4.59</v>
      </c>
      <c r="U28">
        <v>3.25</v>
      </c>
      <c r="V28">
        <v>2.7</v>
      </c>
    </row>
    <row r="29" spans="1:22" ht="20" x14ac:dyDescent="0.2">
      <c r="A29" s="2" t="s">
        <v>82</v>
      </c>
      <c r="B29" s="2" t="s">
        <v>83</v>
      </c>
      <c r="C29" s="2" t="s">
        <v>2</v>
      </c>
      <c r="D29" s="2" t="s">
        <v>84</v>
      </c>
      <c r="E29" s="2">
        <v>6.0543821099999997</v>
      </c>
      <c r="F29" s="2">
        <v>90</v>
      </c>
      <c r="G29" s="2">
        <v>5.0000000000000001E-3</v>
      </c>
      <c r="H29" s="2">
        <f t="shared" si="2"/>
        <v>2.7244719494999998</v>
      </c>
      <c r="I29" s="2">
        <f t="shared" si="3"/>
        <v>3.027191055E-2</v>
      </c>
      <c r="J29" s="3">
        <f t="shared" si="4"/>
        <v>60000000</v>
      </c>
      <c r="K29">
        <f t="shared" si="5"/>
        <v>1.3182928787903225E-2</v>
      </c>
      <c r="L29">
        <f t="shared" si="6"/>
        <v>9.3343177692125235E-3</v>
      </c>
      <c r="M29">
        <f t="shared" si="7"/>
        <v>7.7546639928842516E-3</v>
      </c>
      <c r="N29">
        <f t="shared" si="8"/>
        <v>1.1864635909112904</v>
      </c>
      <c r="O29">
        <f t="shared" si="9"/>
        <v>0.84008859922912715</v>
      </c>
      <c r="P29">
        <f t="shared" si="10"/>
        <v>0.69791975935958261</v>
      </c>
      <c r="Q29">
        <f t="shared" si="11"/>
        <v>239479.93110332795</v>
      </c>
      <c r="R29">
        <f t="shared" si="12"/>
        <v>239479.93110332798</v>
      </c>
      <c r="S29">
        <f t="shared" si="13"/>
        <v>239479.93110332801</v>
      </c>
      <c r="T29">
        <v>4.59</v>
      </c>
      <c r="U29">
        <v>3.25</v>
      </c>
      <c r="V29">
        <v>2.7</v>
      </c>
    </row>
    <row r="30" spans="1:22" ht="20" x14ac:dyDescent="0.2">
      <c r="A30" s="2" t="s">
        <v>85</v>
      </c>
      <c r="B30" s="2" t="s">
        <v>86</v>
      </c>
      <c r="C30" s="2" t="s">
        <v>2</v>
      </c>
      <c r="D30" s="2" t="s">
        <v>87</v>
      </c>
      <c r="E30" s="2">
        <v>0.34219227000000002</v>
      </c>
      <c r="F30" s="2">
        <v>90</v>
      </c>
      <c r="G30" s="2">
        <v>5.0000000000000001E-3</v>
      </c>
      <c r="H30" s="2">
        <f t="shared" si="2"/>
        <v>0.1539865215</v>
      </c>
      <c r="I30" s="2">
        <f t="shared" si="3"/>
        <v>1.7109613500000001E-3</v>
      </c>
      <c r="J30" s="3">
        <f t="shared" si="4"/>
        <v>60000000</v>
      </c>
      <c r="K30">
        <f t="shared" si="5"/>
        <v>7.4509607177419357E-4</v>
      </c>
      <c r="L30">
        <f t="shared" si="6"/>
        <v>5.2757347129981031E-4</v>
      </c>
      <c r="M30">
        <f t="shared" si="7"/>
        <v>4.3829180692599634E-4</v>
      </c>
      <c r="N30">
        <f t="shared" si="8"/>
        <v>6.7058646459677421E-2</v>
      </c>
      <c r="O30">
        <f t="shared" si="9"/>
        <v>4.7481612416982927E-2</v>
      </c>
      <c r="P30">
        <f t="shared" si="10"/>
        <v>3.9446262623339667E-2</v>
      </c>
      <c r="Q30">
        <f t="shared" si="11"/>
        <v>13535.350057991534</v>
      </c>
      <c r="R30">
        <f t="shared" si="12"/>
        <v>13535.350057991536</v>
      </c>
      <c r="S30">
        <f t="shared" si="13"/>
        <v>13535.350057991536</v>
      </c>
      <c r="T30">
        <v>4.59</v>
      </c>
      <c r="U30">
        <v>3.25</v>
      </c>
      <c r="V30">
        <v>2.7</v>
      </c>
    </row>
    <row r="31" spans="1:22" ht="20" x14ac:dyDescent="0.2">
      <c r="A31" s="2" t="s">
        <v>88</v>
      </c>
      <c r="B31" s="2" t="s">
        <v>89</v>
      </c>
      <c r="C31" s="2" t="s">
        <v>2</v>
      </c>
      <c r="D31" s="2" t="s">
        <v>90</v>
      </c>
      <c r="E31" s="2">
        <v>5.70506432</v>
      </c>
      <c r="F31" s="2">
        <v>90</v>
      </c>
      <c r="G31" s="2">
        <v>5.0000000000000001E-3</v>
      </c>
      <c r="H31" s="2">
        <f t="shared" si="2"/>
        <v>2.5672789440000003</v>
      </c>
      <c r="I31" s="2">
        <f t="shared" si="3"/>
        <v>2.85253216E-2</v>
      </c>
      <c r="J31" s="3">
        <f t="shared" si="4"/>
        <v>60000000</v>
      </c>
      <c r="K31">
        <f t="shared" si="5"/>
        <v>1.2422317470967743E-2</v>
      </c>
      <c r="L31">
        <f t="shared" si="6"/>
        <v>8.7957585578747628E-3</v>
      </c>
      <c r="M31">
        <f t="shared" si="7"/>
        <v>7.3072455711574967E-3</v>
      </c>
      <c r="N31">
        <f t="shared" si="8"/>
        <v>1.1180085723870969</v>
      </c>
      <c r="O31">
        <f t="shared" si="9"/>
        <v>0.79161827020872866</v>
      </c>
      <c r="P31">
        <f t="shared" si="10"/>
        <v>0.65765210140417474</v>
      </c>
      <c r="Q31">
        <f t="shared" si="11"/>
        <v>225662.7324590279</v>
      </c>
      <c r="R31">
        <f t="shared" si="12"/>
        <v>225662.73245902787</v>
      </c>
      <c r="S31">
        <f t="shared" si="13"/>
        <v>225662.73245902793</v>
      </c>
      <c r="T31">
        <v>4.59</v>
      </c>
      <c r="U31">
        <v>3.25</v>
      </c>
      <c r="V31">
        <v>2.7</v>
      </c>
    </row>
    <row r="32" spans="1:22" ht="20" x14ac:dyDescent="0.2">
      <c r="A32" s="2" t="s">
        <v>91</v>
      </c>
      <c r="B32" s="2" t="s">
        <v>92</v>
      </c>
      <c r="C32" s="2" t="s">
        <v>2</v>
      </c>
      <c r="D32" s="2" t="s">
        <v>93</v>
      </c>
      <c r="E32" s="2">
        <v>5.34570802</v>
      </c>
      <c r="F32" s="2">
        <v>90</v>
      </c>
      <c r="G32" s="2">
        <v>5.0000000000000001E-3</v>
      </c>
      <c r="H32" s="2">
        <f t="shared" si="2"/>
        <v>2.4055686089999999</v>
      </c>
      <c r="I32" s="2">
        <f t="shared" si="3"/>
        <v>2.67285401E-2</v>
      </c>
      <c r="J32" s="3">
        <f t="shared" si="4"/>
        <v>60000000</v>
      </c>
      <c r="K32">
        <f t="shared" si="5"/>
        <v>1.1639848108064517E-2</v>
      </c>
      <c r="L32">
        <f t="shared" si="6"/>
        <v>8.2417225166034162E-3</v>
      </c>
      <c r="M32">
        <f t="shared" si="7"/>
        <v>6.8469694753320693E-3</v>
      </c>
      <c r="N32">
        <f t="shared" si="8"/>
        <v>1.0475863297258066</v>
      </c>
      <c r="O32">
        <f t="shared" si="9"/>
        <v>0.74175502649430747</v>
      </c>
      <c r="P32">
        <f t="shared" si="10"/>
        <v>0.61622725277988621</v>
      </c>
      <c r="Q32">
        <f t="shared" si="11"/>
        <v>211448.46246384471</v>
      </c>
      <c r="R32">
        <f t="shared" si="12"/>
        <v>211448.46246384471</v>
      </c>
      <c r="S32">
        <f t="shared" si="13"/>
        <v>211448.46246384471</v>
      </c>
      <c r="T32">
        <v>4.59</v>
      </c>
      <c r="U32">
        <v>3.25</v>
      </c>
      <c r="V32">
        <v>2.7</v>
      </c>
    </row>
    <row r="33" spans="1:22" ht="20" x14ac:dyDescent="0.2">
      <c r="A33" s="2" t="s">
        <v>94</v>
      </c>
      <c r="B33" s="2" t="s">
        <v>95</v>
      </c>
      <c r="C33" s="2" t="s">
        <v>2</v>
      </c>
      <c r="D33" s="2" t="s">
        <v>96</v>
      </c>
      <c r="E33" s="2">
        <v>4.5126291399999996</v>
      </c>
      <c r="F33" s="2">
        <v>90</v>
      </c>
      <c r="G33" s="2">
        <v>5.0000000000000001E-3</v>
      </c>
      <c r="H33" s="2">
        <f t="shared" si="2"/>
        <v>2.0306831129999998</v>
      </c>
      <c r="I33" s="2">
        <f t="shared" si="3"/>
        <v>2.2563145699999999E-2</v>
      </c>
      <c r="J33" s="3">
        <f t="shared" si="4"/>
        <v>60000000</v>
      </c>
      <c r="K33">
        <f t="shared" si="5"/>
        <v>9.8258860306451607E-3</v>
      </c>
      <c r="L33">
        <f t="shared" si="6"/>
        <v>6.9573267101518026E-3</v>
      </c>
      <c r="M33">
        <f t="shared" si="7"/>
        <v>5.7799329592030371E-3</v>
      </c>
      <c r="N33">
        <f t="shared" si="8"/>
        <v>0.88432974275806442</v>
      </c>
      <c r="O33">
        <f t="shared" si="9"/>
        <v>0.6261594039136622</v>
      </c>
      <c r="P33">
        <f t="shared" si="10"/>
        <v>0.52019396632827331</v>
      </c>
      <c r="Q33">
        <f t="shared" si="11"/>
        <v>178496.18605292655</v>
      </c>
      <c r="R33">
        <f t="shared" si="12"/>
        <v>178496.18605292655</v>
      </c>
      <c r="S33">
        <f t="shared" si="13"/>
        <v>178496.18605292658</v>
      </c>
      <c r="T33">
        <v>4.59</v>
      </c>
      <c r="U33">
        <v>3.25</v>
      </c>
      <c r="V33">
        <v>2.7</v>
      </c>
    </row>
    <row r="34" spans="1:22" ht="20" x14ac:dyDescent="0.2">
      <c r="A34" s="2" t="s">
        <v>97</v>
      </c>
      <c r="B34" s="2" t="s">
        <v>98</v>
      </c>
      <c r="C34" s="2" t="s">
        <v>2</v>
      </c>
      <c r="D34" s="2" t="s">
        <v>99</v>
      </c>
      <c r="E34" s="2">
        <v>1.8191287899999999</v>
      </c>
      <c r="F34" s="2">
        <v>90</v>
      </c>
      <c r="G34" s="2">
        <v>5.0000000000000001E-3</v>
      </c>
      <c r="H34" s="2">
        <f t="shared" si="2"/>
        <v>0.81860795549999998</v>
      </c>
      <c r="I34" s="2">
        <f t="shared" si="3"/>
        <v>9.0956439499999993E-3</v>
      </c>
      <c r="J34" s="3">
        <f t="shared" si="4"/>
        <v>60000000</v>
      </c>
      <c r="K34">
        <f t="shared" si="5"/>
        <v>3.9610062362903219E-3</v>
      </c>
      <c r="L34">
        <f t="shared" si="6"/>
        <v>2.8046340453036049E-3</v>
      </c>
      <c r="M34">
        <f t="shared" si="7"/>
        <v>2.3300036684060724E-3</v>
      </c>
      <c r="N34">
        <f t="shared" si="8"/>
        <v>0.35649056126612899</v>
      </c>
      <c r="O34">
        <f t="shared" si="9"/>
        <v>0.25241706407732445</v>
      </c>
      <c r="P34">
        <f t="shared" si="10"/>
        <v>0.20970033015654652</v>
      </c>
      <c r="Q34">
        <f t="shared" si="11"/>
        <v>71955.292775083915</v>
      </c>
      <c r="R34">
        <f t="shared" si="12"/>
        <v>71955.292775083915</v>
      </c>
      <c r="S34">
        <f t="shared" si="13"/>
        <v>71955.29277508393</v>
      </c>
      <c r="T34">
        <v>4.59</v>
      </c>
      <c r="U34">
        <v>3.25</v>
      </c>
      <c r="V34">
        <v>2.7</v>
      </c>
    </row>
    <row r="35" spans="1:22" ht="20" x14ac:dyDescent="0.2">
      <c r="A35" s="2" t="s">
        <v>100</v>
      </c>
      <c r="B35" s="2" t="s">
        <v>101</v>
      </c>
      <c r="C35" s="2" t="s">
        <v>2</v>
      </c>
      <c r="D35" s="2" t="s">
        <v>102</v>
      </c>
      <c r="E35" s="2">
        <v>6.4430441099999998</v>
      </c>
      <c r="F35" s="2">
        <v>90</v>
      </c>
      <c r="G35" s="2">
        <v>5.0000000000000001E-3</v>
      </c>
      <c r="H35" s="2">
        <f t="shared" si="2"/>
        <v>2.8993698495000002</v>
      </c>
      <c r="I35" s="2">
        <f t="shared" si="3"/>
        <v>3.221522055E-2</v>
      </c>
      <c r="J35" s="3">
        <f t="shared" si="4"/>
        <v>60000000</v>
      </c>
      <c r="K35">
        <f t="shared" si="5"/>
        <v>1.4029208949193548E-2</v>
      </c>
      <c r="L35">
        <f t="shared" si="6"/>
        <v>9.9335357483396579E-3</v>
      </c>
      <c r="M35">
        <f t="shared" si="7"/>
        <v>8.2524758524667955E-3</v>
      </c>
      <c r="N35">
        <f t="shared" si="8"/>
        <v>1.2626288054274193</v>
      </c>
      <c r="O35">
        <f t="shared" si="9"/>
        <v>0.89401821735056919</v>
      </c>
      <c r="P35">
        <f t="shared" si="10"/>
        <v>0.74272282672201162</v>
      </c>
      <c r="Q35">
        <f t="shared" si="11"/>
        <v>254853.38247976935</v>
      </c>
      <c r="R35">
        <f t="shared" si="12"/>
        <v>254853.38247976938</v>
      </c>
      <c r="S35">
        <f t="shared" si="13"/>
        <v>254853.38247976944</v>
      </c>
      <c r="T35">
        <v>4.59</v>
      </c>
      <c r="U35">
        <v>3.25</v>
      </c>
      <c r="V35">
        <v>2.7</v>
      </c>
    </row>
    <row r="36" spans="1:22" ht="20" x14ac:dyDescent="0.2">
      <c r="A36" s="2" t="s">
        <v>103</v>
      </c>
      <c r="B36" s="2" t="s">
        <v>104</v>
      </c>
      <c r="C36" s="2" t="s">
        <v>2</v>
      </c>
      <c r="D36" s="2" t="s">
        <v>105</v>
      </c>
      <c r="E36" s="2">
        <v>6.3948239400000002</v>
      </c>
      <c r="F36" s="2">
        <v>90</v>
      </c>
      <c r="G36" s="2">
        <v>5.0000000000000001E-3</v>
      </c>
      <c r="H36" s="2">
        <f t="shared" si="2"/>
        <v>2.8776707729999997</v>
      </c>
      <c r="I36" s="2">
        <f t="shared" si="3"/>
        <v>3.1974119700000005E-2</v>
      </c>
      <c r="J36" s="3">
        <f t="shared" si="4"/>
        <v>60000000</v>
      </c>
      <c r="K36">
        <f t="shared" si="5"/>
        <v>1.3924213417741938E-2</v>
      </c>
      <c r="L36">
        <f t="shared" si="6"/>
        <v>9.8591925071157514E-3</v>
      </c>
      <c r="M36">
        <f t="shared" si="7"/>
        <v>8.1907137751423172E-3</v>
      </c>
      <c r="N36">
        <f t="shared" si="8"/>
        <v>1.2531792075967745</v>
      </c>
      <c r="O36">
        <f t="shared" si="9"/>
        <v>0.88732732564041761</v>
      </c>
      <c r="P36">
        <f t="shared" si="10"/>
        <v>0.73716423976280854</v>
      </c>
      <c r="Q36">
        <f t="shared" si="11"/>
        <v>252946.04284054888</v>
      </c>
      <c r="R36">
        <f t="shared" si="12"/>
        <v>252946.04284054888</v>
      </c>
      <c r="S36">
        <f t="shared" si="13"/>
        <v>252946.04284054891</v>
      </c>
      <c r="T36">
        <v>4.59</v>
      </c>
      <c r="U36">
        <v>3.25</v>
      </c>
      <c r="V36">
        <v>2.7</v>
      </c>
    </row>
    <row r="37" spans="1:22" ht="20" x14ac:dyDescent="0.2">
      <c r="A37" s="2" t="s">
        <v>106</v>
      </c>
      <c r="B37" s="2" t="s">
        <v>107</v>
      </c>
      <c r="C37" s="2" t="s">
        <v>2</v>
      </c>
      <c r="D37" s="2" t="s">
        <v>108</v>
      </c>
      <c r="E37" s="2">
        <v>7.0812698799999998</v>
      </c>
      <c r="F37" s="2">
        <v>90</v>
      </c>
      <c r="G37" s="2">
        <v>5.0000000000000001E-3</v>
      </c>
      <c r="H37" s="2">
        <f t="shared" si="2"/>
        <v>3.1865714459999999</v>
      </c>
      <c r="I37" s="2">
        <f t="shared" si="3"/>
        <v>3.5406349400000002E-2</v>
      </c>
      <c r="J37" s="3">
        <f t="shared" si="4"/>
        <v>60000000</v>
      </c>
      <c r="K37">
        <f t="shared" si="5"/>
        <v>1.5418894093548388E-2</v>
      </c>
      <c r="L37">
        <f t="shared" si="6"/>
        <v>1.0917517604364328E-2</v>
      </c>
      <c r="M37">
        <f t="shared" si="7"/>
        <v>9.0699377020872895E-3</v>
      </c>
      <c r="N37">
        <f t="shared" si="8"/>
        <v>1.387700468419355</v>
      </c>
      <c r="O37">
        <f t="shared" si="9"/>
        <v>0.9825765843927895</v>
      </c>
      <c r="P37">
        <f t="shared" si="10"/>
        <v>0.81629439318785602</v>
      </c>
      <c r="Q37">
        <f t="shared" si="11"/>
        <v>280098.28124087001</v>
      </c>
      <c r="R37">
        <f t="shared" si="12"/>
        <v>280098.28124086995</v>
      </c>
      <c r="S37">
        <f t="shared" si="13"/>
        <v>280098.28124086995</v>
      </c>
      <c r="T37">
        <v>4.59</v>
      </c>
      <c r="U37">
        <v>3.25</v>
      </c>
      <c r="V37">
        <v>2.7</v>
      </c>
    </row>
    <row r="38" spans="1:22" ht="20" x14ac:dyDescent="0.2">
      <c r="A38" s="2" t="s">
        <v>109</v>
      </c>
      <c r="B38" s="2" t="s">
        <v>110</v>
      </c>
      <c r="C38" s="2" t="s">
        <v>2</v>
      </c>
      <c r="D38" s="2" t="s">
        <v>111</v>
      </c>
      <c r="E38" s="2">
        <v>6.2251251400000003</v>
      </c>
      <c r="F38" s="2">
        <v>90</v>
      </c>
      <c r="G38" s="2">
        <v>5.0000000000000001E-3</v>
      </c>
      <c r="H38" s="2">
        <f t="shared" si="2"/>
        <v>2.801306313</v>
      </c>
      <c r="I38" s="2">
        <f t="shared" si="3"/>
        <v>3.1125625700000003E-2</v>
      </c>
      <c r="J38" s="3">
        <f t="shared" si="4"/>
        <v>60000000</v>
      </c>
      <c r="K38">
        <f t="shared" si="5"/>
        <v>1.3554707966129034E-2</v>
      </c>
      <c r="L38">
        <f t="shared" si="6"/>
        <v>9.5975601067362446E-3</v>
      </c>
      <c r="M38">
        <f t="shared" si="7"/>
        <v>7.9733576271347265E-3</v>
      </c>
      <c r="N38">
        <f t="shared" si="8"/>
        <v>1.2199237169516131</v>
      </c>
      <c r="O38">
        <f t="shared" si="9"/>
        <v>0.86378040960626201</v>
      </c>
      <c r="P38">
        <f t="shared" si="10"/>
        <v>0.71760218644212537</v>
      </c>
      <c r="Q38">
        <f t="shared" si="11"/>
        <v>246233.63913130929</v>
      </c>
      <c r="R38">
        <f t="shared" si="12"/>
        <v>246233.63913130932</v>
      </c>
      <c r="S38">
        <f t="shared" si="13"/>
        <v>246233.63913130935</v>
      </c>
      <c r="T38">
        <v>4.59</v>
      </c>
      <c r="U38">
        <v>3.25</v>
      </c>
      <c r="V38">
        <v>2.7</v>
      </c>
    </row>
    <row r="39" spans="1:22" ht="20" x14ac:dyDescent="0.2">
      <c r="A39" s="2" t="s">
        <v>112</v>
      </c>
      <c r="B39" s="2" t="s">
        <v>113</v>
      </c>
      <c r="C39" s="2" t="s">
        <v>2</v>
      </c>
      <c r="D39" s="2" t="s">
        <v>114</v>
      </c>
      <c r="E39" s="2">
        <v>6.5015093300000002</v>
      </c>
      <c r="F39" s="2">
        <v>90</v>
      </c>
      <c r="G39" s="2">
        <v>5.0000000000000001E-3</v>
      </c>
      <c r="H39" s="2">
        <f t="shared" si="2"/>
        <v>2.9256791985000001</v>
      </c>
      <c r="I39" s="2">
        <f t="shared" si="3"/>
        <v>3.2507546650000003E-2</v>
      </c>
      <c r="J39" s="3">
        <f t="shared" si="4"/>
        <v>60000000</v>
      </c>
      <c r="K39">
        <f t="shared" si="5"/>
        <v>1.4156512250806453E-2</v>
      </c>
      <c r="L39">
        <f t="shared" si="6"/>
        <v>1.0023674251660343E-2</v>
      </c>
      <c r="M39">
        <f t="shared" si="7"/>
        <v>8.3273601475332103E-3</v>
      </c>
      <c r="N39">
        <f t="shared" si="8"/>
        <v>1.2740861025725807</v>
      </c>
      <c r="O39">
        <f t="shared" si="9"/>
        <v>0.90213068264943086</v>
      </c>
      <c r="P39">
        <f t="shared" si="10"/>
        <v>0.7494624132779889</v>
      </c>
      <c r="Q39">
        <f t="shared" si="11"/>
        <v>257165.96312023059</v>
      </c>
      <c r="R39">
        <f t="shared" si="12"/>
        <v>257165.96312023065</v>
      </c>
      <c r="S39">
        <f t="shared" si="13"/>
        <v>257165.96312023074</v>
      </c>
      <c r="T39">
        <v>4.59</v>
      </c>
      <c r="U39">
        <v>3.25</v>
      </c>
      <c r="V39">
        <v>2.7</v>
      </c>
    </row>
    <row r="40" spans="1:22" ht="20" x14ac:dyDescent="0.2">
      <c r="A40" s="2" t="s">
        <v>115</v>
      </c>
      <c r="B40" s="2" t="s">
        <v>116</v>
      </c>
      <c r="C40" s="2" t="s">
        <v>2</v>
      </c>
      <c r="D40" s="2" t="s">
        <v>117</v>
      </c>
      <c r="E40" s="2">
        <v>1.7838384899999999</v>
      </c>
      <c r="F40" s="2">
        <v>90</v>
      </c>
      <c r="G40" s="2">
        <v>5.0000000000000001E-3</v>
      </c>
      <c r="H40" s="2">
        <f t="shared" si="2"/>
        <v>0.80272732050000006</v>
      </c>
      <c r="I40" s="2">
        <f t="shared" si="3"/>
        <v>8.9191924500000002E-3</v>
      </c>
      <c r="J40" s="3">
        <f t="shared" si="4"/>
        <v>60000000</v>
      </c>
      <c r="K40">
        <f t="shared" si="5"/>
        <v>3.8841644540322583E-3</v>
      </c>
      <c r="L40">
        <f t="shared" si="6"/>
        <v>2.7502253759487667E-3</v>
      </c>
      <c r="M40">
        <f t="shared" si="7"/>
        <v>2.2848026200189757E-3</v>
      </c>
      <c r="N40">
        <f t="shared" si="8"/>
        <v>0.34957480086290327</v>
      </c>
      <c r="O40">
        <f t="shared" si="9"/>
        <v>0.24752028383538902</v>
      </c>
      <c r="P40">
        <f t="shared" si="10"/>
        <v>0.20563223580170781</v>
      </c>
      <c r="Q40">
        <f t="shared" si="11"/>
        <v>70559.39168079113</v>
      </c>
      <c r="R40">
        <f t="shared" si="12"/>
        <v>70559.39168079113</v>
      </c>
      <c r="S40">
        <f t="shared" si="13"/>
        <v>70559.39168079113</v>
      </c>
      <c r="T40">
        <v>4.59</v>
      </c>
      <c r="U40">
        <v>3.25</v>
      </c>
      <c r="V40">
        <v>2.7</v>
      </c>
    </row>
    <row r="41" spans="1:22" ht="20" x14ac:dyDescent="0.2">
      <c r="A41" s="2" t="s">
        <v>118</v>
      </c>
      <c r="B41" s="2" t="s">
        <v>119</v>
      </c>
      <c r="C41" s="2" t="s">
        <v>2</v>
      </c>
      <c r="D41" s="2" t="s">
        <v>120</v>
      </c>
      <c r="E41" s="2">
        <v>6.3812977000000002</v>
      </c>
      <c r="F41" s="2">
        <v>90</v>
      </c>
      <c r="G41" s="2">
        <v>5.0000000000000001E-3</v>
      </c>
      <c r="H41" s="2">
        <f t="shared" si="2"/>
        <v>2.8715839649999997</v>
      </c>
      <c r="I41" s="2">
        <f t="shared" si="3"/>
        <v>3.1906488500000003E-2</v>
      </c>
      <c r="J41" s="3">
        <f t="shared" si="4"/>
        <v>60000000</v>
      </c>
      <c r="K41">
        <f t="shared" si="5"/>
        <v>1.3894761120967743E-2</v>
      </c>
      <c r="L41">
        <f t="shared" si="6"/>
        <v>9.8383384843453523E-3</v>
      </c>
      <c r="M41">
        <f t="shared" si="7"/>
        <v>8.1733888946869098E-3</v>
      </c>
      <c r="N41">
        <f t="shared" si="8"/>
        <v>1.2505285008870968</v>
      </c>
      <c r="O41">
        <f t="shared" si="9"/>
        <v>0.8854504635910817</v>
      </c>
      <c r="P41">
        <f t="shared" si="10"/>
        <v>0.73560500052182187</v>
      </c>
      <c r="Q41">
        <f t="shared" si="11"/>
        <v>252411.0149938695</v>
      </c>
      <c r="R41">
        <f t="shared" si="12"/>
        <v>252411.01499386952</v>
      </c>
      <c r="S41">
        <f t="shared" si="13"/>
        <v>252411.01499386961</v>
      </c>
      <c r="T41">
        <v>4.59</v>
      </c>
      <c r="U41">
        <v>3.25</v>
      </c>
      <c r="V41">
        <v>2.7</v>
      </c>
    </row>
    <row r="42" spans="1:22" ht="20" x14ac:dyDescent="0.2">
      <c r="A42" s="2" t="s">
        <v>121</v>
      </c>
      <c r="B42" s="2" t="s">
        <v>122</v>
      </c>
      <c r="C42" s="2" t="s">
        <v>2</v>
      </c>
      <c r="D42" s="2" t="s">
        <v>123</v>
      </c>
      <c r="E42" s="2">
        <v>6.8093921100000001</v>
      </c>
      <c r="F42" s="2">
        <v>90</v>
      </c>
      <c r="G42" s="2">
        <v>5.0000000000000001E-3</v>
      </c>
      <c r="H42" s="2">
        <f t="shared" si="2"/>
        <v>3.0642264495</v>
      </c>
      <c r="I42" s="2">
        <f t="shared" si="3"/>
        <v>3.4046960549999998E-2</v>
      </c>
      <c r="J42" s="3">
        <f t="shared" si="4"/>
        <v>60000000</v>
      </c>
      <c r="K42">
        <f t="shared" si="5"/>
        <v>1.4826902175E-2</v>
      </c>
      <c r="L42">
        <f t="shared" si="6"/>
        <v>1.0498351213235294E-2</v>
      </c>
      <c r="M42">
        <f t="shared" si="7"/>
        <v>8.7217071617647079E-3</v>
      </c>
      <c r="N42">
        <f t="shared" si="8"/>
        <v>1.3344211957500001</v>
      </c>
      <c r="O42">
        <f t="shared" si="9"/>
        <v>0.94485160919117639</v>
      </c>
      <c r="P42">
        <f t="shared" si="10"/>
        <v>0.78495364455882366</v>
      </c>
      <c r="Q42">
        <f t="shared" si="11"/>
        <v>269344.20783665153</v>
      </c>
      <c r="R42">
        <f t="shared" si="12"/>
        <v>269344.20783665153</v>
      </c>
      <c r="S42">
        <f t="shared" si="13"/>
        <v>269344.20783665165</v>
      </c>
      <c r="T42">
        <v>4.59</v>
      </c>
      <c r="U42">
        <v>3.25</v>
      </c>
      <c r="V42">
        <v>2.7</v>
      </c>
    </row>
    <row r="43" spans="1:22" ht="20" x14ac:dyDescent="0.2">
      <c r="A43" s="2" t="s">
        <v>124</v>
      </c>
      <c r="B43" s="2" t="s">
        <v>125</v>
      </c>
      <c r="C43" s="2" t="s">
        <v>2</v>
      </c>
      <c r="D43" s="2" t="s">
        <v>126</v>
      </c>
      <c r="E43" s="2">
        <v>6.3329359700000003</v>
      </c>
      <c r="F43" s="2">
        <v>90</v>
      </c>
      <c r="G43" s="2">
        <v>5.0000000000000001E-3</v>
      </c>
      <c r="H43" s="2">
        <f t="shared" si="2"/>
        <v>2.8498211865000003</v>
      </c>
      <c r="I43" s="2">
        <f t="shared" si="3"/>
        <v>3.1664679850000002E-2</v>
      </c>
      <c r="J43" s="3">
        <f t="shared" si="4"/>
        <v>60000000</v>
      </c>
      <c r="K43">
        <f t="shared" si="5"/>
        <v>1.378945735403226E-2</v>
      </c>
      <c r="L43">
        <f t="shared" si="6"/>
        <v>9.7637769935958255E-3</v>
      </c>
      <c r="M43">
        <f t="shared" si="7"/>
        <v>8.1114455023719185E-3</v>
      </c>
      <c r="N43">
        <f t="shared" si="8"/>
        <v>1.2410511618629034</v>
      </c>
      <c r="O43">
        <f t="shared" si="9"/>
        <v>0.87873992942362433</v>
      </c>
      <c r="P43">
        <f t="shared" si="10"/>
        <v>0.73003009521347262</v>
      </c>
      <c r="Q43">
        <f t="shared" si="11"/>
        <v>250498.07597581379</v>
      </c>
      <c r="R43">
        <f t="shared" si="12"/>
        <v>250498.07597581376</v>
      </c>
      <c r="S43">
        <f t="shared" si="13"/>
        <v>250498.07597581376</v>
      </c>
      <c r="T43">
        <v>4.59</v>
      </c>
      <c r="U43">
        <v>3.25</v>
      </c>
      <c r="V43">
        <v>2.7</v>
      </c>
    </row>
    <row r="44" spans="1:22" ht="20" x14ac:dyDescent="0.2">
      <c r="A44" s="2" t="s">
        <v>127</v>
      </c>
      <c r="B44" s="2" t="s">
        <v>128</v>
      </c>
      <c r="C44" s="2" t="s">
        <v>2</v>
      </c>
      <c r="D44" s="2" t="s">
        <v>129</v>
      </c>
      <c r="E44" s="2">
        <v>6.48761645</v>
      </c>
      <c r="F44" s="2">
        <v>90</v>
      </c>
      <c r="G44" s="2">
        <v>5.0000000000000001E-3</v>
      </c>
      <c r="H44" s="2">
        <f t="shared" si="2"/>
        <v>2.9194274024999998</v>
      </c>
      <c r="I44" s="2">
        <f t="shared" si="3"/>
        <v>3.243808225E-2</v>
      </c>
      <c r="J44" s="3">
        <f t="shared" si="4"/>
        <v>60000000</v>
      </c>
      <c r="K44">
        <f t="shared" si="5"/>
        <v>1.4126261625000001E-2</v>
      </c>
      <c r="L44">
        <f t="shared" si="6"/>
        <v>1.0002254963235294E-2</v>
      </c>
      <c r="M44">
        <f t="shared" si="7"/>
        <v>8.3095656617647069E-3</v>
      </c>
      <c r="N44">
        <f t="shared" si="8"/>
        <v>1.2713635462500001</v>
      </c>
      <c r="O44">
        <f t="shared" si="9"/>
        <v>0.90020294669117651</v>
      </c>
      <c r="P44">
        <f t="shared" si="10"/>
        <v>0.74786090955882367</v>
      </c>
      <c r="Q44">
        <f t="shared" si="11"/>
        <v>256616.43289819002</v>
      </c>
      <c r="R44">
        <f t="shared" si="12"/>
        <v>256616.43289819005</v>
      </c>
      <c r="S44">
        <f t="shared" si="13"/>
        <v>256616.43289819008</v>
      </c>
      <c r="T44">
        <v>4.59</v>
      </c>
      <c r="U44">
        <v>3.25</v>
      </c>
      <c r="V44">
        <v>2.7</v>
      </c>
    </row>
    <row r="45" spans="1:22" ht="20" x14ac:dyDescent="0.2">
      <c r="A45" s="2" t="s">
        <v>130</v>
      </c>
      <c r="B45" s="2" t="s">
        <v>131</v>
      </c>
      <c r="C45" s="2" t="s">
        <v>2</v>
      </c>
      <c r="D45" s="2" t="s">
        <v>132</v>
      </c>
      <c r="E45" s="2">
        <v>6.1491864899999999</v>
      </c>
      <c r="F45" s="2">
        <v>90</v>
      </c>
      <c r="G45" s="2">
        <v>5.0000000000000001E-3</v>
      </c>
      <c r="H45" s="2">
        <f t="shared" si="2"/>
        <v>2.7671339205000001</v>
      </c>
      <c r="I45" s="2">
        <f t="shared" si="3"/>
        <v>3.0745932449999999E-2</v>
      </c>
      <c r="J45" s="3">
        <f t="shared" si="4"/>
        <v>60000000</v>
      </c>
      <c r="K45">
        <f t="shared" si="5"/>
        <v>1.3389357679838709E-2</v>
      </c>
      <c r="L45">
        <f t="shared" si="6"/>
        <v>9.4804820173149899E-3</v>
      </c>
      <c r="M45">
        <f t="shared" si="7"/>
        <v>7.8760927528463004E-3</v>
      </c>
      <c r="N45">
        <f t="shared" si="8"/>
        <v>1.2050421911854838</v>
      </c>
      <c r="O45">
        <f t="shared" si="9"/>
        <v>0.85324338155834911</v>
      </c>
      <c r="P45">
        <f t="shared" si="10"/>
        <v>0.70884834775616701</v>
      </c>
      <c r="Q45">
        <f t="shared" si="11"/>
        <v>243229.90029559191</v>
      </c>
      <c r="R45">
        <f t="shared" si="12"/>
        <v>243229.90029559188</v>
      </c>
      <c r="S45">
        <f t="shared" si="13"/>
        <v>243229.90029559188</v>
      </c>
      <c r="T45">
        <v>4.59</v>
      </c>
      <c r="U45">
        <v>3.25</v>
      </c>
      <c r="V45">
        <v>2.7</v>
      </c>
    </row>
    <row r="46" spans="1:22" ht="20" x14ac:dyDescent="0.2">
      <c r="A46" s="2" t="s">
        <v>133</v>
      </c>
      <c r="B46" s="2" t="s">
        <v>134</v>
      </c>
      <c r="C46" s="2" t="s">
        <v>2</v>
      </c>
      <c r="D46" s="2" t="s">
        <v>135</v>
      </c>
      <c r="E46" s="2">
        <v>4.1066886199999999</v>
      </c>
      <c r="F46" s="2">
        <v>90</v>
      </c>
      <c r="G46" s="2">
        <v>5.0000000000000001E-3</v>
      </c>
      <c r="H46" s="2">
        <f t="shared" si="2"/>
        <v>1.8480098789999999</v>
      </c>
      <c r="I46" s="2">
        <f t="shared" si="3"/>
        <v>2.05334431E-2</v>
      </c>
      <c r="J46" s="3">
        <f t="shared" si="4"/>
        <v>60000000</v>
      </c>
      <c r="K46">
        <f t="shared" si="5"/>
        <v>8.9419832854838715E-3</v>
      </c>
      <c r="L46">
        <f t="shared" si="6"/>
        <v>6.3314696465844398E-3</v>
      </c>
      <c r="M46">
        <f t="shared" si="7"/>
        <v>5.2599901679316902E-3</v>
      </c>
      <c r="N46">
        <f t="shared" si="8"/>
        <v>0.80477849569354842</v>
      </c>
      <c r="O46">
        <f t="shared" si="9"/>
        <v>0.56983226819259958</v>
      </c>
      <c r="P46">
        <f t="shared" si="10"/>
        <v>0.47339911511385213</v>
      </c>
      <c r="Q46">
        <f t="shared" si="11"/>
        <v>162439.28610915196</v>
      </c>
      <c r="R46">
        <f t="shared" si="12"/>
        <v>162439.28610915193</v>
      </c>
      <c r="S46">
        <f t="shared" si="13"/>
        <v>162439.28610915199</v>
      </c>
      <c r="T46">
        <v>4.59</v>
      </c>
      <c r="U46">
        <v>3.25</v>
      </c>
      <c r="V46">
        <v>2.7</v>
      </c>
    </row>
    <row r="47" spans="1:22" ht="20" x14ac:dyDescent="0.2">
      <c r="A47" s="2" t="s">
        <v>136</v>
      </c>
      <c r="B47" s="2" t="s">
        <v>137</v>
      </c>
      <c r="C47" s="2" t="s">
        <v>2</v>
      </c>
      <c r="D47" s="2" t="s">
        <v>138</v>
      </c>
      <c r="E47" s="2">
        <v>6.2721920200000003</v>
      </c>
      <c r="F47" s="2">
        <v>90</v>
      </c>
      <c r="G47" s="2">
        <v>5.0000000000000001E-3</v>
      </c>
      <c r="H47" s="2">
        <f t="shared" si="2"/>
        <v>2.8224864090000001</v>
      </c>
      <c r="I47" s="2">
        <f t="shared" si="3"/>
        <v>3.1360960100000002E-2</v>
      </c>
      <c r="J47" s="3">
        <f t="shared" si="4"/>
        <v>60000000</v>
      </c>
      <c r="K47">
        <f t="shared" si="5"/>
        <v>1.3657192301612903E-2</v>
      </c>
      <c r="L47">
        <f t="shared" si="6"/>
        <v>9.6701252680265661E-3</v>
      </c>
      <c r="M47">
        <f t="shared" si="7"/>
        <v>8.0336425303605338E-3</v>
      </c>
      <c r="N47">
        <f t="shared" si="8"/>
        <v>1.2291473071451613</v>
      </c>
      <c r="O47">
        <f t="shared" si="9"/>
        <v>0.87031127412239095</v>
      </c>
      <c r="P47">
        <f t="shared" si="10"/>
        <v>0.723027827732448</v>
      </c>
      <c r="Q47">
        <f t="shared" si="11"/>
        <v>248095.36060426215</v>
      </c>
      <c r="R47">
        <f t="shared" si="12"/>
        <v>248095.36060426215</v>
      </c>
      <c r="S47">
        <f t="shared" si="13"/>
        <v>248095.36060426218</v>
      </c>
      <c r="T47">
        <v>4.59</v>
      </c>
      <c r="U47">
        <v>3.25</v>
      </c>
      <c r="V47">
        <v>2.7</v>
      </c>
    </row>
    <row r="48" spans="1:22" ht="20" x14ac:dyDescent="0.2">
      <c r="A48" s="2" t="s">
        <v>139</v>
      </c>
      <c r="B48" s="2" t="s">
        <v>140</v>
      </c>
      <c r="C48" s="2" t="s">
        <v>2</v>
      </c>
      <c r="D48" s="2" t="s">
        <v>141</v>
      </c>
      <c r="E48" s="2">
        <v>1.8973322500000001</v>
      </c>
      <c r="F48" s="2">
        <v>90</v>
      </c>
      <c r="G48" s="2">
        <v>5.0000000000000001E-3</v>
      </c>
      <c r="H48" s="2">
        <f t="shared" si="2"/>
        <v>0.85379951250000008</v>
      </c>
      <c r="I48" s="2">
        <f t="shared" si="3"/>
        <v>9.4866612500000003E-3</v>
      </c>
      <c r="J48" s="3">
        <f t="shared" si="4"/>
        <v>60000000</v>
      </c>
      <c r="K48">
        <f t="shared" si="5"/>
        <v>4.1312879637096771E-3</v>
      </c>
      <c r="L48">
        <f t="shared" si="6"/>
        <v>2.9252038958728654E-3</v>
      </c>
      <c r="M48">
        <f t="shared" si="7"/>
        <v>2.4301693904174577E-3</v>
      </c>
      <c r="N48">
        <f t="shared" si="8"/>
        <v>0.37181591673387093</v>
      </c>
      <c r="O48">
        <f t="shared" si="9"/>
        <v>0.26326835062855791</v>
      </c>
      <c r="P48">
        <f t="shared" si="10"/>
        <v>0.21871524513757121</v>
      </c>
      <c r="Q48">
        <f t="shared" si="11"/>
        <v>75048.615738943205</v>
      </c>
      <c r="R48">
        <f t="shared" si="12"/>
        <v>75048.615738943219</v>
      </c>
      <c r="S48">
        <f t="shared" si="13"/>
        <v>75048.615738943234</v>
      </c>
      <c r="T48">
        <v>4.59</v>
      </c>
      <c r="U48">
        <v>3.25</v>
      </c>
      <c r="V48">
        <v>2.7</v>
      </c>
    </row>
    <row r="49" spans="1:22" ht="20" x14ac:dyDescent="0.2">
      <c r="A49" s="2" t="s">
        <v>142</v>
      </c>
      <c r="B49" s="2" t="s">
        <v>143</v>
      </c>
      <c r="C49" s="2" t="s">
        <v>2</v>
      </c>
      <c r="D49" s="2" t="s">
        <v>144</v>
      </c>
      <c r="E49" s="2">
        <v>5.8604641500000003</v>
      </c>
      <c r="F49" s="2">
        <v>90</v>
      </c>
      <c r="G49" s="2">
        <v>5.0000000000000001E-3</v>
      </c>
      <c r="H49" s="2">
        <f t="shared" si="2"/>
        <v>2.6372088675000005</v>
      </c>
      <c r="I49" s="2">
        <f t="shared" si="3"/>
        <v>2.9302320750000003E-2</v>
      </c>
      <c r="J49" s="3">
        <f t="shared" si="4"/>
        <v>60000000</v>
      </c>
      <c r="K49">
        <f t="shared" si="5"/>
        <v>1.2760688068548388E-2</v>
      </c>
      <c r="L49">
        <f t="shared" si="6"/>
        <v>9.0353455823055043E-3</v>
      </c>
      <c r="M49">
        <f t="shared" si="7"/>
        <v>7.5062870991461127E-3</v>
      </c>
      <c r="N49">
        <f t="shared" si="8"/>
        <v>1.1484619261693549</v>
      </c>
      <c r="O49">
        <f t="shared" si="9"/>
        <v>0.81318110240749542</v>
      </c>
      <c r="P49">
        <f t="shared" si="10"/>
        <v>0.67556583892315014</v>
      </c>
      <c r="Q49">
        <f t="shared" si="11"/>
        <v>231809.54313363016</v>
      </c>
      <c r="R49">
        <f t="shared" si="12"/>
        <v>231809.54313363016</v>
      </c>
      <c r="S49">
        <f t="shared" si="13"/>
        <v>231809.54313363018</v>
      </c>
      <c r="T49">
        <v>4.59</v>
      </c>
      <c r="U49">
        <v>3.25</v>
      </c>
      <c r="V49">
        <v>2.7</v>
      </c>
    </row>
    <row r="50" spans="1:22" ht="20" x14ac:dyDescent="0.2">
      <c r="A50" s="2" t="s">
        <v>145</v>
      </c>
      <c r="B50" s="2" t="s">
        <v>146</v>
      </c>
      <c r="C50" s="2" t="s">
        <v>2</v>
      </c>
      <c r="D50" s="2" t="s">
        <v>147</v>
      </c>
      <c r="E50" s="2">
        <v>0.79526231999999997</v>
      </c>
      <c r="F50" s="2">
        <v>90</v>
      </c>
      <c r="G50" s="2">
        <v>5.0000000000000001E-3</v>
      </c>
      <c r="H50" s="2">
        <f t="shared" si="2"/>
        <v>0.357868044</v>
      </c>
      <c r="I50" s="2">
        <f t="shared" si="3"/>
        <v>3.9763115999999999E-3</v>
      </c>
      <c r="J50" s="3">
        <f t="shared" si="4"/>
        <v>60000000</v>
      </c>
      <c r="K50">
        <f t="shared" si="5"/>
        <v>1.7316195677419355E-3</v>
      </c>
      <c r="L50">
        <f t="shared" si="6"/>
        <v>1.2260922865275142E-3</v>
      </c>
      <c r="M50">
        <f t="shared" si="7"/>
        <v>1.0185997457305505E-3</v>
      </c>
      <c r="N50">
        <f t="shared" si="8"/>
        <v>0.1558457610967742</v>
      </c>
      <c r="O50">
        <f t="shared" si="9"/>
        <v>0.11034830578747627</v>
      </c>
      <c r="P50">
        <f t="shared" si="10"/>
        <v>9.1673977115749539E-2</v>
      </c>
      <c r="Q50">
        <f t="shared" si="11"/>
        <v>31456.449583535254</v>
      </c>
      <c r="R50">
        <f t="shared" si="12"/>
        <v>31456.44958353525</v>
      </c>
      <c r="S50">
        <f t="shared" si="13"/>
        <v>31456.449583535254</v>
      </c>
      <c r="T50">
        <v>4.59</v>
      </c>
      <c r="U50">
        <v>3.25</v>
      </c>
      <c r="V50">
        <v>2.7</v>
      </c>
    </row>
    <row r="51" spans="1:22" ht="20" x14ac:dyDescent="0.2">
      <c r="A51" s="2" t="s">
        <v>148</v>
      </c>
      <c r="B51" s="2" t="s">
        <v>149</v>
      </c>
      <c r="C51" s="2" t="s">
        <v>2</v>
      </c>
      <c r="D51" s="2" t="s">
        <v>150</v>
      </c>
      <c r="E51" s="2">
        <v>4.6634390000000003</v>
      </c>
      <c r="F51" s="2">
        <v>90</v>
      </c>
      <c r="G51" s="2">
        <v>5.0000000000000001E-3</v>
      </c>
      <c r="H51" s="2">
        <f t="shared" si="2"/>
        <v>2.0985475500000002</v>
      </c>
      <c r="I51" s="2">
        <f t="shared" si="3"/>
        <v>2.3317195000000002E-2</v>
      </c>
      <c r="J51" s="3">
        <f t="shared" si="4"/>
        <v>60000000</v>
      </c>
      <c r="K51">
        <f t="shared" si="5"/>
        <v>1.0154262338709679E-2</v>
      </c>
      <c r="L51">
        <f t="shared" si="6"/>
        <v>7.1898371679316895E-3</v>
      </c>
      <c r="M51">
        <f t="shared" si="7"/>
        <v>5.9730954933586355E-3</v>
      </c>
      <c r="N51">
        <f t="shared" si="8"/>
        <v>0.91388361048387112</v>
      </c>
      <c r="O51">
        <f t="shared" si="9"/>
        <v>0.64708534511385207</v>
      </c>
      <c r="P51">
        <f t="shared" si="10"/>
        <v>0.53757859440227718</v>
      </c>
      <c r="Q51">
        <f t="shared" si="11"/>
        <v>184461.44133849075</v>
      </c>
      <c r="R51">
        <f t="shared" si="12"/>
        <v>184461.44133849075</v>
      </c>
      <c r="S51">
        <f t="shared" si="13"/>
        <v>184461.44133849078</v>
      </c>
      <c r="T51">
        <v>4.59</v>
      </c>
      <c r="U51">
        <v>3.25</v>
      </c>
      <c r="V51">
        <v>2.7</v>
      </c>
    </row>
    <row r="52" spans="1:22" ht="20" x14ac:dyDescent="0.2">
      <c r="A52" s="2" t="s">
        <v>151</v>
      </c>
      <c r="B52" s="2" t="s">
        <v>152</v>
      </c>
      <c r="C52" s="2" t="s">
        <v>2</v>
      </c>
      <c r="D52" s="2" t="s">
        <v>153</v>
      </c>
      <c r="E52" s="2">
        <v>2.8830565199999998</v>
      </c>
      <c r="F52" s="2">
        <v>90</v>
      </c>
      <c r="G52" s="2">
        <v>5.0000000000000001E-3</v>
      </c>
      <c r="H52" s="2">
        <f t="shared" si="2"/>
        <v>1.2973754339999999</v>
      </c>
      <c r="I52" s="2">
        <f t="shared" si="3"/>
        <v>1.4415282599999999E-2</v>
      </c>
      <c r="J52" s="3">
        <f t="shared" si="4"/>
        <v>60000000</v>
      </c>
      <c r="K52">
        <f t="shared" si="5"/>
        <v>6.2776230677419349E-3</v>
      </c>
      <c r="L52">
        <f t="shared" si="6"/>
        <v>4.4449400806451612E-3</v>
      </c>
      <c r="M52">
        <f t="shared" si="7"/>
        <v>3.6927194516129039E-3</v>
      </c>
      <c r="N52">
        <f t="shared" si="8"/>
        <v>0.56498607609677409</v>
      </c>
      <c r="O52">
        <f t="shared" si="9"/>
        <v>0.40004460725806451</v>
      </c>
      <c r="P52">
        <f t="shared" si="10"/>
        <v>0.33234475064516134</v>
      </c>
      <c r="Q52">
        <f t="shared" si="11"/>
        <v>114038.75147493795</v>
      </c>
      <c r="R52">
        <f t="shared" si="12"/>
        <v>114038.75147493795</v>
      </c>
      <c r="S52">
        <f t="shared" si="13"/>
        <v>114038.75147493798</v>
      </c>
      <c r="T52">
        <v>4.59</v>
      </c>
      <c r="U52">
        <v>3.25</v>
      </c>
      <c r="V52">
        <v>2.7</v>
      </c>
    </row>
    <row r="53" spans="1:22" ht="20" x14ac:dyDescent="0.2">
      <c r="A53" s="2" t="s">
        <v>154</v>
      </c>
      <c r="B53" s="2" t="s">
        <v>155</v>
      </c>
      <c r="C53" s="2" t="s">
        <v>2</v>
      </c>
      <c r="D53" s="2" t="s">
        <v>156</v>
      </c>
      <c r="E53" s="2">
        <v>4.3000589400000004</v>
      </c>
      <c r="F53" s="2">
        <v>90</v>
      </c>
      <c r="G53" s="2">
        <v>5.0000000000000001E-3</v>
      </c>
      <c r="H53" s="2">
        <f t="shared" si="2"/>
        <v>1.9350265230000003</v>
      </c>
      <c r="I53" s="2">
        <f t="shared" si="3"/>
        <v>2.1500294700000002E-2</v>
      </c>
      <c r="J53" s="3">
        <f t="shared" si="4"/>
        <v>60000000</v>
      </c>
      <c r="K53">
        <f t="shared" si="5"/>
        <v>9.3630315629032266E-3</v>
      </c>
      <c r="L53">
        <f t="shared" si="6"/>
        <v>6.6295975118595835E-3</v>
      </c>
      <c r="M53">
        <f t="shared" si="7"/>
        <v>5.5076656252371937E-3</v>
      </c>
      <c r="N53">
        <f t="shared" si="8"/>
        <v>0.84267284066129045</v>
      </c>
      <c r="O53">
        <f t="shared" si="9"/>
        <v>0.59666377606736254</v>
      </c>
      <c r="P53">
        <f t="shared" si="10"/>
        <v>0.49568990627134746</v>
      </c>
      <c r="Q53">
        <f t="shared" si="11"/>
        <v>170088.01228296602</v>
      </c>
      <c r="R53">
        <f t="shared" si="12"/>
        <v>170088.012282966</v>
      </c>
      <c r="S53">
        <f t="shared" si="13"/>
        <v>170088.01228296605</v>
      </c>
      <c r="T53">
        <v>4.59</v>
      </c>
      <c r="U53">
        <v>3.25</v>
      </c>
      <c r="V53">
        <v>2.7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spike_in_concs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Kiledal, Anders</dc:creator>
  <cp:lastModifiedBy>Kiledal, Anders</cp:lastModifiedBy>
  <dcterms:created xsi:type="dcterms:W3CDTF">2024-04-08T14:53:50Z</dcterms:created>
  <dcterms:modified xsi:type="dcterms:W3CDTF">2024-04-15T17:08:30Z</dcterms:modified>
</cp:coreProperties>
</file>