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GeoDT_3\geodt\GeoDT_3.8.1_Validation\"/>
    </mc:Choice>
  </mc:AlternateContent>
  <bookViews>
    <workbookView xWindow="-28920" yWindow="-120" windowWidth="29040" windowHeight="16440"/>
  </bookViews>
  <sheets>
    <sheet name="Summary" sheetId="1" r:id="rId1"/>
    <sheet name="Example Output" sheetId="2" r:id="rId2"/>
    <sheet name="Question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0" i="1" l="1"/>
  <c r="S49" i="1"/>
  <c r="S47" i="1"/>
  <c r="G29" i="1" l="1"/>
  <c r="E29" i="1"/>
  <c r="F29" i="1"/>
  <c r="IU4" i="2"/>
  <c r="IU5" i="2"/>
  <c r="IU6" i="2"/>
  <c r="IU7" i="2"/>
  <c r="IU8" i="2"/>
  <c r="IU9" i="2"/>
  <c r="IU10" i="2"/>
  <c r="IU11" i="2"/>
  <c r="IU12" i="2"/>
  <c r="IU13" i="2"/>
  <c r="IU14" i="2"/>
  <c r="IU3" i="2"/>
  <c r="G32" i="1"/>
  <c r="E32" i="1"/>
  <c r="F32" i="1"/>
  <c r="F28" i="1"/>
  <c r="G28" i="1"/>
  <c r="E28" i="1"/>
  <c r="G37" i="1"/>
  <c r="E37" i="1"/>
  <c r="F37" i="1"/>
  <c r="G19" i="1"/>
  <c r="E19" i="1"/>
  <c r="G67" i="1"/>
  <c r="E67" i="1"/>
  <c r="G66" i="1"/>
  <c r="E66" i="1"/>
  <c r="G63" i="1"/>
  <c r="E63" i="1"/>
  <c r="G62" i="1"/>
  <c r="E62" i="1"/>
  <c r="G59" i="1"/>
  <c r="E59" i="1"/>
  <c r="G58" i="1"/>
  <c r="E58" i="1"/>
  <c r="F39" i="1" l="1"/>
  <c r="G38" i="1"/>
  <c r="E38" i="1"/>
  <c r="F38" i="1"/>
  <c r="E39" i="1"/>
  <c r="G39" i="1"/>
  <c r="O82" i="1"/>
</calcChain>
</file>

<file path=xl/sharedStrings.xml><?xml version="1.0" encoding="utf-8"?>
<sst xmlns="http://schemas.openxmlformats.org/spreadsheetml/2006/main" count="1034" uniqueCount="497">
  <si>
    <t>Parameter</t>
  </si>
  <si>
    <t>Unit</t>
  </si>
  <si>
    <t>Mean value</t>
  </si>
  <si>
    <t>Uncertainty (±)</t>
  </si>
  <si>
    <t>Domain size (i.e., cubic side length)</t>
  </si>
  <si>
    <t>m</t>
  </si>
  <si>
    <t>-</t>
  </si>
  <si>
    <t>Nominal reservoir depth</t>
  </si>
  <si>
    <t>Geothermal gradient</t>
  </si>
  <si>
    <t>K/km</t>
  </si>
  <si>
    <t>Rock density</t>
  </si>
  <si>
    <t>Rock thermal conductivity</t>
  </si>
  <si>
    <t>W/mK</t>
  </si>
  <si>
    <t>Rock volumetric specific heat capacity</t>
  </si>
  <si>
    <t>Ambient surface temperature</t>
  </si>
  <si>
    <t>C</t>
  </si>
  <si>
    <t>Ambient surface pressure</t>
  </si>
  <si>
    <t>MPa</t>
  </si>
  <si>
    <t>Cement thermal conductivity</t>
  </si>
  <si>
    <t>Cement volumetric specific heat capacity</t>
  </si>
  <si>
    <t>Electrical generator efficiency</t>
  </si>
  <si>
    <t>%</t>
  </si>
  <si>
    <t>Project lifespan</t>
  </si>
  <si>
    <t>yr</t>
  </si>
  <si>
    <t>Casing inner radius</t>
  </si>
  <si>
    <t>Casing outer radius</t>
  </si>
  <si>
    <t>Borehole radius</t>
  </si>
  <si>
    <t>Borehole thermal convection coefficient</t>
  </si>
  <si>
    <t>Hazen-Williams friction coefficient</t>
  </si>
  <si>
    <t>Water density for flow analysis</t>
  </si>
  <si>
    <t>Water dynamic viscosity</t>
  </si>
  <si>
    <t>cP</t>
  </si>
  <si>
    <t>Reservoir pore pressure</t>
  </si>
  <si>
    <t>Reservoir temperature</t>
  </si>
  <si>
    <t>Well spacing</t>
  </si>
  <si>
    <t>Well length</t>
  </si>
  <si>
    <t>Well azimuth</t>
  </si>
  <si>
    <t>deg</t>
  </si>
  <si>
    <t>Well dip</t>
  </si>
  <si>
    <t>fractures</t>
  </si>
  <si>
    <t>Injection temperature</t>
  </si>
  <si>
    <t>kg/m3</t>
  </si>
  <si>
    <t>kJ/m3K</t>
  </si>
  <si>
    <t>m3/s</t>
  </si>
  <si>
    <t>Static inputs</t>
  </si>
  <si>
    <t>Inputs</t>
  </si>
  <si>
    <t>Outputs</t>
  </si>
  <si>
    <t>Category</t>
  </si>
  <si>
    <t>Well</t>
  </si>
  <si>
    <t>Fracture</t>
  </si>
  <si>
    <t>Site</t>
  </si>
  <si>
    <t>Power</t>
  </si>
  <si>
    <t>Solver Setup</t>
  </si>
  <si>
    <t>kW</t>
  </si>
  <si>
    <t>Informational</t>
  </si>
  <si>
    <t>High priority decision point</t>
  </si>
  <si>
    <t>Low priority decision point</t>
  </si>
  <si>
    <t>Quality control</t>
  </si>
  <si>
    <t>Friction Angle</t>
  </si>
  <si>
    <t>Cohesion</t>
  </si>
  <si>
    <t>Default hydraulic aperture</t>
  </si>
  <si>
    <t>Scaling</t>
  </si>
  <si>
    <t>N</t>
  </si>
  <si>
    <t>alpha</t>
  </si>
  <si>
    <t>a</t>
  </si>
  <si>
    <t>b</t>
  </si>
  <si>
    <t>gamma</t>
  </si>
  <si>
    <t>n1</t>
  </si>
  <si>
    <t>Stimulation flow rate</t>
  </si>
  <si>
    <t>Production flow rate</t>
  </si>
  <si>
    <t>Stimulation</t>
  </si>
  <si>
    <t>bbl/min</t>
  </si>
  <si>
    <t>b-value (Gutenberg Richter)</t>
  </si>
  <si>
    <t>Production well pressure drop</t>
  </si>
  <si>
    <t>Min Value</t>
  </si>
  <si>
    <t>Max Value</t>
  </si>
  <si>
    <t>Pressure increment</t>
  </si>
  <si>
    <t>Perforation count</t>
  </si>
  <si>
    <t>Perforation radus</t>
  </si>
  <si>
    <t>Frac sand concentration</t>
  </si>
  <si>
    <t>Carter leakoff coefficient</t>
  </si>
  <si>
    <t>Variable</t>
  </si>
  <si>
    <t>dPp</t>
  </si>
  <si>
    <t>perf</t>
  </si>
  <si>
    <t>r_perf</t>
  </si>
  <si>
    <t>dPi</t>
  </si>
  <si>
    <t>sand</t>
  </si>
  <si>
    <t>leakoff</t>
  </si>
  <si>
    <t>LifeSpan</t>
  </si>
  <si>
    <t>TimeSteps</t>
  </si>
  <si>
    <t>Thermal analysis timesteps</t>
  </si>
  <si>
    <t>steps</t>
  </si>
  <si>
    <t>Stimulation volume</t>
  </si>
  <si>
    <t>m3</t>
  </si>
  <si>
    <t>Qstim</t>
  </si>
  <si>
    <t>Vstim</t>
  </si>
  <si>
    <t>Qinj</t>
  </si>
  <si>
    <t>bval</t>
  </si>
  <si>
    <t>Maximum hydraulic aperture</t>
  </si>
  <si>
    <t>Minimum hydraulic aperture</t>
  </si>
  <si>
    <t>bh_min</t>
  </si>
  <si>
    <t>bh_max</t>
  </si>
  <si>
    <t>Matrix permeability</t>
  </si>
  <si>
    <t>mD</t>
  </si>
  <si>
    <t>Porek</t>
  </si>
  <si>
    <t>Fracture roughness</t>
  </si>
  <si>
    <t>f_roughness</t>
  </si>
  <si>
    <t>Witherspoon factor</t>
  </si>
  <si>
    <t>Fracture compressibility</t>
  </si>
  <si>
    <t>Shear displacement-length coefficient</t>
  </si>
  <si>
    <t>Shear displacement-length exponent</t>
  </si>
  <si>
    <t>Shear displacement-dilation exponent</t>
  </si>
  <si>
    <t>Shear displacement-dilation coefficient</t>
  </si>
  <si>
    <t>1/MPa</t>
  </si>
  <si>
    <t>m/m</t>
  </si>
  <si>
    <t>Distribution</t>
  </si>
  <si>
    <t>Exponential</t>
  </si>
  <si>
    <t>Uniform</t>
  </si>
  <si>
    <t>bh</t>
  </si>
  <si>
    <t>p_whp</t>
  </si>
  <si>
    <t>Tinj</t>
  </si>
  <si>
    <t>Fracture set 1 count</t>
  </si>
  <si>
    <t>Fracture set 1 strike</t>
  </si>
  <si>
    <t>Fracture set 1 dip</t>
  </si>
  <si>
    <t>Fracture set 1 diameter</t>
  </si>
  <si>
    <t>Fracture set 2 count</t>
  </si>
  <si>
    <t>Fracture set 2 diameter</t>
  </si>
  <si>
    <t>Fracture set 2 strike</t>
  </si>
  <si>
    <t>Fracture set 2 dip</t>
  </si>
  <si>
    <t>Fracture set 3 count</t>
  </si>
  <si>
    <t>Fracture set 3 diameter</t>
  </si>
  <si>
    <t>Fracture set 3 strike</t>
  </si>
  <si>
    <t>Fracture set 3 dip</t>
  </si>
  <si>
    <t>fNum</t>
  </si>
  <si>
    <t>fDia</t>
  </si>
  <si>
    <t>fStr</t>
  </si>
  <si>
    <t>fDip</t>
  </si>
  <si>
    <t>Well skew</t>
  </si>
  <si>
    <t>Well count</t>
  </si>
  <si>
    <t>Well toe</t>
  </si>
  <si>
    <t>Well proportion</t>
  </si>
  <si>
    <t>Well phase</t>
  </si>
  <si>
    <t>Well intervals</t>
  </si>
  <si>
    <t>w_intervals</t>
  </si>
  <si>
    <t>w_phase</t>
  </si>
  <si>
    <t>w_proportion</t>
  </si>
  <si>
    <t>w_toe</t>
  </si>
  <si>
    <t>w_count</t>
  </si>
  <si>
    <t>w_skew</t>
  </si>
  <si>
    <t>w_dip</t>
  </si>
  <si>
    <t>w_azimuth</t>
  </si>
  <si>
    <t>w_length</t>
  </si>
  <si>
    <t>w_spacing</t>
  </si>
  <si>
    <t>wells</t>
  </si>
  <si>
    <t>zones</t>
  </si>
  <si>
    <t>kW/m2K</t>
  </si>
  <si>
    <t>H_ConvCoef</t>
  </si>
  <si>
    <t>dt0</t>
  </si>
  <si>
    <t>K</t>
  </si>
  <si>
    <t>dE0</t>
  </si>
  <si>
    <t>Initial temperature gradient</t>
  </si>
  <si>
    <t>Initial thermal energy withdraw</t>
  </si>
  <si>
    <t>kJ/m2</t>
  </si>
  <si>
    <t>ResRho</t>
  </si>
  <si>
    <t>PoreRho</t>
  </si>
  <si>
    <t>Poremu</t>
  </si>
  <si>
    <t>Stress</t>
  </si>
  <si>
    <t>size</t>
  </si>
  <si>
    <t>ResDepth</t>
  </si>
  <si>
    <t>ResGradient</t>
  </si>
  <si>
    <t>ResKt</t>
  </si>
  <si>
    <t>ResSv</t>
  </si>
  <si>
    <t>AmbTempC</t>
  </si>
  <si>
    <t>AmbPres</t>
  </si>
  <si>
    <t>Rock elastic modulus</t>
  </si>
  <si>
    <t>ResE</t>
  </si>
  <si>
    <t>GPa</t>
  </si>
  <si>
    <t>Resv</t>
  </si>
  <si>
    <t>Rock Poisson's ratio</t>
  </si>
  <si>
    <t>ResG</t>
  </si>
  <si>
    <t>Rock shear modulus</t>
  </si>
  <si>
    <t>Ks3</t>
  </si>
  <si>
    <t>Minimum lateral earth pressure coefficient</t>
  </si>
  <si>
    <t>Pa/Pa</t>
  </si>
  <si>
    <t>Ks2</t>
  </si>
  <si>
    <t>Intermediate earth pressure coefficient</t>
  </si>
  <si>
    <t>s3Azn</t>
  </si>
  <si>
    <t>Minimum stress azimuth</t>
  </si>
  <si>
    <t>s3Dip</t>
  </si>
  <si>
    <t>Minimum stress dip</t>
  </si>
  <si>
    <t>CemKt</t>
  </si>
  <si>
    <t>CemSv</t>
  </si>
  <si>
    <t>GenEfficiency</t>
  </si>
  <si>
    <t>ra</t>
  </si>
  <si>
    <t>tb</t>
  </si>
  <si>
    <t>rc</t>
  </si>
  <si>
    <t>Power plant inlet pressure</t>
  </si>
  <si>
    <t>Frack</t>
  </si>
  <si>
    <t>Fracture permeability</t>
  </si>
  <si>
    <t>BH_P</t>
  </si>
  <si>
    <t>BH_T</t>
  </si>
  <si>
    <t>rgh</t>
  </si>
  <si>
    <t>s1</t>
  </si>
  <si>
    <t>s2</t>
  </si>
  <si>
    <t>s3</t>
  </si>
  <si>
    <t>Overburden stress</t>
  </si>
  <si>
    <t>Intermediate stress</t>
  </si>
  <si>
    <t>Minimum stress</t>
  </si>
  <si>
    <t>Pa</t>
  </si>
  <si>
    <t>phi</t>
  </si>
  <si>
    <t>Pout</t>
  </si>
  <si>
    <t>hpro</t>
  </si>
  <si>
    <t>kJ/kg</t>
  </si>
  <si>
    <t>mpro</t>
  </si>
  <si>
    <t>Production mass flow rate</t>
  </si>
  <si>
    <t>Hazard</t>
  </si>
  <si>
    <t>max_quake</t>
  </si>
  <si>
    <t>Mw</t>
  </si>
  <si>
    <t>Maximum induced earthquake magnitude</t>
  </si>
  <si>
    <t>Efficiency</t>
  </si>
  <si>
    <t>recovery</t>
  </si>
  <si>
    <t>Production rate / Injection rate</t>
  </si>
  <si>
    <t>ratio</t>
  </si>
  <si>
    <t>qgain</t>
  </si>
  <si>
    <t>Boundary inflow rate</t>
  </si>
  <si>
    <t>qleak</t>
  </si>
  <si>
    <t>Boundary outflow rate</t>
  </si>
  <si>
    <t>qpro</t>
  </si>
  <si>
    <t>Cumulative production rate</t>
  </si>
  <si>
    <t>qinj</t>
  </si>
  <si>
    <t>Cumulatiove injection rate</t>
  </si>
  <si>
    <t>Error indication</t>
  </si>
  <si>
    <t>nan</t>
  </si>
  <si>
    <t>Solver error (e.g., no interwell flow)</t>
  </si>
  <si>
    <t>Precursor inputs</t>
  </si>
  <si>
    <t>Model controls</t>
  </si>
  <si>
    <t>*Schlumberger quote</t>
  </si>
  <si>
    <t>ra+0.0254</t>
  </si>
  <si>
    <t>rb+0.0254</t>
  </si>
  <si>
    <t>Nominal value</t>
  </si>
  <si>
    <t>*Don't currently consider thermal coupling to flow</t>
  </si>
  <si>
    <t>*2" annulus is typical</t>
  </si>
  <si>
    <t>*1" casing for UHP</t>
  </si>
  <si>
    <t>*Used to stabilize early time thermal solver</t>
  </si>
  <si>
    <t>*Full CFD + experiment needed to calculate this parameter</t>
  </si>
  <si>
    <t>Notes</t>
  </si>
  <si>
    <t>Random fracture count</t>
  </si>
  <si>
    <t>Random fracture diameter</t>
  </si>
  <si>
    <t>Random fracture strike</t>
  </si>
  <si>
    <t>Random fracture dip</t>
  </si>
  <si>
    <t>Random fracture strike - variance</t>
  </si>
  <si>
    <t>Random fracture dip - variance</t>
  </si>
  <si>
    <t>*Value per injection interval (e.g., Qinj of 0.01 on 3 intervals gives 0.03 cumulative injection rate)</t>
  </si>
  <si>
    <t>*Solver requires value of 1 when there are multiple injection intervals</t>
  </si>
  <si>
    <t>perfs</t>
  </si>
  <si>
    <t>*Initial hydrauliuc fracutre size, increases by 20% each time it is stimulated</t>
  </si>
  <si>
    <t>*This was found to produce feasible results</t>
  </si>
  <si>
    <t>Model parameters</t>
  </si>
  <si>
    <t>*G = E/2(1-v)</t>
  </si>
  <si>
    <t>*s2 = (s1-BH_P)*Ks2+BH_P</t>
  </si>
  <si>
    <t>*s3 = (s1-BH_P)*Ks3+BH_P</t>
  </si>
  <si>
    <t>*s1 = ResRho*g*ResDepth</t>
  </si>
  <si>
    <t>*BH_P = PoreRho*g*ResDepth + AmbPres</t>
  </si>
  <si>
    <t>Covariants</t>
  </si>
  <si>
    <t>kg/s</t>
  </si>
  <si>
    <t>pinj</t>
  </si>
  <si>
    <t>hinj</t>
  </si>
  <si>
    <t>Missing but needed</t>
  </si>
  <si>
    <t>Intercepts</t>
  </si>
  <si>
    <t>Number of fractures intercepting injectors</t>
  </si>
  <si>
    <t>Enthalpy of injected fluid</t>
  </si>
  <si>
    <t>Pressure of injected fluid</t>
  </si>
  <si>
    <t>kJ/s</t>
  </si>
  <si>
    <t>hfstim</t>
  </si>
  <si>
    <t>nfstim</t>
  </si>
  <si>
    <t>Number of stimulated hydraulic fractures</t>
  </si>
  <si>
    <t>Number of stimulated natural fracutres</t>
  </si>
  <si>
    <t>pin</t>
  </si>
  <si>
    <t>s3AznVar</t>
  </si>
  <si>
    <t>s3DipVar</t>
  </si>
  <si>
    <t>fNum0</t>
  </si>
  <si>
    <t>fDia_min0</t>
  </si>
  <si>
    <t>fDia_max0</t>
  </si>
  <si>
    <t>fStr_nom0</t>
  </si>
  <si>
    <t>fStr_var0</t>
  </si>
  <si>
    <t>fDip_nom0</t>
  </si>
  <si>
    <t>fDip_var0</t>
  </si>
  <si>
    <t>fNum1</t>
  </si>
  <si>
    <t>fDia_min1</t>
  </si>
  <si>
    <t>fDia_max1</t>
  </si>
  <si>
    <t>fStr_nom1</t>
  </si>
  <si>
    <t>fStr_var1</t>
  </si>
  <si>
    <t>fDip_nom1</t>
  </si>
  <si>
    <t>fDip_var1</t>
  </si>
  <si>
    <t>fNum2</t>
  </si>
  <si>
    <t>fDia_min2</t>
  </si>
  <si>
    <t>fDia_max2</t>
  </si>
  <si>
    <t>fStr_nom2</t>
  </si>
  <si>
    <t>fStr_var2</t>
  </si>
  <si>
    <t>fDip_nom2</t>
  </si>
  <si>
    <t>fDip_var2</t>
  </si>
  <si>
    <t>alpha0</t>
  </si>
  <si>
    <t>alpha1</t>
  </si>
  <si>
    <t>alpha2</t>
  </si>
  <si>
    <t>gamma0</t>
  </si>
  <si>
    <t>gamma1</t>
  </si>
  <si>
    <t>gamma2</t>
  </si>
  <si>
    <t>n10</t>
  </si>
  <si>
    <t>n11</t>
  </si>
  <si>
    <t>n12</t>
  </si>
  <si>
    <t>a0</t>
  </si>
  <si>
    <t>a1</t>
  </si>
  <si>
    <t>a2</t>
  </si>
  <si>
    <t>b0</t>
  </si>
  <si>
    <t>b1</t>
  </si>
  <si>
    <t>b2</t>
  </si>
  <si>
    <t>N0</t>
  </si>
  <si>
    <t>N1</t>
  </si>
  <si>
    <t>N2</t>
  </si>
  <si>
    <t>bh0</t>
  </si>
  <si>
    <t>bh1</t>
  </si>
  <si>
    <t>bh2</t>
  </si>
  <si>
    <t>rb</t>
  </si>
  <si>
    <t>dT0</t>
  </si>
  <si>
    <t>stim_limit</t>
  </si>
  <si>
    <t>Vinj</t>
  </si>
  <si>
    <t>phi0</t>
  </si>
  <si>
    <t>phi1</t>
  </si>
  <si>
    <t>phi2</t>
  </si>
  <si>
    <t>mcc0</t>
  </si>
  <si>
    <t>mcc1</t>
  </si>
  <si>
    <t>mcc2</t>
  </si>
  <si>
    <t>hfmcc</t>
  </si>
  <si>
    <t>hfphi</t>
  </si>
  <si>
    <t>hpro:0.000</t>
  </si>
  <si>
    <t>hpro:0.500</t>
  </si>
  <si>
    <t>hpro:1.000</t>
  </si>
  <si>
    <t>hpro:1.500</t>
  </si>
  <si>
    <t>hpro:2.000</t>
  </si>
  <si>
    <t>hpro:2.500</t>
  </si>
  <si>
    <t>hpro:3.000</t>
  </si>
  <si>
    <t>hpro:3.500</t>
  </si>
  <si>
    <t>hpro:4.000</t>
  </si>
  <si>
    <t>hpro:4.500</t>
  </si>
  <si>
    <t>hpro:5.000</t>
  </si>
  <si>
    <t>hpro:5.500</t>
  </si>
  <si>
    <t>hpro:6.000</t>
  </si>
  <si>
    <t>hpro:6.500</t>
  </si>
  <si>
    <t>hpro:7.000</t>
  </si>
  <si>
    <t>hpro:7.500</t>
  </si>
  <si>
    <t>hpro:8.000</t>
  </si>
  <si>
    <t>hpro:8.500</t>
  </si>
  <si>
    <t>hpro:9.000</t>
  </si>
  <si>
    <t>hpro:9.500</t>
  </si>
  <si>
    <t>hpro:10.000</t>
  </si>
  <si>
    <t>hpro:10.500</t>
  </si>
  <si>
    <t>hpro:11.000</t>
  </si>
  <si>
    <t>hpro:11.500</t>
  </si>
  <si>
    <t>hpro:12.000</t>
  </si>
  <si>
    <t>hpro:12.500</t>
  </si>
  <si>
    <t>hpro:13.000</t>
  </si>
  <si>
    <t>hpro:13.500</t>
  </si>
  <si>
    <t>hpro:14.000</t>
  </si>
  <si>
    <t>hpro:14.500</t>
  </si>
  <si>
    <t>hpro:15.000</t>
  </si>
  <si>
    <t>hpro:15.500</t>
  </si>
  <si>
    <t>hpro:16.000</t>
  </si>
  <si>
    <t>hpro:16.500</t>
  </si>
  <si>
    <t>hpro:17.000</t>
  </si>
  <si>
    <t>hpro:17.500</t>
  </si>
  <si>
    <t>hpro:18.000</t>
  </si>
  <si>
    <t>hpro:18.500</t>
  </si>
  <si>
    <t>hpro:19.000</t>
  </si>
  <si>
    <t>hpro:19.500</t>
  </si>
  <si>
    <t>hpro:20.000</t>
  </si>
  <si>
    <t>Pout:0.000</t>
  </si>
  <si>
    <t>Pout:0.500</t>
  </si>
  <si>
    <t>Pout:1.000</t>
  </si>
  <si>
    <t>Pout:1.500</t>
  </si>
  <si>
    <t>Pout:2.000</t>
  </si>
  <si>
    <t>Pout:2.500</t>
  </si>
  <si>
    <t>Pout:3.000</t>
  </si>
  <si>
    <t>Pout:3.500</t>
  </si>
  <si>
    <t>Pout:4.000</t>
  </si>
  <si>
    <t>Pout:4.500</t>
  </si>
  <si>
    <t>Pout:5.000</t>
  </si>
  <si>
    <t>Pout:5.500</t>
  </si>
  <si>
    <t>Pout:6.000</t>
  </si>
  <si>
    <t>Pout:6.500</t>
  </si>
  <si>
    <t>Pout:7.000</t>
  </si>
  <si>
    <t>Pout:7.500</t>
  </si>
  <si>
    <t>Pout:8.000</t>
  </si>
  <si>
    <t>Pout:8.500</t>
  </si>
  <si>
    <t>Pout:9.000</t>
  </si>
  <si>
    <t>Pout:9.500</t>
  </si>
  <si>
    <t>Pout:10.000</t>
  </si>
  <si>
    <t>Pout:10.500</t>
  </si>
  <si>
    <t>Pout:11.000</t>
  </si>
  <si>
    <t>Pout:11.500</t>
  </si>
  <si>
    <t>Pout:12.000</t>
  </si>
  <si>
    <t>Pout:12.500</t>
  </si>
  <si>
    <t>Pout:13.000</t>
  </si>
  <si>
    <t>Pout:13.500</t>
  </si>
  <si>
    <t>Pout:14.000</t>
  </si>
  <si>
    <t>Pout:14.500</t>
  </si>
  <si>
    <t>Pout:15.000</t>
  </si>
  <si>
    <t>Pout:15.500</t>
  </si>
  <si>
    <t>Pout:16.000</t>
  </si>
  <si>
    <t>Pout:16.500</t>
  </si>
  <si>
    <t>Pout:17.000</t>
  </si>
  <si>
    <t>Pout:17.500</t>
  </si>
  <si>
    <t>Pout:18.000</t>
  </si>
  <si>
    <t>Pout:18.500</t>
  </si>
  <si>
    <t>Pout:19.000</t>
  </si>
  <si>
    <t>Pout:19.500</t>
  </si>
  <si>
    <t>Pout:20.000</t>
  </si>
  <si>
    <t>ixint</t>
  </si>
  <si>
    <t>pxint</t>
  </si>
  <si>
    <t>Number of fractures intercepting producers</t>
  </si>
  <si>
    <t>bh_bound</t>
  </si>
  <si>
    <t>Boundary hydraulic aperture</t>
  </si>
  <si>
    <t>*replace with log transform</t>
  </si>
  <si>
    <t>mcc</t>
  </si>
  <si>
    <t>dhout:0.000</t>
  </si>
  <si>
    <t>dhout:0.500</t>
  </si>
  <si>
    <t>dhout:1.000</t>
  </si>
  <si>
    <t>dhout:1.500</t>
  </si>
  <si>
    <t>dhout:2.000</t>
  </si>
  <si>
    <t>dhout:2.500</t>
  </si>
  <si>
    <t>dhout:3.000</t>
  </si>
  <si>
    <t>dhout:3.500</t>
  </si>
  <si>
    <t>dhout:4.000</t>
  </si>
  <si>
    <t>dhout:4.500</t>
  </si>
  <si>
    <t>dhout:5.000</t>
  </si>
  <si>
    <t>dhout:5.500</t>
  </si>
  <si>
    <t>dhout:6.000</t>
  </si>
  <si>
    <t>dhout:6.500</t>
  </si>
  <si>
    <t>dhout:7.000</t>
  </si>
  <si>
    <t>dhout:7.500</t>
  </si>
  <si>
    <t>dhout:8.000</t>
  </si>
  <si>
    <t>dhout:8.500</t>
  </si>
  <si>
    <t>dhout:9.000</t>
  </si>
  <si>
    <t>dhout:9.500</t>
  </si>
  <si>
    <t>dhout:10.000</t>
  </si>
  <si>
    <t>dhout:10.500</t>
  </si>
  <si>
    <t>dhout:11.000</t>
  </si>
  <si>
    <t>dhout:11.500</t>
  </si>
  <si>
    <t>dhout:12.000</t>
  </si>
  <si>
    <t>dhout:12.500</t>
  </si>
  <si>
    <t>dhout:13.000</t>
  </si>
  <si>
    <t>dhout:13.500</t>
  </si>
  <si>
    <t>dhout:14.000</t>
  </si>
  <si>
    <t>dhout:14.500</t>
  </si>
  <si>
    <t>dhout:15.000</t>
  </si>
  <si>
    <t>dhout:15.500</t>
  </si>
  <si>
    <t>dhout:16.000</t>
  </si>
  <si>
    <t>dhout:16.500</t>
  </si>
  <si>
    <t>dhout:17.000</t>
  </si>
  <si>
    <t>dhout:17.500</t>
  </si>
  <si>
    <t>dhout:18.000</t>
  </si>
  <si>
    <t>dhout:18.500</t>
  </si>
  <si>
    <t>dhout:19.000</t>
  </si>
  <si>
    <t>dhout:19.500</t>
  </si>
  <si>
    <t>dhout:20.000</t>
  </si>
  <si>
    <t>dhout</t>
  </si>
  <si>
    <t>Production enthalpy - time variable</t>
  </si>
  <si>
    <t>Rankine electrical power - time variable</t>
  </si>
  <si>
    <t>Extracted thermal power - time variable</t>
  </si>
  <si>
    <t>Source</t>
  </si>
  <si>
    <t>Bearsdmore, G.R. and Cull, J.P. (2001) Crustal heat flow. Cambridge University Press.</t>
  </si>
  <si>
    <t>Carmichael, R. (1982) Revival: Handbook of physical properties of rocks. CRC Revivals.</t>
  </si>
  <si>
    <t>Waples, D.W. and Waples, J.S. (2004) A review and evaluation of specific heat capacities. Natural Resources Research 13: 97-122.</t>
  </si>
  <si>
    <t>Asadi, I., Shafigh, P., Hassan, Z.F.B.A, Mahyuddin, N.B. (2018) Thermal conductivity of concrete - a review. Journal of Building Engineering, 20: 81-93.</t>
  </si>
  <si>
    <r>
      <t xml:space="preserve">Kodur, V. (2014) Properties of concrete at elevated temperatures. </t>
    </r>
    <r>
      <rPr>
        <i/>
        <sz val="11"/>
        <color theme="1"/>
        <rFont val="Calibri"/>
        <family val="2"/>
        <scheme val="minor"/>
      </rPr>
      <t>International Scholarly Research Notices.</t>
    </r>
  </si>
  <si>
    <t>https://www.mpoweruk.com/energy_efficiency.htm#:~:text=The%20steam%20turbine%20efficiency%20in,is%20limited%20to%20about%2040%25.&amp;text=The%20rotary%20electrical%20generator%20is,as%2098%25%20or%2099%25.</t>
  </si>
  <si>
    <t>https://thermopedia.com/content/1151/</t>
  </si>
  <si>
    <t>Vitaller, A.V., Angst, U.M., Elsener, B. (2020) Laboratroy tests simulating corrosion in geothermal power plants: influence of service conditions.</t>
  </si>
  <si>
    <t>https://www.susmar.fi/pdc/index.php/en/pdc-bits; http://www.octgproducts.com/OCTG-casing.html</t>
  </si>
  <si>
    <t>Kosky, P., Balmer, R., Keat, W., Wise, G. (2013) Exploring Engineering. Elsevier.          Engineers Edge: Convective heat transfer coefficients table chart, Accessed on Dec 15, 2020, https://www.engineersedge.com, (2020). &amp; https://www.engineeringtoolbox.com/convective-heat-transfer-d_430.html &amp; https://www.tlv.com/global/US/steam-theory/overall-heat-transfer-coefficient.html</t>
  </si>
  <si>
    <t>Jeppson, R.W. (1974) Steady flow analysis of pipe networks: an instructional manual. Reports, 300.</t>
  </si>
  <si>
    <t>Cooper, J.R. and Dooley, R.B. (2007) Revised release on the IAPWS industrial formulation 1997 for the thermodynamic properties of water and steam. The International Association for the Properties of Water and Steam.</t>
  </si>
  <si>
    <t>Huber, M.L., Perkins, R.A., Laesecke, A., Friend, D.G. (2009) New international formulation for the viscosity of H20. Journal of Physical and Chemical Reference Data, 38.</t>
  </si>
  <si>
    <t>Zoback, M.D. (2018) Reservoir geomechanics. Cambridge University Press.</t>
  </si>
  <si>
    <t>Hydraulic fracture friction angle</t>
  </si>
  <si>
    <t>Hydraulic fracture cohesion</t>
  </si>
  <si>
    <t>How does reduced uncertainty of inputs influce design optimization?</t>
  </si>
  <si>
    <t>1)</t>
  </si>
  <si>
    <t>2)</t>
  </si>
  <si>
    <t>How does natural fracutre information (orientation, roughness, etc.) help to improve decision making for well placement?</t>
  </si>
  <si>
    <t>3)</t>
  </si>
  <si>
    <t>How</t>
  </si>
  <si>
    <t>R</t>
  </si>
  <si>
    <t>*BH_T = ResGradient*ResDepth + AmbTempC + 273.15</t>
  </si>
  <si>
    <t>Number of iterations before pressure increment</t>
  </si>
  <si>
    <t>N/A</t>
  </si>
  <si>
    <t>Lognormal</t>
  </si>
  <si>
    <t xml:space="preserve">log_average = log_stdev = log_median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</si>
</sst>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3" borderId="0" xfId="0" quotePrefix="1" applyFill="1"/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quotePrefix="1" applyFill="1"/>
    <xf numFmtId="0" fontId="0" fillId="5" borderId="0" xfId="0" applyFill="1"/>
    <xf numFmtId="0" fontId="0" fillId="0" borderId="0" xfId="0" applyFont="1"/>
    <xf numFmtId="0" fontId="0" fillId="6" borderId="0" xfId="0" applyFill="1"/>
    <xf numFmtId="0" fontId="0" fillId="6" borderId="0" xfId="0" quotePrefix="1" applyFill="1"/>
    <xf numFmtId="0" fontId="0" fillId="2" borderId="0" xfId="0" applyFont="1" applyFill="1"/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/>
    </xf>
    <xf numFmtId="49" fontId="0" fillId="3" borderId="0" xfId="0" quotePrefix="1" applyNumberFormat="1" applyFill="1" applyAlignment="1">
      <alignment horizontal="left"/>
    </xf>
    <xf numFmtId="0" fontId="0" fillId="3" borderId="0" xfId="0" quotePrefix="1" applyFill="1" applyAlignment="1">
      <alignment horizontal="left"/>
    </xf>
    <xf numFmtId="0" fontId="0" fillId="8" borderId="0" xfId="0" applyFill="1"/>
    <xf numFmtId="0" fontId="0" fillId="3" borderId="0" xfId="0" applyFont="1" applyFill="1"/>
    <xf numFmtId="0" fontId="0" fillId="3" borderId="0" xfId="0" quotePrefix="1" applyFont="1" applyFill="1"/>
    <xf numFmtId="0" fontId="0" fillId="3" borderId="0" xfId="0" applyFont="1" applyFill="1" applyAlignment="1"/>
    <xf numFmtId="0" fontId="0" fillId="9" borderId="0" xfId="0" applyFill="1"/>
    <xf numFmtId="11" fontId="0" fillId="0" borderId="0" xfId="0" applyNumberFormat="1"/>
    <xf numFmtId="0" fontId="0" fillId="10" borderId="0" xfId="0" applyFill="1"/>
    <xf numFmtId="0" fontId="0" fillId="11" borderId="0" xfId="0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8" borderId="0" xfId="0" quotePrefix="1" applyFill="1"/>
    <xf numFmtId="0" fontId="0" fillId="2" borderId="0" xfId="0" quotePrefix="1" applyFill="1"/>
    <xf numFmtId="0" fontId="3" fillId="6" borderId="0" xfId="1" applyFill="1"/>
    <xf numFmtId="0" fontId="3" fillId="3" borderId="0" xfId="1" applyFill="1"/>
    <xf numFmtId="0" fontId="0" fillId="7" borderId="0" xfId="0" quotePrefix="1" applyFill="1"/>
    <xf numFmtId="0" fontId="0" fillId="12" borderId="0" xfId="0" applyFill="1"/>
    <xf numFmtId="0" fontId="0" fillId="13" borderId="0" xfId="0" applyFill="1"/>
    <xf numFmtId="164" fontId="0" fillId="0" borderId="0" xfId="0" applyNumberFormat="1"/>
    <xf numFmtId="0" fontId="0" fillId="14" borderId="0" xfId="0" applyFill="1"/>
    <xf numFmtId="11" fontId="0" fillId="14" borderId="0" xfId="0" applyNumberFormat="1" applyFill="1"/>
    <xf numFmtId="11" fontId="0" fillId="7" borderId="0" xfId="0" applyNumberFormat="1" applyFill="1"/>
    <xf numFmtId="0" fontId="4" fillId="0" borderId="0" xfId="0" applyFont="1"/>
    <xf numFmtId="11" fontId="4" fillId="0" borderId="0" xfId="0" applyNumberFormat="1" applyFont="1"/>
    <xf numFmtId="11" fontId="0" fillId="2" borderId="0" xfId="0" applyNumberFormat="1" applyFill="1"/>
    <xf numFmtId="11" fontId="0" fillId="11" borderId="0" xfId="0" applyNumberFormat="1" applyFill="1"/>
    <xf numFmtId="0" fontId="0" fillId="15" borderId="0" xfId="0" applyFill="1"/>
    <xf numFmtId="11" fontId="0" fillId="15" borderId="0" xfId="0" applyNumberFormat="1" applyFill="1"/>
    <xf numFmtId="0" fontId="0" fillId="0" borderId="0" xfId="0" applyNumberFormat="1" applyFill="1"/>
    <xf numFmtId="49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usmar.fi/pdc/index.php/en/pdc-bits" TargetMode="External"/><Relationship Id="rId2" Type="http://schemas.openxmlformats.org/officeDocument/2006/relationships/hyperlink" Target="https://thermopedia.com/content/1151/" TargetMode="External"/><Relationship Id="rId1" Type="http://schemas.openxmlformats.org/officeDocument/2006/relationships/hyperlink" Target="https://www.mpoweruk.com/energy_efficiency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8"/>
  <sheetViews>
    <sheetView tabSelected="1" topLeftCell="A16" zoomScaleNormal="100" workbookViewId="0">
      <selection activeCell="S51" sqref="S51"/>
    </sheetView>
  </sheetViews>
  <sheetFormatPr defaultRowHeight="15" x14ac:dyDescent="0.25"/>
  <cols>
    <col min="1" max="1" width="12.140625" bestFit="1" customWidth="1"/>
    <col min="2" max="2" width="11.28515625" customWidth="1"/>
    <col min="3" max="3" width="30" customWidth="1"/>
    <col min="4" max="4" width="8.85546875" bestFit="1" customWidth="1"/>
    <col min="5" max="7" width="11.28515625" customWidth="1"/>
    <col min="8" max="8" width="14.28515625" bestFit="1" customWidth="1"/>
    <col min="9" max="10" width="14.28515625" customWidth="1"/>
    <col min="12" max="12" width="9.140625" style="7"/>
    <col min="14" max="14" width="9.140625" customWidth="1"/>
    <col min="18" max="18" width="17.7109375" customWidth="1"/>
    <col min="19" max="19" width="11" customWidth="1"/>
    <col min="20" max="20" width="38.140625" bestFit="1" customWidth="1"/>
    <col min="21" max="21" width="8.85546875" bestFit="1" customWidth="1"/>
    <col min="22" max="22" width="11.28515625" bestFit="1" customWidth="1"/>
    <col min="23" max="24" width="11.28515625" customWidth="1"/>
    <col min="27" max="27" width="25.5703125" customWidth="1"/>
  </cols>
  <sheetData>
    <row r="1" spans="1:27" x14ac:dyDescent="0.25">
      <c r="A1" s="53" t="s">
        <v>45</v>
      </c>
      <c r="B1" s="53"/>
      <c r="C1" s="53"/>
      <c r="D1" s="53"/>
      <c r="E1" s="53"/>
      <c r="F1" s="53"/>
      <c r="G1" s="53"/>
      <c r="H1" s="53"/>
      <c r="I1" s="6"/>
      <c r="J1" s="30"/>
      <c r="R1" s="53" t="s">
        <v>46</v>
      </c>
      <c r="S1" s="53"/>
      <c r="T1" s="53"/>
      <c r="U1" s="53"/>
      <c r="V1" s="53"/>
      <c r="W1" s="53"/>
      <c r="X1" s="53"/>
    </row>
    <row r="2" spans="1:27" x14ac:dyDescent="0.25">
      <c r="A2" s="4" t="s">
        <v>47</v>
      </c>
      <c r="B2" s="4" t="s">
        <v>81</v>
      </c>
      <c r="C2" s="4" t="s">
        <v>0</v>
      </c>
      <c r="D2" s="4" t="s">
        <v>1</v>
      </c>
      <c r="E2" s="4" t="s">
        <v>74</v>
      </c>
      <c r="F2" s="4" t="s">
        <v>239</v>
      </c>
      <c r="G2" s="4" t="s">
        <v>75</v>
      </c>
      <c r="H2" s="4" t="s">
        <v>3</v>
      </c>
      <c r="I2" s="4" t="s">
        <v>115</v>
      </c>
      <c r="J2" s="4" t="s">
        <v>468</v>
      </c>
      <c r="K2" s="4" t="s">
        <v>245</v>
      </c>
      <c r="L2" s="10"/>
      <c r="M2" s="22"/>
      <c r="N2" t="s">
        <v>234</v>
      </c>
      <c r="R2" s="4" t="s">
        <v>47</v>
      </c>
      <c r="S2" s="4" t="s">
        <v>0</v>
      </c>
      <c r="T2" s="4" t="s">
        <v>0</v>
      </c>
      <c r="U2" s="4" t="s">
        <v>1</v>
      </c>
      <c r="V2" s="4" t="s">
        <v>2</v>
      </c>
      <c r="W2" s="4" t="s">
        <v>74</v>
      </c>
      <c r="X2" s="4" t="s">
        <v>75</v>
      </c>
      <c r="Z2" s="1"/>
      <c r="AA2" t="s">
        <v>54</v>
      </c>
    </row>
    <row r="3" spans="1:27" x14ac:dyDescent="0.25">
      <c r="A3" s="4"/>
      <c r="B3" s="4"/>
      <c r="C3" s="4"/>
      <c r="D3" s="4"/>
      <c r="E3" s="4">
        <v>0</v>
      </c>
      <c r="F3" s="4">
        <v>1</v>
      </c>
      <c r="G3" s="4">
        <v>2</v>
      </c>
      <c r="H3" s="4"/>
      <c r="I3" s="4"/>
      <c r="J3" s="4"/>
      <c r="K3" s="4"/>
      <c r="L3" s="10"/>
      <c r="M3" s="22"/>
      <c r="R3" s="4"/>
      <c r="S3" s="4"/>
      <c r="T3" s="4"/>
      <c r="U3" s="4"/>
      <c r="V3" s="4"/>
      <c r="W3" s="4"/>
      <c r="X3" s="4"/>
      <c r="Z3" s="1"/>
    </row>
    <row r="4" spans="1:27" x14ac:dyDescent="0.25">
      <c r="A4" s="1" t="s">
        <v>52</v>
      </c>
      <c r="B4" s="1" t="s">
        <v>167</v>
      </c>
      <c r="C4" s="1" t="s">
        <v>4</v>
      </c>
      <c r="D4" s="1" t="s">
        <v>5</v>
      </c>
      <c r="E4" s="1" t="s">
        <v>6</v>
      </c>
      <c r="F4" s="1">
        <v>2400</v>
      </c>
      <c r="G4" s="1" t="s">
        <v>6</v>
      </c>
      <c r="H4" s="1" t="s">
        <v>6</v>
      </c>
      <c r="I4" s="1" t="s">
        <v>6</v>
      </c>
      <c r="J4" s="33" t="s">
        <v>6</v>
      </c>
      <c r="K4" s="1"/>
      <c r="M4" s="2"/>
      <c r="N4" t="s">
        <v>257</v>
      </c>
      <c r="R4" s="2" t="s">
        <v>51</v>
      </c>
      <c r="S4" s="2" t="s">
        <v>210</v>
      </c>
      <c r="T4" s="2" t="s">
        <v>466</v>
      </c>
      <c r="U4" s="2" t="s">
        <v>53</v>
      </c>
      <c r="V4" s="5">
        <v>2000</v>
      </c>
      <c r="W4" s="5">
        <v>0</v>
      </c>
      <c r="X4" s="5">
        <v>30000</v>
      </c>
      <c r="Z4" s="2"/>
      <c r="AA4" t="s">
        <v>55</v>
      </c>
    </row>
    <row r="5" spans="1:27" x14ac:dyDescent="0.25">
      <c r="A5" s="22" t="s">
        <v>50</v>
      </c>
      <c r="B5" s="22" t="s">
        <v>168</v>
      </c>
      <c r="C5" s="22" t="s">
        <v>7</v>
      </c>
      <c r="D5" s="22" t="s">
        <v>5</v>
      </c>
      <c r="E5" s="22">
        <v>2000</v>
      </c>
      <c r="F5" s="22">
        <v>6000</v>
      </c>
      <c r="G5" s="22">
        <v>10000</v>
      </c>
      <c r="H5" s="22" t="s">
        <v>6</v>
      </c>
      <c r="I5" s="22" t="s">
        <v>117</v>
      </c>
      <c r="J5" s="32" t="s">
        <v>6</v>
      </c>
      <c r="K5" s="22"/>
      <c r="M5" s="1"/>
      <c r="N5" t="s">
        <v>235</v>
      </c>
      <c r="R5" s="2" t="s">
        <v>51</v>
      </c>
      <c r="S5" s="2" t="s">
        <v>211</v>
      </c>
      <c r="T5" s="2" t="s">
        <v>465</v>
      </c>
      <c r="U5" s="2" t="s">
        <v>212</v>
      </c>
      <c r="V5" s="5">
        <v>3000</v>
      </c>
      <c r="W5" s="5">
        <v>450</v>
      </c>
      <c r="X5" s="5">
        <v>2000</v>
      </c>
      <c r="Z5" s="3"/>
      <c r="AA5" t="s">
        <v>56</v>
      </c>
    </row>
    <row r="6" spans="1:27" x14ac:dyDescent="0.25">
      <c r="A6" s="22" t="s">
        <v>50</v>
      </c>
      <c r="B6" s="22" t="s">
        <v>169</v>
      </c>
      <c r="C6" s="22" t="s">
        <v>8</v>
      </c>
      <c r="D6" s="22" t="s">
        <v>9</v>
      </c>
      <c r="E6" s="22">
        <v>20</v>
      </c>
      <c r="F6" s="22">
        <v>50</v>
      </c>
      <c r="G6" s="22">
        <v>60</v>
      </c>
      <c r="H6" s="22" t="s">
        <v>6</v>
      </c>
      <c r="I6" s="22" t="s">
        <v>117</v>
      </c>
      <c r="J6" s="22" t="s">
        <v>469</v>
      </c>
      <c r="K6" s="22"/>
      <c r="M6" s="14"/>
      <c r="N6" t="s">
        <v>44</v>
      </c>
      <c r="R6" s="2" t="s">
        <v>51</v>
      </c>
      <c r="S6" s="2" t="s">
        <v>464</v>
      </c>
      <c r="T6" s="2" t="s">
        <v>467</v>
      </c>
      <c r="U6" s="2" t="s">
        <v>272</v>
      </c>
      <c r="V6" s="2">
        <v>20000</v>
      </c>
      <c r="W6" s="2">
        <v>0</v>
      </c>
      <c r="X6" s="2">
        <v>500000</v>
      </c>
      <c r="Z6" s="14"/>
      <c r="AA6" t="s">
        <v>57</v>
      </c>
    </row>
    <row r="7" spans="1:27" x14ac:dyDescent="0.25">
      <c r="A7" s="22" t="s">
        <v>50</v>
      </c>
      <c r="B7" s="22" t="s">
        <v>163</v>
      </c>
      <c r="C7" s="22" t="s">
        <v>10</v>
      </c>
      <c r="D7" s="22" t="s">
        <v>41</v>
      </c>
      <c r="E7" s="22">
        <v>2300</v>
      </c>
      <c r="F7" s="22">
        <v>2700</v>
      </c>
      <c r="G7" s="22">
        <v>2800</v>
      </c>
      <c r="H7" s="22" t="s">
        <v>6</v>
      </c>
      <c r="I7" s="22" t="s">
        <v>117</v>
      </c>
      <c r="J7" s="22" t="s">
        <v>471</v>
      </c>
      <c r="K7" s="22"/>
      <c r="M7" s="12"/>
      <c r="N7" t="s">
        <v>263</v>
      </c>
      <c r="R7" s="3" t="s">
        <v>51</v>
      </c>
      <c r="S7" s="3" t="s">
        <v>213</v>
      </c>
      <c r="T7" s="3" t="s">
        <v>214</v>
      </c>
      <c r="U7" s="3" t="s">
        <v>264</v>
      </c>
      <c r="V7" s="3">
        <v>10</v>
      </c>
      <c r="W7" s="3"/>
      <c r="X7" s="3"/>
      <c r="Z7" s="26"/>
      <c r="AA7" t="s">
        <v>267</v>
      </c>
    </row>
    <row r="8" spans="1:27" x14ac:dyDescent="0.25">
      <c r="A8" s="2" t="s">
        <v>50</v>
      </c>
      <c r="B8" s="2" t="s">
        <v>170</v>
      </c>
      <c r="C8" s="2" t="s">
        <v>11</v>
      </c>
      <c r="D8" s="2" t="s">
        <v>12</v>
      </c>
      <c r="E8" s="2">
        <v>2.1</v>
      </c>
      <c r="F8" s="2">
        <v>2.5</v>
      </c>
      <c r="G8" s="2">
        <v>2.8</v>
      </c>
      <c r="H8" s="2" t="s">
        <v>6</v>
      </c>
      <c r="I8" s="2" t="s">
        <v>117</v>
      </c>
      <c r="J8" s="2" t="s">
        <v>469</v>
      </c>
      <c r="K8" s="2"/>
      <c r="R8" s="3" t="s">
        <v>215</v>
      </c>
      <c r="S8" s="3" t="s">
        <v>216</v>
      </c>
      <c r="T8" s="3" t="s">
        <v>218</v>
      </c>
      <c r="U8" s="3" t="s">
        <v>217</v>
      </c>
      <c r="V8" s="3">
        <v>4</v>
      </c>
      <c r="W8" s="3">
        <v>-10</v>
      </c>
      <c r="X8" s="3">
        <v>9</v>
      </c>
    </row>
    <row r="9" spans="1:27" x14ac:dyDescent="0.25">
      <c r="A9" s="2" t="s">
        <v>50</v>
      </c>
      <c r="B9" s="2" t="s">
        <v>171</v>
      </c>
      <c r="C9" s="2" t="s">
        <v>13</v>
      </c>
      <c r="D9" s="2" t="s">
        <v>42</v>
      </c>
      <c r="E9" s="2">
        <v>1900</v>
      </c>
      <c r="F9" s="2">
        <v>2063</v>
      </c>
      <c r="G9" s="2">
        <v>2200</v>
      </c>
      <c r="H9" s="2" t="s">
        <v>6</v>
      </c>
      <c r="I9" s="2" t="s">
        <v>117</v>
      </c>
      <c r="J9" s="2" t="s">
        <v>471</v>
      </c>
      <c r="K9" s="2"/>
      <c r="R9" s="1" t="s">
        <v>219</v>
      </c>
      <c r="S9" s="1" t="s">
        <v>220</v>
      </c>
      <c r="T9" s="1" t="s">
        <v>221</v>
      </c>
      <c r="U9" s="1" t="s">
        <v>222</v>
      </c>
      <c r="V9" s="1">
        <v>1</v>
      </c>
      <c r="W9" s="1">
        <v>-10</v>
      </c>
      <c r="X9" s="1">
        <v>10</v>
      </c>
    </row>
    <row r="10" spans="1:27" x14ac:dyDescent="0.25">
      <c r="A10" s="22" t="s">
        <v>50</v>
      </c>
      <c r="B10" s="22" t="s">
        <v>172</v>
      </c>
      <c r="C10" s="22" t="s">
        <v>14</v>
      </c>
      <c r="D10" s="22" t="s">
        <v>15</v>
      </c>
      <c r="E10" s="22">
        <v>10</v>
      </c>
      <c r="F10" s="22">
        <v>25</v>
      </c>
      <c r="G10" s="22">
        <v>35</v>
      </c>
      <c r="H10" s="22" t="s">
        <v>6</v>
      </c>
      <c r="I10" s="22" t="s">
        <v>117</v>
      </c>
      <c r="J10" s="32" t="s">
        <v>6</v>
      </c>
      <c r="K10" s="22"/>
      <c r="R10" s="1" t="s">
        <v>219</v>
      </c>
      <c r="S10" s="1" t="s">
        <v>223</v>
      </c>
      <c r="T10" s="1" t="s">
        <v>224</v>
      </c>
      <c r="U10" s="1" t="s">
        <v>43</v>
      </c>
      <c r="V10" s="1">
        <v>0</v>
      </c>
      <c r="W10" s="1">
        <v>0</v>
      </c>
      <c r="X10" s="1">
        <v>1</v>
      </c>
    </row>
    <row r="11" spans="1:27" x14ac:dyDescent="0.25">
      <c r="A11" s="22" t="s">
        <v>50</v>
      </c>
      <c r="B11" s="22" t="s">
        <v>173</v>
      </c>
      <c r="C11" s="22" t="s">
        <v>16</v>
      </c>
      <c r="D11" s="22" t="s">
        <v>17</v>
      </c>
      <c r="E11" s="22">
        <v>0.10100000000000001</v>
      </c>
      <c r="F11" s="22">
        <v>0.10100000000000001</v>
      </c>
      <c r="G11" s="22">
        <v>0.10100000000000001</v>
      </c>
      <c r="H11" s="22" t="s">
        <v>6</v>
      </c>
      <c r="I11" s="22" t="s">
        <v>6</v>
      </c>
      <c r="J11" s="32" t="s">
        <v>6</v>
      </c>
      <c r="K11" s="22"/>
      <c r="R11" s="1" t="s">
        <v>219</v>
      </c>
      <c r="S11" s="1" t="s">
        <v>225</v>
      </c>
      <c r="T11" s="1" t="s">
        <v>226</v>
      </c>
      <c r="U11" s="1" t="s">
        <v>43</v>
      </c>
      <c r="V11" s="1">
        <v>0</v>
      </c>
      <c r="W11" s="1">
        <v>-1</v>
      </c>
      <c r="X11" s="1">
        <v>0</v>
      </c>
    </row>
    <row r="12" spans="1:27" x14ac:dyDescent="0.25">
      <c r="A12" s="2" t="s">
        <v>48</v>
      </c>
      <c r="B12" s="2" t="s">
        <v>190</v>
      </c>
      <c r="C12" s="2" t="s">
        <v>18</v>
      </c>
      <c r="D12" s="2" t="s">
        <v>12</v>
      </c>
      <c r="E12" s="2">
        <v>1</v>
      </c>
      <c r="F12" s="2">
        <v>2</v>
      </c>
      <c r="G12" s="2">
        <v>3</v>
      </c>
      <c r="H12" s="2" t="s">
        <v>6</v>
      </c>
      <c r="I12" s="2" t="s">
        <v>117</v>
      </c>
      <c r="J12" s="2" t="s">
        <v>472</v>
      </c>
      <c r="K12" s="2"/>
      <c r="R12" s="1" t="s">
        <v>219</v>
      </c>
      <c r="S12" s="1" t="s">
        <v>227</v>
      </c>
      <c r="T12" s="1" t="s">
        <v>228</v>
      </c>
      <c r="U12" s="1" t="s">
        <v>43</v>
      </c>
      <c r="V12" s="1">
        <v>0</v>
      </c>
      <c r="W12" s="1">
        <v>0</v>
      </c>
      <c r="X12" s="1">
        <v>1</v>
      </c>
    </row>
    <row r="13" spans="1:27" x14ac:dyDescent="0.25">
      <c r="A13" s="2" t="s">
        <v>48</v>
      </c>
      <c r="B13" s="2" t="s">
        <v>191</v>
      </c>
      <c r="C13" s="2" t="s">
        <v>19</v>
      </c>
      <c r="D13" s="2" t="s">
        <v>42</v>
      </c>
      <c r="E13" s="2">
        <v>1900</v>
      </c>
      <c r="F13" s="2">
        <v>2000</v>
      </c>
      <c r="G13" s="2">
        <v>2100</v>
      </c>
      <c r="H13" s="2" t="s">
        <v>6</v>
      </c>
      <c r="I13" s="2" t="s">
        <v>117</v>
      </c>
      <c r="J13" s="2" t="s">
        <v>473</v>
      </c>
      <c r="K13" s="2"/>
      <c r="R13" s="1" t="s">
        <v>219</v>
      </c>
      <c r="S13" s="1" t="s">
        <v>229</v>
      </c>
      <c r="T13" s="1" t="s">
        <v>230</v>
      </c>
      <c r="U13" s="1" t="s">
        <v>43</v>
      </c>
      <c r="V13" s="1">
        <v>0</v>
      </c>
      <c r="W13" s="1">
        <v>0</v>
      </c>
      <c r="X13" s="1">
        <v>1</v>
      </c>
    </row>
    <row r="14" spans="1:27" x14ac:dyDescent="0.25">
      <c r="A14" s="14" t="s">
        <v>51</v>
      </c>
      <c r="B14" s="14" t="s">
        <v>192</v>
      </c>
      <c r="C14" s="14" t="s">
        <v>20</v>
      </c>
      <c r="D14" s="14" t="s">
        <v>21</v>
      </c>
      <c r="E14" s="14" t="s">
        <v>6</v>
      </c>
      <c r="F14" s="14">
        <v>85</v>
      </c>
      <c r="G14" s="14" t="s">
        <v>6</v>
      </c>
      <c r="H14" s="14" t="s">
        <v>6</v>
      </c>
      <c r="I14" s="14" t="s">
        <v>6</v>
      </c>
      <c r="J14" s="34" t="s">
        <v>474</v>
      </c>
      <c r="K14" s="14"/>
      <c r="R14" s="14" t="s">
        <v>231</v>
      </c>
      <c r="S14" s="14" t="s">
        <v>6</v>
      </c>
      <c r="T14" s="14" t="s">
        <v>233</v>
      </c>
      <c r="U14" s="15" t="s">
        <v>6</v>
      </c>
      <c r="V14" s="14" t="s">
        <v>232</v>
      </c>
      <c r="W14" s="15" t="s">
        <v>6</v>
      </c>
      <c r="X14" s="15" t="s">
        <v>6</v>
      </c>
    </row>
    <row r="15" spans="1:27" x14ac:dyDescent="0.25">
      <c r="A15" s="14" t="s">
        <v>51</v>
      </c>
      <c r="B15" s="14" t="s">
        <v>88</v>
      </c>
      <c r="C15" s="14" t="s">
        <v>22</v>
      </c>
      <c r="D15" s="14" t="s">
        <v>23</v>
      </c>
      <c r="E15" s="14" t="s">
        <v>6</v>
      </c>
      <c r="F15" s="14">
        <v>20.5</v>
      </c>
      <c r="G15" s="14" t="s">
        <v>6</v>
      </c>
      <c r="H15" s="14" t="s">
        <v>6</v>
      </c>
      <c r="I15" s="14" t="s">
        <v>6</v>
      </c>
      <c r="J15" s="15" t="s">
        <v>476</v>
      </c>
      <c r="K15" s="14"/>
      <c r="R15" s="1" t="s">
        <v>219</v>
      </c>
      <c r="S15" s="1" t="s">
        <v>265</v>
      </c>
      <c r="T15" s="1" t="s">
        <v>271</v>
      </c>
      <c r="U15" s="1" t="s">
        <v>17</v>
      </c>
      <c r="V15" s="1"/>
      <c r="W15" s="1"/>
      <c r="X15" s="1"/>
    </row>
    <row r="16" spans="1:27" x14ac:dyDescent="0.25">
      <c r="A16" s="14" t="s">
        <v>51</v>
      </c>
      <c r="B16" s="14" t="s">
        <v>120</v>
      </c>
      <c r="C16" s="14" t="s">
        <v>40</v>
      </c>
      <c r="D16" s="14" t="s">
        <v>15</v>
      </c>
      <c r="E16" s="14" t="s">
        <v>6</v>
      </c>
      <c r="F16" s="14">
        <v>95</v>
      </c>
      <c r="G16" s="14" t="s">
        <v>6</v>
      </c>
      <c r="H16" s="14" t="s">
        <v>6</v>
      </c>
      <c r="I16" s="14" t="s">
        <v>6</v>
      </c>
      <c r="J16" s="14"/>
      <c r="K16" s="14"/>
      <c r="R16" s="1" t="s">
        <v>219</v>
      </c>
      <c r="S16" s="1" t="s">
        <v>266</v>
      </c>
      <c r="T16" s="1" t="s">
        <v>270</v>
      </c>
      <c r="U16" s="1" t="s">
        <v>212</v>
      </c>
      <c r="V16" s="1"/>
      <c r="W16" s="1">
        <v>0</v>
      </c>
      <c r="X16" s="1">
        <v>2000</v>
      </c>
    </row>
    <row r="17" spans="1:25" x14ac:dyDescent="0.25">
      <c r="A17" s="2" t="s">
        <v>51</v>
      </c>
      <c r="B17" s="2" t="s">
        <v>119</v>
      </c>
      <c r="C17" s="2" t="s">
        <v>196</v>
      </c>
      <c r="D17" s="2" t="s">
        <v>17</v>
      </c>
      <c r="E17" s="2">
        <v>0.1</v>
      </c>
      <c r="F17" s="2">
        <v>1</v>
      </c>
      <c r="G17" s="2">
        <v>5</v>
      </c>
      <c r="H17" s="2"/>
      <c r="I17" s="2" t="s">
        <v>117</v>
      </c>
      <c r="J17" s="35" t="s">
        <v>475</v>
      </c>
      <c r="K17" s="2"/>
      <c r="R17" s="1" t="s">
        <v>268</v>
      </c>
      <c r="S17" s="1" t="s">
        <v>416</v>
      </c>
      <c r="T17" s="1" t="s">
        <v>269</v>
      </c>
      <c r="U17" s="1" t="s">
        <v>39</v>
      </c>
      <c r="V17" s="1">
        <v>5</v>
      </c>
      <c r="W17" s="1">
        <v>0</v>
      </c>
      <c r="X17" s="1">
        <v>100</v>
      </c>
      <c r="Y17" s="7"/>
    </row>
    <row r="18" spans="1:25" x14ac:dyDescent="0.25">
      <c r="A18" s="1" t="s">
        <v>52</v>
      </c>
      <c r="B18" s="1" t="s">
        <v>89</v>
      </c>
      <c r="C18" s="1" t="s">
        <v>90</v>
      </c>
      <c r="D18" s="1" t="s">
        <v>91</v>
      </c>
      <c r="E18" s="1" t="s">
        <v>6</v>
      </c>
      <c r="F18" s="1">
        <v>41</v>
      </c>
      <c r="G18" s="1" t="s">
        <v>6</v>
      </c>
      <c r="H18" s="1" t="s">
        <v>6</v>
      </c>
      <c r="I18" s="1" t="s">
        <v>6</v>
      </c>
      <c r="J18" s="33" t="s">
        <v>6</v>
      </c>
      <c r="K18" s="1"/>
      <c r="Q18" s="7"/>
      <c r="R18" s="1" t="s">
        <v>268</v>
      </c>
      <c r="S18" s="1" t="s">
        <v>417</v>
      </c>
      <c r="T18" s="1" t="s">
        <v>418</v>
      </c>
      <c r="U18" s="1" t="s">
        <v>39</v>
      </c>
      <c r="V18" s="1">
        <v>5</v>
      </c>
      <c r="W18" s="1">
        <v>0</v>
      </c>
      <c r="X18" s="1">
        <v>100</v>
      </c>
      <c r="Y18" s="7"/>
    </row>
    <row r="19" spans="1:25" x14ac:dyDescent="0.25">
      <c r="A19" s="2" t="s">
        <v>48</v>
      </c>
      <c r="B19" s="2" t="s">
        <v>193</v>
      </c>
      <c r="C19" s="2" t="s">
        <v>24</v>
      </c>
      <c r="D19" s="2" t="s">
        <v>5</v>
      </c>
      <c r="E19" s="2">
        <f>0.0254*2</f>
        <v>5.0799999999999998E-2</v>
      </c>
      <c r="F19" s="2">
        <v>7.6200000000000004E-2</v>
      </c>
      <c r="G19" s="2">
        <f>0.0254*7</f>
        <v>0.17779999999999999</v>
      </c>
      <c r="H19" s="2" t="s">
        <v>6</v>
      </c>
      <c r="I19" s="2" t="s">
        <v>117</v>
      </c>
      <c r="J19" s="35" t="s">
        <v>477</v>
      </c>
      <c r="K19" s="2"/>
      <c r="Q19" s="7"/>
      <c r="R19" s="1" t="s">
        <v>268</v>
      </c>
      <c r="S19" s="1" t="s">
        <v>273</v>
      </c>
      <c r="T19" s="1" t="s">
        <v>275</v>
      </c>
      <c r="U19" s="1" t="s">
        <v>39</v>
      </c>
      <c r="V19" s="1">
        <v>5</v>
      </c>
      <c r="W19" s="1">
        <v>0</v>
      </c>
      <c r="X19" s="1">
        <v>100</v>
      </c>
      <c r="Y19" s="7"/>
    </row>
    <row r="20" spans="1:25" x14ac:dyDescent="0.25">
      <c r="A20" s="2" t="s">
        <v>48</v>
      </c>
      <c r="B20" s="2" t="s">
        <v>194</v>
      </c>
      <c r="C20" s="2" t="s">
        <v>25</v>
      </c>
      <c r="D20" s="2" t="s">
        <v>5</v>
      </c>
      <c r="E20" s="2" t="s">
        <v>6</v>
      </c>
      <c r="F20" s="2" t="s">
        <v>237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242</v>
      </c>
      <c r="Q20" s="7"/>
      <c r="R20" s="1" t="s">
        <v>268</v>
      </c>
      <c r="S20" s="1" t="s">
        <v>274</v>
      </c>
      <c r="T20" s="1" t="s">
        <v>276</v>
      </c>
      <c r="U20" s="1" t="s">
        <v>39</v>
      </c>
      <c r="V20" s="1">
        <v>5</v>
      </c>
      <c r="W20" s="1">
        <v>0</v>
      </c>
      <c r="X20" s="1">
        <v>100</v>
      </c>
      <c r="Y20" s="7"/>
    </row>
    <row r="21" spans="1:25" x14ac:dyDescent="0.25">
      <c r="A21" s="2" t="s">
        <v>48</v>
      </c>
      <c r="B21" s="2" t="s">
        <v>195</v>
      </c>
      <c r="C21" s="2" t="s">
        <v>26</v>
      </c>
      <c r="D21" s="2" t="s">
        <v>5</v>
      </c>
      <c r="E21" s="2" t="s">
        <v>6</v>
      </c>
      <c r="F21" s="2" t="s">
        <v>238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241</v>
      </c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2" t="s">
        <v>48</v>
      </c>
      <c r="B22" s="2" t="s">
        <v>156</v>
      </c>
      <c r="C22" s="2" t="s">
        <v>27</v>
      </c>
      <c r="D22" s="2" t="s">
        <v>155</v>
      </c>
      <c r="E22" s="2">
        <v>1</v>
      </c>
      <c r="F22" s="2">
        <v>3</v>
      </c>
      <c r="G22" s="2">
        <v>15</v>
      </c>
      <c r="H22" s="2" t="s">
        <v>6</v>
      </c>
      <c r="I22" s="2" t="s">
        <v>117</v>
      </c>
      <c r="J22" s="2" t="s">
        <v>478</v>
      </c>
      <c r="K22" s="2" t="s">
        <v>244</v>
      </c>
      <c r="Q22" s="7"/>
      <c r="R22" s="7"/>
      <c r="S22" s="7"/>
      <c r="T22" s="7"/>
      <c r="U22" s="7"/>
      <c r="V22" s="11"/>
      <c r="W22" s="11"/>
      <c r="X22" s="11"/>
      <c r="Y22" s="7"/>
    </row>
    <row r="23" spans="1:25" x14ac:dyDescent="0.25">
      <c r="A23" s="2" t="s">
        <v>48</v>
      </c>
      <c r="B23" s="2" t="s">
        <v>201</v>
      </c>
      <c r="C23" s="2" t="s">
        <v>28</v>
      </c>
      <c r="D23" s="2" t="s">
        <v>6</v>
      </c>
      <c r="E23" s="2">
        <v>60</v>
      </c>
      <c r="F23" s="2">
        <v>80</v>
      </c>
      <c r="G23" s="2">
        <v>120</v>
      </c>
      <c r="H23" s="2" t="s">
        <v>6</v>
      </c>
      <c r="I23" s="2" t="s">
        <v>117</v>
      </c>
      <c r="J23" s="2" t="s">
        <v>479</v>
      </c>
      <c r="K23" s="2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1" t="s">
        <v>52</v>
      </c>
      <c r="B24" s="1" t="s">
        <v>164</v>
      </c>
      <c r="C24" s="1" t="s">
        <v>29</v>
      </c>
      <c r="D24" s="1" t="s">
        <v>41</v>
      </c>
      <c r="E24" s="1" t="s">
        <v>6</v>
      </c>
      <c r="F24" s="1">
        <v>980</v>
      </c>
      <c r="G24" s="1" t="s">
        <v>6</v>
      </c>
      <c r="H24" s="1" t="s">
        <v>6</v>
      </c>
      <c r="I24" s="1" t="s">
        <v>6</v>
      </c>
      <c r="J24" s="1" t="s">
        <v>480</v>
      </c>
      <c r="K24" s="1" t="s">
        <v>240</v>
      </c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1" t="s">
        <v>52</v>
      </c>
      <c r="B25" s="1" t="s">
        <v>165</v>
      </c>
      <c r="C25" s="1" t="s">
        <v>30</v>
      </c>
      <c r="D25" s="1" t="s">
        <v>31</v>
      </c>
      <c r="E25" s="1" t="s">
        <v>6</v>
      </c>
      <c r="F25" s="1">
        <v>0.9</v>
      </c>
      <c r="G25" s="1" t="s">
        <v>6</v>
      </c>
      <c r="H25" s="1" t="s">
        <v>6</v>
      </c>
      <c r="I25" s="1" t="s">
        <v>6</v>
      </c>
      <c r="J25" s="1" t="s">
        <v>481</v>
      </c>
      <c r="K25" s="1" t="s">
        <v>240</v>
      </c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1" t="s">
        <v>52</v>
      </c>
      <c r="B26" s="1" t="s">
        <v>157</v>
      </c>
      <c r="C26" s="1" t="s">
        <v>160</v>
      </c>
      <c r="D26" s="1" t="s">
        <v>158</v>
      </c>
      <c r="E26" s="1" t="s">
        <v>6</v>
      </c>
      <c r="F26" s="1">
        <v>10</v>
      </c>
      <c r="G26" s="1" t="s">
        <v>6</v>
      </c>
      <c r="H26" s="1" t="s">
        <v>6</v>
      </c>
      <c r="I26" s="1" t="s">
        <v>6</v>
      </c>
      <c r="J26" s="33" t="s">
        <v>6</v>
      </c>
      <c r="K26" s="1" t="s">
        <v>243</v>
      </c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1" t="s">
        <v>52</v>
      </c>
      <c r="B27" s="1" t="s">
        <v>159</v>
      </c>
      <c r="C27" s="1" t="s">
        <v>161</v>
      </c>
      <c r="D27" s="1" t="s">
        <v>162</v>
      </c>
      <c r="E27" s="1" t="s">
        <v>6</v>
      </c>
      <c r="F27" s="1">
        <v>500</v>
      </c>
      <c r="G27" s="1" t="s">
        <v>6</v>
      </c>
      <c r="H27" s="1" t="s">
        <v>6</v>
      </c>
      <c r="I27" s="1" t="s">
        <v>6</v>
      </c>
      <c r="J27" s="33" t="s">
        <v>6</v>
      </c>
      <c r="K27" s="1" t="s">
        <v>243</v>
      </c>
      <c r="Q27" s="7"/>
      <c r="R27" s="7"/>
      <c r="S27" s="7"/>
      <c r="T27" s="7"/>
    </row>
    <row r="28" spans="1:25" x14ac:dyDescent="0.25">
      <c r="A28" s="2" t="s">
        <v>50</v>
      </c>
      <c r="B28" s="2" t="s">
        <v>199</v>
      </c>
      <c r="C28" s="2" t="s">
        <v>32</v>
      </c>
      <c r="D28" s="2" t="s">
        <v>17</v>
      </c>
      <c r="E28" s="2">
        <f>E5*$F$24*9.81*10^-6+E11</f>
        <v>19.328599999999998</v>
      </c>
      <c r="F28" s="2">
        <f>F5*$F$24*9.81*10^-6+F11</f>
        <v>57.783799999999999</v>
      </c>
      <c r="G28" s="2">
        <f>G5*$F$24*9.81*10^-6+G11</f>
        <v>96.23899999999999</v>
      </c>
      <c r="H28" s="2" t="s">
        <v>6</v>
      </c>
      <c r="I28" s="2" t="s">
        <v>117</v>
      </c>
      <c r="J28" s="5" t="s">
        <v>6</v>
      </c>
      <c r="K28" s="2" t="s">
        <v>262</v>
      </c>
      <c r="R28" s="7"/>
      <c r="S28" s="7"/>
      <c r="T28" s="7"/>
    </row>
    <row r="29" spans="1:25" x14ac:dyDescent="0.25">
      <c r="A29" s="2" t="s">
        <v>50</v>
      </c>
      <c r="B29" s="2" t="s">
        <v>200</v>
      </c>
      <c r="C29" s="2" t="s">
        <v>33</v>
      </c>
      <c r="D29" s="2" t="s">
        <v>491</v>
      </c>
      <c r="E29" s="2">
        <f>E6*E5*10^-3+E10+273.15</f>
        <v>323.14999999999998</v>
      </c>
      <c r="F29" s="2">
        <f>F6*F5*10^-3+F10+273.15</f>
        <v>598.15</v>
      </c>
      <c r="G29" s="2">
        <f>G6*G5*10^-3+G10+273.15</f>
        <v>908.15</v>
      </c>
      <c r="H29" s="2" t="s">
        <v>6</v>
      </c>
      <c r="I29" s="2" t="s">
        <v>117</v>
      </c>
      <c r="J29" s="5" t="s">
        <v>6</v>
      </c>
      <c r="K29" s="2" t="s">
        <v>492</v>
      </c>
      <c r="R29" s="7"/>
      <c r="S29" s="7"/>
      <c r="T29" s="7"/>
    </row>
    <row r="30" spans="1:25" x14ac:dyDescent="0.25">
      <c r="A30" s="2" t="s">
        <v>166</v>
      </c>
      <c r="B30" s="2" t="s">
        <v>175</v>
      </c>
      <c r="C30" s="2" t="s">
        <v>174</v>
      </c>
      <c r="D30" s="2" t="s">
        <v>176</v>
      </c>
      <c r="E30" s="2">
        <v>30</v>
      </c>
      <c r="F30" s="2">
        <v>50</v>
      </c>
      <c r="G30" s="2">
        <v>90</v>
      </c>
      <c r="H30" s="2" t="s">
        <v>6</v>
      </c>
      <c r="I30" s="2" t="s">
        <v>117</v>
      </c>
      <c r="J30" s="2" t="s">
        <v>470</v>
      </c>
      <c r="K30" s="2"/>
    </row>
    <row r="31" spans="1:25" x14ac:dyDescent="0.25">
      <c r="A31" s="2" t="s">
        <v>166</v>
      </c>
      <c r="B31" s="2" t="s">
        <v>177</v>
      </c>
      <c r="C31" s="2" t="s">
        <v>178</v>
      </c>
      <c r="D31" s="2" t="s">
        <v>114</v>
      </c>
      <c r="E31" s="2">
        <v>0.15</v>
      </c>
      <c r="F31" s="2">
        <v>0.3</v>
      </c>
      <c r="G31" s="2">
        <v>0.4</v>
      </c>
      <c r="H31" s="2" t="s">
        <v>6</v>
      </c>
      <c r="I31" s="2" t="s">
        <v>117</v>
      </c>
      <c r="J31" s="2" t="s">
        <v>470</v>
      </c>
      <c r="K31" s="2"/>
    </row>
    <row r="32" spans="1:25" x14ac:dyDescent="0.25">
      <c r="A32" s="17" t="s">
        <v>166</v>
      </c>
      <c r="B32" s="17" t="s">
        <v>179</v>
      </c>
      <c r="C32" s="17" t="s">
        <v>180</v>
      </c>
      <c r="D32" s="17" t="s">
        <v>176</v>
      </c>
      <c r="E32" s="18">
        <f>E30/(2*(1+E31))</f>
        <v>13.043478260869566</v>
      </c>
      <c r="F32" s="18">
        <f>F30/(2*(1+F31))</f>
        <v>19.23076923076923</v>
      </c>
      <c r="G32" s="18">
        <f>G30/(2*(1+G31))</f>
        <v>32.142857142857146</v>
      </c>
      <c r="H32" s="17" t="s">
        <v>6</v>
      </c>
      <c r="I32" s="17" t="s">
        <v>6</v>
      </c>
      <c r="J32" s="36" t="s">
        <v>6</v>
      </c>
      <c r="K32" s="17" t="s">
        <v>258</v>
      </c>
    </row>
    <row r="33" spans="1:19" x14ac:dyDescent="0.25">
      <c r="A33" s="22" t="s">
        <v>166</v>
      </c>
      <c r="B33" s="22" t="s">
        <v>181</v>
      </c>
      <c r="C33" s="22" t="s">
        <v>182</v>
      </c>
      <c r="D33" s="22" t="s">
        <v>183</v>
      </c>
      <c r="E33" s="22">
        <v>0.3</v>
      </c>
      <c r="F33" s="22">
        <v>0.5</v>
      </c>
      <c r="G33" s="22">
        <v>0.9</v>
      </c>
      <c r="H33" s="22" t="s">
        <v>6</v>
      </c>
      <c r="I33" s="22" t="s">
        <v>117</v>
      </c>
      <c r="J33" s="22" t="s">
        <v>482</v>
      </c>
      <c r="K33" s="22"/>
    </row>
    <row r="34" spans="1:19" x14ac:dyDescent="0.25">
      <c r="A34" s="22" t="s">
        <v>166</v>
      </c>
      <c r="B34" s="22" t="s">
        <v>184</v>
      </c>
      <c r="C34" s="22" t="s">
        <v>185</v>
      </c>
      <c r="D34" s="22" t="s">
        <v>183</v>
      </c>
      <c r="E34" s="22">
        <v>0.3</v>
      </c>
      <c r="F34" s="22">
        <v>0.75</v>
      </c>
      <c r="G34" s="22">
        <v>1.5</v>
      </c>
      <c r="H34" s="22" t="s">
        <v>6</v>
      </c>
      <c r="I34" s="22" t="s">
        <v>117</v>
      </c>
      <c r="J34" s="22" t="s">
        <v>482</v>
      </c>
      <c r="K34" s="22"/>
    </row>
    <row r="35" spans="1:19" x14ac:dyDescent="0.25">
      <c r="A35" s="14" t="s">
        <v>166</v>
      </c>
      <c r="B35" s="14" t="s">
        <v>186</v>
      </c>
      <c r="C35" s="14" t="s">
        <v>187</v>
      </c>
      <c r="D35" s="14" t="s">
        <v>37</v>
      </c>
      <c r="E35" s="14">
        <v>-180</v>
      </c>
      <c r="F35" s="14">
        <v>0</v>
      </c>
      <c r="G35" s="14">
        <v>180</v>
      </c>
      <c r="H35" s="14" t="s">
        <v>6</v>
      </c>
      <c r="I35" s="14" t="s">
        <v>117</v>
      </c>
      <c r="J35" s="15" t="s">
        <v>6</v>
      </c>
      <c r="K35" s="14"/>
    </row>
    <row r="36" spans="1:19" x14ac:dyDescent="0.25">
      <c r="A36" s="14" t="s">
        <v>166</v>
      </c>
      <c r="B36" s="14" t="s">
        <v>188</v>
      </c>
      <c r="C36" s="14" t="s">
        <v>189</v>
      </c>
      <c r="D36" s="14" t="s">
        <v>37</v>
      </c>
      <c r="E36" s="14">
        <v>-90</v>
      </c>
      <c r="F36" s="14">
        <v>0</v>
      </c>
      <c r="G36" s="14">
        <v>90</v>
      </c>
      <c r="H36" s="14" t="s">
        <v>6</v>
      </c>
      <c r="I36" s="14" t="s">
        <v>117</v>
      </c>
      <c r="J36" s="15" t="s">
        <v>6</v>
      </c>
      <c r="K36" s="14"/>
    </row>
    <row r="37" spans="1:19" x14ac:dyDescent="0.25">
      <c r="A37" s="2" t="s">
        <v>166</v>
      </c>
      <c r="B37" s="2" t="s">
        <v>202</v>
      </c>
      <c r="C37" s="2" t="s">
        <v>205</v>
      </c>
      <c r="D37" s="2" t="s">
        <v>208</v>
      </c>
      <c r="E37" s="19">
        <f>E7*9.81*E5*10^-6</f>
        <v>45.125999999999998</v>
      </c>
      <c r="F37" s="19">
        <f>F7*9.81*F5*10^-6</f>
        <v>158.922</v>
      </c>
      <c r="G37" s="19">
        <f>G7*9.81*G5*10^-6</f>
        <v>274.68</v>
      </c>
      <c r="H37" s="2" t="s">
        <v>6</v>
      </c>
      <c r="I37" s="2" t="s">
        <v>117</v>
      </c>
      <c r="J37" s="5" t="s">
        <v>6</v>
      </c>
      <c r="K37" s="2" t="s">
        <v>261</v>
      </c>
    </row>
    <row r="38" spans="1:19" x14ac:dyDescent="0.25">
      <c r="A38" s="2" t="s">
        <v>166</v>
      </c>
      <c r="B38" s="2" t="s">
        <v>203</v>
      </c>
      <c r="C38" s="2" t="s">
        <v>206</v>
      </c>
      <c r="D38" s="2" t="s">
        <v>208</v>
      </c>
      <c r="E38" s="19">
        <f>(E37-E28)*E34+E28</f>
        <v>27.067819999999998</v>
      </c>
      <c r="F38" s="19">
        <f>(F37-F28)*F34+F28</f>
        <v>133.63745</v>
      </c>
      <c r="G38" s="19">
        <f t="shared" ref="G38" si="0">(G37-G28)*G34+G28</f>
        <v>363.90050000000002</v>
      </c>
      <c r="H38" s="2" t="s">
        <v>6</v>
      </c>
      <c r="I38" s="2" t="s">
        <v>117</v>
      </c>
      <c r="J38" s="5" t="s">
        <v>6</v>
      </c>
      <c r="K38" s="20" t="s">
        <v>259</v>
      </c>
      <c r="L38" s="50"/>
    </row>
    <row r="39" spans="1:19" x14ac:dyDescent="0.25">
      <c r="A39" s="2" t="s">
        <v>166</v>
      </c>
      <c r="B39" s="2" t="s">
        <v>204</v>
      </c>
      <c r="C39" s="2" t="s">
        <v>207</v>
      </c>
      <c r="D39" s="2" t="s">
        <v>208</v>
      </c>
      <c r="E39" s="19">
        <f t="shared" ref="E39:G39" si="1">(E37-E28)*E33+E28</f>
        <v>27.067819999999998</v>
      </c>
      <c r="F39" s="19">
        <f>(F37-F28)*F33+F28</f>
        <v>108.35290000000001</v>
      </c>
      <c r="G39" s="19">
        <f t="shared" si="1"/>
        <v>256.83590000000004</v>
      </c>
      <c r="H39" s="2" t="s">
        <v>6</v>
      </c>
      <c r="I39" s="2" t="s">
        <v>117</v>
      </c>
      <c r="J39" s="5" t="s">
        <v>6</v>
      </c>
      <c r="K39" s="21" t="s">
        <v>260</v>
      </c>
      <c r="L39" s="51"/>
    </row>
    <row r="40" spans="1:19" x14ac:dyDescent="0.25">
      <c r="A40" s="2" t="s">
        <v>48</v>
      </c>
      <c r="B40" s="2" t="s">
        <v>152</v>
      </c>
      <c r="C40" s="2" t="s">
        <v>34</v>
      </c>
      <c r="D40" s="2" t="s">
        <v>5</v>
      </c>
      <c r="E40" s="2">
        <v>100</v>
      </c>
      <c r="F40" s="2">
        <v>300</v>
      </c>
      <c r="G40" s="2">
        <v>800</v>
      </c>
      <c r="H40" s="2" t="s">
        <v>6</v>
      </c>
      <c r="I40" s="2" t="s">
        <v>117</v>
      </c>
      <c r="J40" s="5" t="s">
        <v>6</v>
      </c>
      <c r="K40" s="2"/>
    </row>
    <row r="41" spans="1:19" x14ac:dyDescent="0.25">
      <c r="A41" s="2" t="s">
        <v>48</v>
      </c>
      <c r="B41" s="2" t="s">
        <v>151</v>
      </c>
      <c r="C41" s="2" t="s">
        <v>35</v>
      </c>
      <c r="D41" s="2" t="s">
        <v>5</v>
      </c>
      <c r="E41" s="2">
        <v>400</v>
      </c>
      <c r="F41" s="2">
        <v>600</v>
      </c>
      <c r="G41" s="2">
        <v>1600</v>
      </c>
      <c r="H41" s="2" t="s">
        <v>6</v>
      </c>
      <c r="I41" s="2" t="s">
        <v>495</v>
      </c>
      <c r="J41" s="5" t="s">
        <v>6</v>
      </c>
      <c r="K41" s="2" t="s">
        <v>496</v>
      </c>
    </row>
    <row r="42" spans="1:19" x14ac:dyDescent="0.25">
      <c r="A42" s="2" t="s">
        <v>48</v>
      </c>
      <c r="B42" s="2" t="s">
        <v>150</v>
      </c>
      <c r="C42" s="2" t="s">
        <v>36</v>
      </c>
      <c r="D42" s="2" t="s">
        <v>37</v>
      </c>
      <c r="E42" s="2">
        <v>-90</v>
      </c>
      <c r="F42" s="2">
        <v>0</v>
      </c>
      <c r="G42" s="2">
        <v>90</v>
      </c>
      <c r="H42" s="2" t="s">
        <v>6</v>
      </c>
      <c r="I42" s="2" t="s">
        <v>117</v>
      </c>
      <c r="J42" s="5" t="s">
        <v>6</v>
      </c>
      <c r="K42" s="2"/>
    </row>
    <row r="43" spans="1:19" x14ac:dyDescent="0.25">
      <c r="A43" s="2" t="s">
        <v>48</v>
      </c>
      <c r="B43" s="2" t="s">
        <v>149</v>
      </c>
      <c r="C43" s="2" t="s">
        <v>38</v>
      </c>
      <c r="D43" s="2" t="s">
        <v>37</v>
      </c>
      <c r="E43" s="2">
        <v>0</v>
      </c>
      <c r="F43" s="2">
        <v>0</v>
      </c>
      <c r="G43" s="2">
        <v>90</v>
      </c>
      <c r="H43" s="2" t="s">
        <v>6</v>
      </c>
      <c r="I43" s="2" t="s">
        <v>117</v>
      </c>
      <c r="J43" s="5" t="s">
        <v>6</v>
      </c>
      <c r="K43" s="2"/>
    </row>
    <row r="44" spans="1:19" x14ac:dyDescent="0.25">
      <c r="A44" s="2" t="s">
        <v>48</v>
      </c>
      <c r="B44" s="2" t="s">
        <v>148</v>
      </c>
      <c r="C44" s="2" t="s">
        <v>137</v>
      </c>
      <c r="D44" s="2" t="s">
        <v>37</v>
      </c>
      <c r="E44" s="2">
        <v>-15</v>
      </c>
      <c r="F44" s="2">
        <v>0</v>
      </c>
      <c r="G44" s="2">
        <v>15</v>
      </c>
      <c r="H44" s="2" t="s">
        <v>6</v>
      </c>
      <c r="I44" s="2" t="s">
        <v>117</v>
      </c>
      <c r="J44" s="5" t="s">
        <v>6</v>
      </c>
      <c r="K44" s="2"/>
    </row>
    <row r="45" spans="1:19" x14ac:dyDescent="0.25">
      <c r="A45" s="2" t="s">
        <v>48</v>
      </c>
      <c r="B45" s="2" t="s">
        <v>147</v>
      </c>
      <c r="C45" s="2" t="s">
        <v>138</v>
      </c>
      <c r="D45" s="2" t="s">
        <v>153</v>
      </c>
      <c r="E45" s="2">
        <v>1</v>
      </c>
      <c r="F45" s="2">
        <v>2</v>
      </c>
      <c r="G45" s="2">
        <v>4</v>
      </c>
      <c r="H45" s="2" t="s">
        <v>6</v>
      </c>
      <c r="I45" s="2" t="s">
        <v>117</v>
      </c>
      <c r="J45" s="5" t="s">
        <v>6</v>
      </c>
      <c r="K45" s="2"/>
    </row>
    <row r="46" spans="1:19" x14ac:dyDescent="0.25">
      <c r="A46" s="2" t="s">
        <v>48</v>
      </c>
      <c r="B46" s="2" t="s">
        <v>146</v>
      </c>
      <c r="C46" s="2" t="s">
        <v>139</v>
      </c>
      <c r="D46" s="2" t="s">
        <v>37</v>
      </c>
      <c r="E46" s="2">
        <v>-10</v>
      </c>
      <c r="F46" s="2">
        <v>0</v>
      </c>
      <c r="G46" s="2">
        <v>10</v>
      </c>
      <c r="H46" s="2" t="s">
        <v>6</v>
      </c>
      <c r="I46" s="2" t="s">
        <v>117</v>
      </c>
      <c r="J46" s="5" t="s">
        <v>6</v>
      </c>
      <c r="K46" s="2"/>
    </row>
    <row r="47" spans="1:19" x14ac:dyDescent="0.25">
      <c r="A47" s="2" t="s">
        <v>48</v>
      </c>
      <c r="B47" s="2" t="s">
        <v>145</v>
      </c>
      <c r="C47" s="2" t="s">
        <v>140</v>
      </c>
      <c r="D47" s="2" t="s">
        <v>37</v>
      </c>
      <c r="E47" s="2">
        <v>0.5</v>
      </c>
      <c r="F47" s="2">
        <v>0.7</v>
      </c>
      <c r="G47" s="2">
        <v>1.2</v>
      </c>
      <c r="H47" s="2" t="s">
        <v>6</v>
      </c>
      <c r="I47" s="2" t="s">
        <v>117</v>
      </c>
      <c r="J47" s="5" t="s">
        <v>6</v>
      </c>
      <c r="K47" s="2"/>
      <c r="S47">
        <f>0.5*(180+90)</f>
        <v>135</v>
      </c>
    </row>
    <row r="48" spans="1:19" x14ac:dyDescent="0.25">
      <c r="A48" s="2" t="s">
        <v>48</v>
      </c>
      <c r="B48" s="2" t="s">
        <v>144</v>
      </c>
      <c r="C48" s="2" t="s">
        <v>141</v>
      </c>
      <c r="D48" s="2" t="s">
        <v>37</v>
      </c>
      <c r="E48" s="2">
        <v>0</v>
      </c>
      <c r="F48" s="2">
        <v>-90</v>
      </c>
      <c r="G48" s="2">
        <v>360</v>
      </c>
      <c r="H48" s="2" t="s">
        <v>6</v>
      </c>
      <c r="I48" s="2" t="s">
        <v>117</v>
      </c>
      <c r="J48" s="5" t="s">
        <v>6</v>
      </c>
      <c r="K48" s="2"/>
    </row>
    <row r="49" spans="1:19" x14ac:dyDescent="0.25">
      <c r="A49" s="2" t="s">
        <v>48</v>
      </c>
      <c r="B49" s="2" t="s">
        <v>143</v>
      </c>
      <c r="C49" s="2" t="s">
        <v>142</v>
      </c>
      <c r="D49" s="2" t="s">
        <v>154</v>
      </c>
      <c r="E49" s="2">
        <v>1</v>
      </c>
      <c r="F49" s="2">
        <v>1</v>
      </c>
      <c r="G49" s="2">
        <v>10</v>
      </c>
      <c r="H49" s="2" t="s">
        <v>6</v>
      </c>
      <c r="I49" s="2" t="s">
        <v>117</v>
      </c>
      <c r="J49" s="5" t="s">
        <v>6</v>
      </c>
      <c r="K49" s="2"/>
      <c r="S49">
        <f>0.5*(45+90)</f>
        <v>67.5</v>
      </c>
    </row>
    <row r="50" spans="1:19" x14ac:dyDescent="0.25">
      <c r="A50" s="22" t="s">
        <v>49</v>
      </c>
      <c r="B50" s="22" t="s">
        <v>133</v>
      </c>
      <c r="C50" s="22" t="s">
        <v>246</v>
      </c>
      <c r="D50" s="22" t="s">
        <v>39</v>
      </c>
      <c r="E50" s="22">
        <v>0</v>
      </c>
      <c r="F50" s="22">
        <v>30</v>
      </c>
      <c r="G50" s="22">
        <v>60</v>
      </c>
      <c r="H50" s="22" t="s">
        <v>6</v>
      </c>
      <c r="I50" s="22" t="s">
        <v>117</v>
      </c>
      <c r="J50" s="32" t="s">
        <v>6</v>
      </c>
      <c r="K50" s="22"/>
      <c r="S50">
        <f>S49-56</f>
        <v>11.5</v>
      </c>
    </row>
    <row r="51" spans="1:19" x14ac:dyDescent="0.25">
      <c r="A51" s="22" t="s">
        <v>49</v>
      </c>
      <c r="B51" s="22" t="s">
        <v>134</v>
      </c>
      <c r="C51" s="22" t="s">
        <v>247</v>
      </c>
      <c r="D51" s="22" t="s">
        <v>5</v>
      </c>
      <c r="E51" s="22">
        <v>100</v>
      </c>
      <c r="F51" s="22" t="s">
        <v>6</v>
      </c>
      <c r="G51" s="22">
        <v>800</v>
      </c>
      <c r="H51" s="22" t="s">
        <v>6</v>
      </c>
      <c r="I51" s="22" t="s">
        <v>117</v>
      </c>
      <c r="J51" s="32" t="s">
        <v>6</v>
      </c>
      <c r="K51" s="22"/>
    </row>
    <row r="52" spans="1:19" x14ac:dyDescent="0.25">
      <c r="A52" s="22" t="s">
        <v>49</v>
      </c>
      <c r="B52" s="22" t="s">
        <v>135</v>
      </c>
      <c r="C52" s="22" t="s">
        <v>248</v>
      </c>
      <c r="D52" s="22" t="s">
        <v>37</v>
      </c>
      <c r="E52" s="22">
        <v>0</v>
      </c>
      <c r="F52" s="22" t="s">
        <v>6</v>
      </c>
      <c r="G52" s="22">
        <v>360</v>
      </c>
      <c r="H52" s="22" t="s">
        <v>6</v>
      </c>
      <c r="I52" s="22" t="s">
        <v>117</v>
      </c>
      <c r="J52" s="32" t="s">
        <v>6</v>
      </c>
      <c r="K52" s="22"/>
    </row>
    <row r="53" spans="1:19" x14ac:dyDescent="0.25">
      <c r="A53" s="22" t="s">
        <v>49</v>
      </c>
      <c r="B53" s="22" t="s">
        <v>135</v>
      </c>
      <c r="C53" s="22" t="s">
        <v>250</v>
      </c>
      <c r="D53" s="22" t="s">
        <v>37</v>
      </c>
      <c r="E53" s="22">
        <v>0</v>
      </c>
      <c r="F53" s="22" t="s">
        <v>6</v>
      </c>
      <c r="G53" s="22">
        <v>90</v>
      </c>
      <c r="H53" s="22" t="s">
        <v>6</v>
      </c>
      <c r="I53" s="22" t="s">
        <v>117</v>
      </c>
      <c r="J53" s="32" t="s">
        <v>6</v>
      </c>
      <c r="K53" s="22"/>
    </row>
    <row r="54" spans="1:19" x14ac:dyDescent="0.25">
      <c r="A54" s="22" t="s">
        <v>49</v>
      </c>
      <c r="B54" s="22" t="s">
        <v>136</v>
      </c>
      <c r="C54" s="22" t="s">
        <v>249</v>
      </c>
      <c r="D54" s="22" t="s">
        <v>37</v>
      </c>
      <c r="E54" s="22">
        <v>0</v>
      </c>
      <c r="F54" s="22" t="s">
        <v>6</v>
      </c>
      <c r="G54" s="22">
        <v>90</v>
      </c>
      <c r="H54" s="22" t="s">
        <v>6</v>
      </c>
      <c r="I54" s="22" t="s">
        <v>117</v>
      </c>
      <c r="J54" s="32" t="s">
        <v>6</v>
      </c>
      <c r="K54" s="22"/>
    </row>
    <row r="55" spans="1:19" x14ac:dyDescent="0.25">
      <c r="A55" s="22" t="s">
        <v>49</v>
      </c>
      <c r="B55" s="22" t="s">
        <v>136</v>
      </c>
      <c r="C55" s="22" t="s">
        <v>251</v>
      </c>
      <c r="D55" s="22" t="s">
        <v>37</v>
      </c>
      <c r="E55" s="22">
        <v>0</v>
      </c>
      <c r="F55" s="22" t="s">
        <v>6</v>
      </c>
      <c r="G55" s="22">
        <v>45</v>
      </c>
      <c r="H55" s="22" t="s">
        <v>6</v>
      </c>
      <c r="I55" s="22" t="s">
        <v>117</v>
      </c>
      <c r="J55" s="32" t="s">
        <v>6</v>
      </c>
      <c r="K55" s="22"/>
    </row>
    <row r="56" spans="1:19" x14ac:dyDescent="0.25">
      <c r="A56" s="2" t="s">
        <v>49</v>
      </c>
      <c r="B56" s="2" t="s">
        <v>133</v>
      </c>
      <c r="C56" s="2" t="s">
        <v>121</v>
      </c>
      <c r="D56" s="2" t="s">
        <v>39</v>
      </c>
      <c r="E56" s="2">
        <v>0</v>
      </c>
      <c r="F56" s="2">
        <v>10</v>
      </c>
      <c r="G56" s="2">
        <v>60</v>
      </c>
      <c r="H56" s="2" t="s">
        <v>6</v>
      </c>
      <c r="I56" s="2" t="s">
        <v>117</v>
      </c>
      <c r="J56" s="5" t="s">
        <v>6</v>
      </c>
      <c r="K56" s="2"/>
    </row>
    <row r="57" spans="1:19" x14ac:dyDescent="0.25">
      <c r="A57" s="2" t="s">
        <v>49</v>
      </c>
      <c r="B57" s="2" t="s">
        <v>134</v>
      </c>
      <c r="C57" s="2" t="s">
        <v>124</v>
      </c>
      <c r="D57" s="2" t="s">
        <v>5</v>
      </c>
      <c r="E57" s="2">
        <v>300</v>
      </c>
      <c r="F57" s="2">
        <v>600</v>
      </c>
      <c r="G57" s="2">
        <v>900</v>
      </c>
      <c r="H57" s="2" t="s">
        <v>6</v>
      </c>
      <c r="I57" s="2" t="s">
        <v>117</v>
      </c>
      <c r="J57" s="5" t="s">
        <v>6</v>
      </c>
      <c r="K57" s="2"/>
    </row>
    <row r="58" spans="1:19" x14ac:dyDescent="0.25">
      <c r="A58" s="2" t="s">
        <v>49</v>
      </c>
      <c r="B58" s="2" t="s">
        <v>135</v>
      </c>
      <c r="C58" s="2" t="s">
        <v>122</v>
      </c>
      <c r="D58" s="2" t="s">
        <v>37</v>
      </c>
      <c r="E58" s="2">
        <f>F58-H58*2</f>
        <v>63</v>
      </c>
      <c r="F58" s="2">
        <v>79</v>
      </c>
      <c r="G58" s="2">
        <f>F58+H58*2</f>
        <v>95</v>
      </c>
      <c r="H58" s="2">
        <v>8</v>
      </c>
      <c r="I58" s="2" t="s">
        <v>117</v>
      </c>
      <c r="J58" s="5" t="s">
        <v>6</v>
      </c>
      <c r="K58" s="2"/>
    </row>
    <row r="59" spans="1:19" x14ac:dyDescent="0.25">
      <c r="A59" s="2" t="s">
        <v>49</v>
      </c>
      <c r="B59" s="2" t="s">
        <v>136</v>
      </c>
      <c r="C59" s="2" t="s">
        <v>123</v>
      </c>
      <c r="D59" s="2" t="s">
        <v>37</v>
      </c>
      <c r="E59" s="2">
        <f>F59-H59*2</f>
        <v>74</v>
      </c>
      <c r="F59" s="2">
        <v>90</v>
      </c>
      <c r="G59" s="2">
        <f>F59+H59*2</f>
        <v>106</v>
      </c>
      <c r="H59" s="2">
        <v>8</v>
      </c>
      <c r="I59" s="2" t="s">
        <v>117</v>
      </c>
      <c r="J59" s="5" t="s">
        <v>6</v>
      </c>
      <c r="K59" s="2"/>
    </row>
    <row r="60" spans="1:19" x14ac:dyDescent="0.25">
      <c r="A60" s="2" t="s">
        <v>49</v>
      </c>
      <c r="B60" s="2" t="s">
        <v>133</v>
      </c>
      <c r="C60" s="2" t="s">
        <v>125</v>
      </c>
      <c r="D60" s="2" t="s">
        <v>39</v>
      </c>
      <c r="E60" s="2">
        <v>0</v>
      </c>
      <c r="F60" s="2">
        <v>10</v>
      </c>
      <c r="G60" s="2">
        <v>60</v>
      </c>
      <c r="H60" s="2" t="s">
        <v>6</v>
      </c>
      <c r="I60" s="2" t="s">
        <v>117</v>
      </c>
      <c r="J60" s="5" t="s">
        <v>6</v>
      </c>
      <c r="K60" s="2"/>
    </row>
    <row r="61" spans="1:19" x14ac:dyDescent="0.25">
      <c r="A61" s="2" t="s">
        <v>49</v>
      </c>
      <c r="B61" s="2" t="s">
        <v>134</v>
      </c>
      <c r="C61" s="2" t="s">
        <v>126</v>
      </c>
      <c r="D61" s="2" t="s">
        <v>5</v>
      </c>
      <c r="E61" s="2">
        <v>300</v>
      </c>
      <c r="F61" s="2">
        <v>600</v>
      </c>
      <c r="G61" s="2">
        <v>900</v>
      </c>
      <c r="H61" s="2" t="s">
        <v>6</v>
      </c>
      <c r="I61" s="2" t="s">
        <v>117</v>
      </c>
      <c r="J61" s="5" t="s">
        <v>6</v>
      </c>
      <c r="K61" s="2"/>
    </row>
    <row r="62" spans="1:19" x14ac:dyDescent="0.25">
      <c r="A62" s="2" t="s">
        <v>49</v>
      </c>
      <c r="B62" s="2" t="s">
        <v>135</v>
      </c>
      <c r="C62" s="2" t="s">
        <v>127</v>
      </c>
      <c r="D62" s="2" t="s">
        <v>37</v>
      </c>
      <c r="E62" s="2">
        <f>F62-H62*2</f>
        <v>-16</v>
      </c>
      <c r="F62" s="2">
        <v>0</v>
      </c>
      <c r="G62" s="2">
        <f>F62+H62*2</f>
        <v>16</v>
      </c>
      <c r="H62" s="2">
        <v>8</v>
      </c>
      <c r="I62" s="2" t="s">
        <v>117</v>
      </c>
      <c r="J62" s="5" t="s">
        <v>6</v>
      </c>
      <c r="K62" s="2"/>
    </row>
    <row r="63" spans="1:19" x14ac:dyDescent="0.25">
      <c r="A63" s="2" t="s">
        <v>49</v>
      </c>
      <c r="B63" s="2" t="s">
        <v>136</v>
      </c>
      <c r="C63" s="2" t="s">
        <v>128</v>
      </c>
      <c r="D63" s="2" t="s">
        <v>37</v>
      </c>
      <c r="E63" s="2">
        <f>F63-H63*2</f>
        <v>74</v>
      </c>
      <c r="F63" s="2">
        <v>90</v>
      </c>
      <c r="G63" s="2">
        <f>F63+H63*2</f>
        <v>106</v>
      </c>
      <c r="H63" s="2">
        <v>8</v>
      </c>
      <c r="I63" s="2" t="s">
        <v>117</v>
      </c>
      <c r="J63" s="5" t="s">
        <v>6</v>
      </c>
      <c r="K63" s="2"/>
    </row>
    <row r="64" spans="1:19" x14ac:dyDescent="0.25">
      <c r="A64" s="2" t="s">
        <v>49</v>
      </c>
      <c r="B64" s="2" t="s">
        <v>133</v>
      </c>
      <c r="C64" s="2" t="s">
        <v>129</v>
      </c>
      <c r="D64" s="2" t="s">
        <v>39</v>
      </c>
      <c r="E64" s="2">
        <v>0</v>
      </c>
      <c r="F64" s="2">
        <v>10</v>
      </c>
      <c r="G64" s="2">
        <v>60</v>
      </c>
      <c r="H64" s="2" t="s">
        <v>6</v>
      </c>
      <c r="I64" s="2" t="s">
        <v>117</v>
      </c>
      <c r="J64" s="5" t="s">
        <v>6</v>
      </c>
      <c r="K64" s="2"/>
    </row>
    <row r="65" spans="1:17" x14ac:dyDescent="0.25">
      <c r="A65" s="2" t="s">
        <v>49</v>
      </c>
      <c r="B65" s="2" t="s">
        <v>134</v>
      </c>
      <c r="C65" s="2" t="s">
        <v>130</v>
      </c>
      <c r="D65" s="2" t="s">
        <v>5</v>
      </c>
      <c r="E65" s="2">
        <v>300</v>
      </c>
      <c r="F65" s="2">
        <v>600</v>
      </c>
      <c r="G65" s="2">
        <v>900</v>
      </c>
      <c r="H65" s="2" t="s">
        <v>6</v>
      </c>
      <c r="I65" s="2" t="s">
        <v>117</v>
      </c>
      <c r="J65" s="5" t="s">
        <v>6</v>
      </c>
      <c r="K65" s="2"/>
    </row>
    <row r="66" spans="1:17" x14ac:dyDescent="0.25">
      <c r="A66" s="2" t="s">
        <v>49</v>
      </c>
      <c r="B66" s="2" t="s">
        <v>135</v>
      </c>
      <c r="C66" s="2" t="s">
        <v>131</v>
      </c>
      <c r="D66" s="2" t="s">
        <v>37</v>
      </c>
      <c r="E66" s="2">
        <f>F66-H66*2</f>
        <v>164</v>
      </c>
      <c r="F66" s="2">
        <v>180</v>
      </c>
      <c r="G66" s="2">
        <f>F66+H66*2</f>
        <v>196</v>
      </c>
      <c r="H66" s="2">
        <v>8</v>
      </c>
      <c r="I66" s="2" t="s">
        <v>117</v>
      </c>
      <c r="J66" s="5" t="s">
        <v>6</v>
      </c>
      <c r="K66" s="2"/>
    </row>
    <row r="67" spans="1:17" x14ac:dyDescent="0.25">
      <c r="A67" s="2" t="s">
        <v>49</v>
      </c>
      <c r="B67" s="2" t="s">
        <v>136</v>
      </c>
      <c r="C67" s="2" t="s">
        <v>132</v>
      </c>
      <c r="D67" s="2" t="s">
        <v>37</v>
      </c>
      <c r="E67" s="2">
        <f>F67-H67*2</f>
        <v>-16</v>
      </c>
      <c r="F67" s="2">
        <v>0</v>
      </c>
      <c r="G67" s="2">
        <f>F67+H67*2</f>
        <v>16</v>
      </c>
      <c r="H67" s="2">
        <v>8</v>
      </c>
      <c r="I67" s="2" t="s">
        <v>117</v>
      </c>
      <c r="J67" s="5" t="s">
        <v>6</v>
      </c>
      <c r="K67" s="2"/>
    </row>
    <row r="68" spans="1:17" x14ac:dyDescent="0.25">
      <c r="A68" s="2" t="s">
        <v>49</v>
      </c>
      <c r="B68" s="2" t="s">
        <v>209</v>
      </c>
      <c r="C68" s="2" t="s">
        <v>58</v>
      </c>
      <c r="D68" s="5" t="s">
        <v>6</v>
      </c>
      <c r="E68" s="2">
        <v>20</v>
      </c>
      <c r="F68" s="2">
        <v>35</v>
      </c>
      <c r="G68" s="2">
        <v>50</v>
      </c>
      <c r="H68" s="2">
        <v>20</v>
      </c>
      <c r="I68" s="2" t="s">
        <v>117</v>
      </c>
      <c r="J68" s="5" t="s">
        <v>6</v>
      </c>
      <c r="K68" s="2"/>
    </row>
    <row r="69" spans="1:17" x14ac:dyDescent="0.25">
      <c r="A69" s="2" t="s">
        <v>49</v>
      </c>
      <c r="B69" s="2" t="s">
        <v>422</v>
      </c>
      <c r="C69" s="2" t="s">
        <v>59</v>
      </c>
      <c r="D69" s="2" t="s">
        <v>17</v>
      </c>
      <c r="E69" s="2">
        <v>5</v>
      </c>
      <c r="F69" s="2">
        <v>10</v>
      </c>
      <c r="G69" s="2">
        <v>15</v>
      </c>
      <c r="H69" s="2">
        <v>10</v>
      </c>
      <c r="I69" s="2" t="s">
        <v>117</v>
      </c>
      <c r="J69" s="5" t="s">
        <v>6</v>
      </c>
      <c r="K69" s="2"/>
    </row>
    <row r="70" spans="1:17" s="13" customFormat="1" x14ac:dyDescent="0.25">
      <c r="A70" s="2" t="s">
        <v>61</v>
      </c>
      <c r="B70" s="2" t="s">
        <v>118</v>
      </c>
      <c r="C70" s="2" t="s">
        <v>60</v>
      </c>
      <c r="D70" s="2" t="s">
        <v>5</v>
      </c>
      <c r="E70" s="2">
        <v>5.0000000000000002E-5</v>
      </c>
      <c r="F70" s="2">
        <v>1E-4</v>
      </c>
      <c r="G70" s="2">
        <v>3.0000000000000001E-3</v>
      </c>
      <c r="H70" s="2" t="s">
        <v>6</v>
      </c>
      <c r="I70" s="2" t="s">
        <v>117</v>
      </c>
      <c r="J70" s="5" t="s">
        <v>6</v>
      </c>
      <c r="K70" s="2"/>
      <c r="L70" s="7"/>
      <c r="M70"/>
      <c r="N70"/>
      <c r="O70"/>
      <c r="P70"/>
      <c r="Q70"/>
    </row>
    <row r="71" spans="1:17" s="13" customFormat="1" x14ac:dyDescent="0.25">
      <c r="A71" s="2" t="s">
        <v>61</v>
      </c>
      <c r="B71" s="2" t="s">
        <v>62</v>
      </c>
      <c r="C71" s="23" t="s">
        <v>107</v>
      </c>
      <c r="D71" s="24" t="s">
        <v>114</v>
      </c>
      <c r="E71" s="23">
        <v>0.2</v>
      </c>
      <c r="F71" s="23">
        <v>0.5</v>
      </c>
      <c r="G71" s="23">
        <v>1.2</v>
      </c>
      <c r="H71" s="2" t="s">
        <v>6</v>
      </c>
      <c r="I71" s="2" t="s">
        <v>117</v>
      </c>
      <c r="J71" s="5" t="s">
        <v>6</v>
      </c>
      <c r="K71" s="23"/>
      <c r="L71" s="52"/>
    </row>
    <row r="72" spans="1:17" s="13" customFormat="1" x14ac:dyDescent="0.25">
      <c r="A72" s="2" t="s">
        <v>61</v>
      </c>
      <c r="B72" s="2" t="s">
        <v>63</v>
      </c>
      <c r="C72" s="25" t="s">
        <v>108</v>
      </c>
      <c r="D72" s="24" t="s">
        <v>113</v>
      </c>
      <c r="E72" s="25">
        <v>-1E-3</v>
      </c>
      <c r="F72" s="25">
        <v>-2.8000000000000001E-2</v>
      </c>
      <c r="G72" s="25">
        <v>-0.1</v>
      </c>
      <c r="H72" s="2" t="s">
        <v>6</v>
      </c>
      <c r="I72" s="23" t="s">
        <v>116</v>
      </c>
      <c r="J72" s="5" t="s">
        <v>6</v>
      </c>
      <c r="K72" s="23"/>
      <c r="L72" s="52"/>
      <c r="M72" s="13" t="s">
        <v>421</v>
      </c>
    </row>
    <row r="73" spans="1:17" s="13" customFormat="1" x14ac:dyDescent="0.25">
      <c r="A73" s="2" t="s">
        <v>61</v>
      </c>
      <c r="B73" s="2" t="s">
        <v>64</v>
      </c>
      <c r="C73" s="23" t="s">
        <v>112</v>
      </c>
      <c r="D73" s="24" t="s">
        <v>114</v>
      </c>
      <c r="E73" s="23">
        <v>1.2E-2</v>
      </c>
      <c r="F73" s="23">
        <v>0.05</v>
      </c>
      <c r="G73" s="23">
        <v>0.2</v>
      </c>
      <c r="H73" s="2" t="s">
        <v>6</v>
      </c>
      <c r="I73" s="23" t="s">
        <v>116</v>
      </c>
      <c r="J73" s="5" t="s">
        <v>6</v>
      </c>
      <c r="K73" s="23"/>
      <c r="L73" s="52"/>
    </row>
    <row r="74" spans="1:17" s="13" customFormat="1" x14ac:dyDescent="0.25">
      <c r="A74" s="2" t="s">
        <v>61</v>
      </c>
      <c r="B74" s="2" t="s">
        <v>65</v>
      </c>
      <c r="C74" s="23" t="s">
        <v>111</v>
      </c>
      <c r="D74" s="24" t="s">
        <v>6</v>
      </c>
      <c r="E74" s="23">
        <v>0.7</v>
      </c>
      <c r="F74" s="23">
        <v>0.8</v>
      </c>
      <c r="G74" s="23">
        <v>0.9</v>
      </c>
      <c r="H74" s="2" t="s">
        <v>6</v>
      </c>
      <c r="I74" s="23" t="s">
        <v>117</v>
      </c>
      <c r="J74" s="5" t="s">
        <v>6</v>
      </c>
      <c r="K74" s="23"/>
      <c r="L74" s="52"/>
    </row>
    <row r="75" spans="1:17" s="13" customFormat="1" x14ac:dyDescent="0.25">
      <c r="A75" s="2" t="s">
        <v>61</v>
      </c>
      <c r="B75" s="2" t="s">
        <v>66</v>
      </c>
      <c r="C75" s="23" t="s">
        <v>109</v>
      </c>
      <c r="D75" s="24" t="s">
        <v>114</v>
      </c>
      <c r="E75" s="23">
        <v>1E-3</v>
      </c>
      <c r="F75" s="23">
        <v>0.01</v>
      </c>
      <c r="G75" s="23">
        <v>0.1</v>
      </c>
      <c r="H75" s="2" t="s">
        <v>6</v>
      </c>
      <c r="I75" s="23" t="s">
        <v>116</v>
      </c>
      <c r="J75" s="5" t="s">
        <v>6</v>
      </c>
      <c r="K75" s="23"/>
      <c r="L75" s="52"/>
    </row>
    <row r="76" spans="1:17" s="13" customFormat="1" x14ac:dyDescent="0.25">
      <c r="A76" s="2" t="s">
        <v>61</v>
      </c>
      <c r="B76" s="2" t="s">
        <v>67</v>
      </c>
      <c r="C76" s="23" t="s">
        <v>110</v>
      </c>
      <c r="D76" s="24" t="s">
        <v>6</v>
      </c>
      <c r="E76" s="23">
        <v>1</v>
      </c>
      <c r="F76" s="23">
        <v>1</v>
      </c>
      <c r="G76" s="23">
        <v>1</v>
      </c>
      <c r="H76" s="2" t="s">
        <v>6</v>
      </c>
      <c r="I76" s="23" t="s">
        <v>117</v>
      </c>
      <c r="J76" s="5" t="s">
        <v>6</v>
      </c>
      <c r="K76" s="23"/>
      <c r="L76" s="52"/>
    </row>
    <row r="77" spans="1:17" x14ac:dyDescent="0.25">
      <c r="A77" s="2" t="s">
        <v>61</v>
      </c>
      <c r="B77" s="2" t="s">
        <v>106</v>
      </c>
      <c r="C77" s="23" t="s">
        <v>105</v>
      </c>
      <c r="D77" s="24" t="s">
        <v>6</v>
      </c>
      <c r="E77" s="23">
        <v>0.7</v>
      </c>
      <c r="F77" s="23">
        <v>0.8</v>
      </c>
      <c r="G77" s="23">
        <v>1</v>
      </c>
      <c r="H77" s="2" t="s">
        <v>6</v>
      </c>
      <c r="I77" s="2" t="s">
        <v>117</v>
      </c>
      <c r="J77" s="5" t="s">
        <v>6</v>
      </c>
      <c r="K77" s="23"/>
      <c r="L77" s="52"/>
      <c r="M77" s="13"/>
      <c r="N77" s="13"/>
      <c r="O77" s="13"/>
      <c r="P77" s="13"/>
      <c r="Q77" s="13"/>
    </row>
    <row r="78" spans="1:17" x14ac:dyDescent="0.25">
      <c r="A78" s="2" t="s">
        <v>61</v>
      </c>
      <c r="B78" s="2" t="s">
        <v>104</v>
      </c>
      <c r="C78" s="23" t="s">
        <v>102</v>
      </c>
      <c r="D78" s="2" t="s">
        <v>103</v>
      </c>
      <c r="E78" s="2">
        <v>1E-4</v>
      </c>
      <c r="F78" s="2">
        <v>0.1</v>
      </c>
      <c r="G78" s="2">
        <v>1000</v>
      </c>
      <c r="H78" s="2" t="s">
        <v>6</v>
      </c>
      <c r="I78" s="2" t="s">
        <v>117</v>
      </c>
      <c r="J78" s="5" t="s">
        <v>6</v>
      </c>
      <c r="K78" s="2"/>
    </row>
    <row r="79" spans="1:17" x14ac:dyDescent="0.25">
      <c r="A79" s="2" t="s">
        <v>61</v>
      </c>
      <c r="B79" s="2" t="s">
        <v>197</v>
      </c>
      <c r="C79" s="23" t="s">
        <v>198</v>
      </c>
      <c r="D79" s="2" t="s">
        <v>103</v>
      </c>
      <c r="E79" s="2">
        <v>1</v>
      </c>
      <c r="F79" s="2">
        <v>100</v>
      </c>
      <c r="G79" s="2">
        <v>10000</v>
      </c>
      <c r="H79" s="2" t="s">
        <v>6</v>
      </c>
      <c r="I79" s="2" t="s">
        <v>117</v>
      </c>
      <c r="J79" s="5" t="s">
        <v>6</v>
      </c>
      <c r="K79" s="2"/>
    </row>
    <row r="80" spans="1:17" x14ac:dyDescent="0.25">
      <c r="A80" s="1" t="s">
        <v>52</v>
      </c>
      <c r="B80" s="1" t="s">
        <v>101</v>
      </c>
      <c r="C80" s="16" t="s">
        <v>98</v>
      </c>
      <c r="D80" s="1" t="s">
        <v>5</v>
      </c>
      <c r="E80" s="1" t="s">
        <v>6</v>
      </c>
      <c r="F80" s="1">
        <v>0.01</v>
      </c>
      <c r="G80" s="1" t="s">
        <v>6</v>
      </c>
      <c r="H80" s="1" t="s">
        <v>6</v>
      </c>
      <c r="I80" s="1" t="s">
        <v>117</v>
      </c>
      <c r="J80" s="33" t="s">
        <v>6</v>
      </c>
      <c r="K80" s="1"/>
    </row>
    <row r="81" spans="1:17" x14ac:dyDescent="0.25">
      <c r="A81" s="1" t="s">
        <v>52</v>
      </c>
      <c r="B81" s="1" t="s">
        <v>100</v>
      </c>
      <c r="C81" s="16" t="s">
        <v>99</v>
      </c>
      <c r="D81" s="1" t="s">
        <v>5</v>
      </c>
      <c r="E81" s="1" t="s">
        <v>6</v>
      </c>
      <c r="F81" s="1">
        <v>5.0000000000000002E-5</v>
      </c>
      <c r="G81" s="1" t="s">
        <v>6</v>
      </c>
      <c r="H81" s="1" t="s">
        <v>6</v>
      </c>
      <c r="I81" s="1" t="s">
        <v>117</v>
      </c>
      <c r="J81" s="33" t="s">
        <v>6</v>
      </c>
      <c r="K81" s="1"/>
      <c r="M81" s="7"/>
      <c r="N81" s="7"/>
      <c r="O81" s="7"/>
    </row>
    <row r="82" spans="1:17" x14ac:dyDescent="0.25">
      <c r="A82" s="2" t="s">
        <v>70</v>
      </c>
      <c r="B82" s="2" t="s">
        <v>94</v>
      </c>
      <c r="C82" s="23" t="s">
        <v>68</v>
      </c>
      <c r="D82" s="2" t="s">
        <v>43</v>
      </c>
      <c r="E82" s="2"/>
      <c r="F82" s="2">
        <v>0.08</v>
      </c>
      <c r="G82" s="2"/>
      <c r="H82" s="2" t="s">
        <v>6</v>
      </c>
      <c r="I82" s="2" t="s">
        <v>117</v>
      </c>
      <c r="J82" s="2"/>
      <c r="K82" s="2" t="s">
        <v>236</v>
      </c>
      <c r="M82" s="7">
        <v>30</v>
      </c>
      <c r="N82" s="7" t="s">
        <v>71</v>
      </c>
      <c r="O82" s="7">
        <f>M82*0.16/60</f>
        <v>0.08</v>
      </c>
      <c r="P82" s="7" t="s">
        <v>43</v>
      </c>
    </row>
    <row r="83" spans="1:17" x14ac:dyDescent="0.25">
      <c r="A83" s="2" t="s">
        <v>70</v>
      </c>
      <c r="B83" s="2" t="s">
        <v>95</v>
      </c>
      <c r="C83" s="23" t="s">
        <v>92</v>
      </c>
      <c r="D83" s="2" t="s">
        <v>93</v>
      </c>
      <c r="E83" s="2"/>
      <c r="F83" s="2">
        <v>100000</v>
      </c>
      <c r="G83" s="2"/>
      <c r="H83" s="2" t="s">
        <v>6</v>
      </c>
      <c r="I83" s="2" t="s">
        <v>117</v>
      </c>
      <c r="J83" s="2"/>
      <c r="K83" s="2"/>
      <c r="M83" s="7"/>
      <c r="N83" s="7"/>
      <c r="O83" s="7"/>
    </row>
    <row r="84" spans="1:17" x14ac:dyDescent="0.25">
      <c r="A84" s="2" t="s">
        <v>70</v>
      </c>
      <c r="B84" s="2" t="s">
        <v>96</v>
      </c>
      <c r="C84" s="23" t="s">
        <v>69</v>
      </c>
      <c r="D84" s="2" t="s">
        <v>43</v>
      </c>
      <c r="E84" s="2">
        <v>5.0000000000000001E-3</v>
      </c>
      <c r="F84" s="2">
        <v>0.02</v>
      </c>
      <c r="G84" s="2">
        <v>0.08</v>
      </c>
      <c r="H84" s="2" t="s">
        <v>6</v>
      </c>
      <c r="I84" s="2" t="s">
        <v>117</v>
      </c>
      <c r="J84" s="2"/>
      <c r="K84" s="2" t="s">
        <v>252</v>
      </c>
      <c r="M84" s="7"/>
      <c r="N84" s="7"/>
      <c r="O84" s="7"/>
    </row>
    <row r="85" spans="1:17" x14ac:dyDescent="0.25">
      <c r="A85" s="1" t="s">
        <v>52</v>
      </c>
      <c r="B85" s="1" t="s">
        <v>97</v>
      </c>
      <c r="C85" s="16" t="s">
        <v>72</v>
      </c>
      <c r="D85" s="1"/>
      <c r="E85" s="1" t="s">
        <v>6</v>
      </c>
      <c r="F85" s="1">
        <v>1</v>
      </c>
      <c r="G85" s="1" t="s">
        <v>6</v>
      </c>
      <c r="H85" s="1" t="s">
        <v>6</v>
      </c>
      <c r="I85" s="1" t="s">
        <v>117</v>
      </c>
      <c r="J85" s="1"/>
      <c r="K85" s="1"/>
      <c r="M85" s="7"/>
      <c r="N85" s="7"/>
      <c r="O85" s="7"/>
    </row>
    <row r="86" spans="1:17" x14ac:dyDescent="0.25">
      <c r="A86" s="2" t="s">
        <v>48</v>
      </c>
      <c r="B86" s="2" t="s">
        <v>82</v>
      </c>
      <c r="C86" s="23" t="s">
        <v>73</v>
      </c>
      <c r="D86" s="2" t="s">
        <v>17</v>
      </c>
      <c r="E86" s="2">
        <v>-1</v>
      </c>
      <c r="F86" s="2">
        <v>-2</v>
      </c>
      <c r="G86" s="2">
        <v>-10</v>
      </c>
      <c r="H86" s="2" t="s">
        <v>6</v>
      </c>
      <c r="I86" s="2" t="s">
        <v>117</v>
      </c>
      <c r="J86" s="2"/>
      <c r="K86" s="2"/>
      <c r="M86" s="7"/>
      <c r="N86" s="7"/>
      <c r="O86" s="7"/>
    </row>
    <row r="87" spans="1:17" x14ac:dyDescent="0.25">
      <c r="A87" s="2" t="s">
        <v>48</v>
      </c>
      <c r="B87" s="2" t="s">
        <v>83</v>
      </c>
      <c r="C87" s="23" t="s">
        <v>77</v>
      </c>
      <c r="D87" s="23" t="s">
        <v>254</v>
      </c>
      <c r="E87" s="2">
        <v>1</v>
      </c>
      <c r="F87" s="2">
        <v>1</v>
      </c>
      <c r="G87" s="2">
        <v>4</v>
      </c>
      <c r="H87" s="2" t="s">
        <v>6</v>
      </c>
      <c r="I87" s="2" t="s">
        <v>117</v>
      </c>
      <c r="J87" s="2"/>
      <c r="K87" s="2" t="s">
        <v>253</v>
      </c>
    </row>
    <row r="88" spans="1:17" x14ac:dyDescent="0.25">
      <c r="A88" s="1" t="s">
        <v>52</v>
      </c>
      <c r="B88" s="1" t="s">
        <v>84</v>
      </c>
      <c r="C88" s="16" t="s">
        <v>78</v>
      </c>
      <c r="D88" s="1" t="s">
        <v>5</v>
      </c>
      <c r="E88" s="1" t="s">
        <v>6</v>
      </c>
      <c r="F88" s="1">
        <v>25</v>
      </c>
      <c r="G88" s="1" t="s">
        <v>6</v>
      </c>
      <c r="H88" s="1" t="s">
        <v>6</v>
      </c>
      <c r="I88" s="1" t="s">
        <v>117</v>
      </c>
      <c r="J88" s="1"/>
      <c r="K88" s="1" t="s">
        <v>255</v>
      </c>
    </row>
    <row r="89" spans="1:17" s="13" customFormat="1" x14ac:dyDescent="0.25">
      <c r="A89" s="1" t="s">
        <v>52</v>
      </c>
      <c r="B89" s="1" t="s">
        <v>85</v>
      </c>
      <c r="C89" s="16" t="s">
        <v>76</v>
      </c>
      <c r="D89" s="1" t="s">
        <v>17</v>
      </c>
      <c r="E89" s="1" t="s">
        <v>6</v>
      </c>
      <c r="F89" s="1">
        <v>0.5</v>
      </c>
      <c r="G89" s="1" t="s">
        <v>6</v>
      </c>
      <c r="H89" s="1" t="s">
        <v>6</v>
      </c>
      <c r="I89" s="1" t="s">
        <v>117</v>
      </c>
      <c r="J89" s="1"/>
      <c r="K89" s="1" t="s">
        <v>256</v>
      </c>
      <c r="L89" s="7"/>
      <c r="M89"/>
      <c r="N89"/>
      <c r="O89"/>
      <c r="P89"/>
      <c r="Q89"/>
    </row>
    <row r="90" spans="1:17" x14ac:dyDescent="0.25">
      <c r="A90" s="23" t="s">
        <v>70</v>
      </c>
      <c r="B90" s="23" t="s">
        <v>86</v>
      </c>
      <c r="C90" s="23" t="s">
        <v>79</v>
      </c>
      <c r="D90" s="23"/>
      <c r="E90" s="23"/>
      <c r="F90" s="23">
        <v>0.3</v>
      </c>
      <c r="G90" s="23"/>
      <c r="H90" s="2" t="s">
        <v>6</v>
      </c>
      <c r="I90" s="2" t="s">
        <v>117</v>
      </c>
      <c r="J90" s="2"/>
      <c r="K90" s="23"/>
      <c r="L90" s="52"/>
      <c r="M90" s="13"/>
      <c r="N90" s="13"/>
      <c r="O90" s="13"/>
      <c r="P90" s="13"/>
      <c r="Q90" s="13"/>
    </row>
    <row r="91" spans="1:17" x14ac:dyDescent="0.25">
      <c r="A91" s="23" t="s">
        <v>70</v>
      </c>
      <c r="B91" s="23" t="s">
        <v>87</v>
      </c>
      <c r="C91" s="23" t="s">
        <v>80</v>
      </c>
      <c r="D91" s="2"/>
      <c r="E91" s="2"/>
      <c r="F91" s="23">
        <v>0</v>
      </c>
      <c r="G91" s="2"/>
      <c r="H91" s="2" t="s">
        <v>6</v>
      </c>
      <c r="I91" s="2" t="s">
        <v>117</v>
      </c>
      <c r="J91" s="2"/>
      <c r="K91" s="2"/>
    </row>
    <row r="92" spans="1:17" x14ac:dyDescent="0.25">
      <c r="A92" s="23" t="s">
        <v>50</v>
      </c>
      <c r="B92" s="23" t="s">
        <v>419</v>
      </c>
      <c r="C92" s="23" t="s">
        <v>420</v>
      </c>
      <c r="D92" s="2" t="s">
        <v>5</v>
      </c>
      <c r="E92" s="2">
        <v>1E-3</v>
      </c>
      <c r="F92" s="23">
        <v>3.0000000000000001E-3</v>
      </c>
      <c r="G92" s="2">
        <v>5.0000000000000001E-3</v>
      </c>
      <c r="H92" s="2" t="s">
        <v>6</v>
      </c>
      <c r="I92" s="2" t="s">
        <v>117</v>
      </c>
      <c r="J92" s="2"/>
      <c r="K92" s="2"/>
    </row>
    <row r="93" spans="1:17" x14ac:dyDescent="0.25">
      <c r="A93" s="2" t="s">
        <v>50</v>
      </c>
      <c r="B93" s="23" t="s">
        <v>332</v>
      </c>
      <c r="C93" s="23" t="s">
        <v>484</v>
      </c>
      <c r="D93" s="2" t="s">
        <v>17</v>
      </c>
      <c r="E93" s="2">
        <v>0</v>
      </c>
      <c r="F93" s="23">
        <v>0.1</v>
      </c>
      <c r="G93" s="2">
        <v>1</v>
      </c>
      <c r="H93" s="2"/>
      <c r="I93" s="2" t="s">
        <v>117</v>
      </c>
      <c r="J93" s="2"/>
      <c r="K93" s="2"/>
    </row>
    <row r="94" spans="1:17" x14ac:dyDescent="0.25">
      <c r="A94" s="2" t="s">
        <v>50</v>
      </c>
      <c r="B94" s="23" t="s">
        <v>333</v>
      </c>
      <c r="C94" s="23" t="s">
        <v>483</v>
      </c>
      <c r="D94" s="2" t="s">
        <v>37</v>
      </c>
      <c r="E94" s="2">
        <v>15</v>
      </c>
      <c r="F94" s="23">
        <v>30</v>
      </c>
      <c r="G94" s="2">
        <v>40</v>
      </c>
      <c r="H94" s="2"/>
      <c r="I94" s="2" t="s">
        <v>117</v>
      </c>
      <c r="J94" s="2"/>
      <c r="K94" s="2"/>
    </row>
    <row r="95" spans="1:17" x14ac:dyDescent="0.25">
      <c r="A95" s="1" t="s">
        <v>52</v>
      </c>
      <c r="B95" s="16" t="s">
        <v>324</v>
      </c>
      <c r="C95" s="16" t="s">
        <v>493</v>
      </c>
      <c r="D95" s="1"/>
      <c r="E95" s="1">
        <v>0</v>
      </c>
      <c r="F95" s="16">
        <v>5</v>
      </c>
      <c r="G95" s="1">
        <v>50</v>
      </c>
      <c r="H95" s="1"/>
      <c r="I95" s="1" t="s">
        <v>494</v>
      </c>
      <c r="J95" s="1"/>
      <c r="K95" s="1"/>
    </row>
    <row r="96" spans="1:17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x14ac:dyDescent="0.25">
      <c r="A100" s="8"/>
      <c r="B100" s="8"/>
      <c r="C100" s="54"/>
      <c r="D100" s="54"/>
      <c r="E100" s="54"/>
      <c r="F100" s="54"/>
      <c r="G100" s="54"/>
      <c r="H100" s="54"/>
      <c r="I100" s="9"/>
      <c r="J100" s="31"/>
    </row>
    <row r="101" spans="1:10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</row>
    <row r="102" spans="1:10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x14ac:dyDescent="0.25">
      <c r="A111" s="7"/>
      <c r="B111" s="7"/>
      <c r="C111" s="7"/>
      <c r="D111" s="11"/>
      <c r="E111" s="7"/>
      <c r="F111" s="7"/>
      <c r="G111" s="7"/>
      <c r="H111" s="7"/>
      <c r="I111" s="7"/>
      <c r="J111" s="7"/>
    </row>
    <row r="112" spans="1:10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x14ac:dyDescent="0.25">
      <c r="A114" s="8"/>
      <c r="B114" s="8"/>
      <c r="C114" s="54"/>
      <c r="D114" s="54"/>
      <c r="E114" s="54"/>
      <c r="F114" s="54"/>
      <c r="G114" s="54"/>
      <c r="H114" s="54"/>
      <c r="I114" s="9"/>
      <c r="J114" s="31"/>
    </row>
    <row r="115" spans="1:10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</row>
    <row r="116" spans="1:10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x14ac:dyDescent="0.25">
      <c r="A125" s="54"/>
      <c r="B125" s="54"/>
      <c r="C125" s="54"/>
      <c r="D125" s="54"/>
      <c r="E125" s="54"/>
      <c r="F125" s="54"/>
      <c r="G125" s="54"/>
      <c r="H125" s="54"/>
      <c r="I125" s="9"/>
      <c r="J125" s="31"/>
    </row>
    <row r="126" spans="1:10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</row>
    <row r="127" spans="1:10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x14ac:dyDescent="0.25">
      <c r="A162" s="7"/>
      <c r="B162" s="7"/>
      <c r="C162" s="7"/>
      <c r="D162" s="11"/>
      <c r="E162" s="7"/>
      <c r="F162" s="7"/>
      <c r="G162" s="7"/>
      <c r="H162" s="7"/>
      <c r="I162" s="7"/>
      <c r="J162" s="7"/>
    </row>
    <row r="163" spans="1:10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</row>
  </sheetData>
  <mergeCells count="5">
    <mergeCell ref="R1:X1"/>
    <mergeCell ref="A125:H125"/>
    <mergeCell ref="C114:H114"/>
    <mergeCell ref="C100:H100"/>
    <mergeCell ref="A1:H1"/>
  </mergeCells>
  <hyperlinks>
    <hyperlink ref="J14" r:id="rId1" location=":~:text=The%20steam%20turbine%20efficiency%20in,is%20limited%20to%20about%2040%25.&amp;text=The%20rotary%20electrical%20generator%20is,as%2098%25%20or%2099%25."/>
    <hyperlink ref="J17" r:id="rId2"/>
    <hyperlink ref="J19" r:id="rId3" display="https://www.susmar.fi/pdc/index.php/en/pdc-bits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V23"/>
  <sheetViews>
    <sheetView zoomScaleNormal="100" workbookViewId="0">
      <selection activeCell="A6" sqref="A6"/>
    </sheetView>
  </sheetViews>
  <sheetFormatPr defaultRowHeight="15" x14ac:dyDescent="0.25"/>
  <cols>
    <col min="1" max="1" width="16.7109375" customWidth="1"/>
  </cols>
  <sheetData>
    <row r="1" spans="1:438" x14ac:dyDescent="0.25">
      <c r="A1" s="37">
        <v>0</v>
      </c>
      <c r="B1" s="37">
        <v>1</v>
      </c>
      <c r="C1" s="37">
        <v>2</v>
      </c>
      <c r="D1" s="37">
        <v>3</v>
      </c>
      <c r="E1" s="37">
        <v>4</v>
      </c>
      <c r="F1" s="37">
        <v>5</v>
      </c>
      <c r="G1" s="37">
        <v>6</v>
      </c>
      <c r="H1" s="37">
        <v>7</v>
      </c>
      <c r="I1" s="37">
        <v>8</v>
      </c>
      <c r="J1" s="37">
        <v>9</v>
      </c>
      <c r="K1" s="37">
        <v>10</v>
      </c>
      <c r="L1" s="37">
        <v>11</v>
      </c>
      <c r="M1" s="37">
        <v>12</v>
      </c>
      <c r="N1" s="37">
        <v>13</v>
      </c>
      <c r="O1" s="37">
        <v>14</v>
      </c>
      <c r="P1" s="37">
        <v>15</v>
      </c>
      <c r="Q1" s="37">
        <v>16</v>
      </c>
      <c r="R1" s="37">
        <v>17</v>
      </c>
      <c r="S1" s="37">
        <v>18</v>
      </c>
      <c r="T1" s="37">
        <v>19</v>
      </c>
      <c r="U1" s="37">
        <v>20</v>
      </c>
      <c r="V1" s="37">
        <v>21</v>
      </c>
      <c r="W1" s="37">
        <v>22</v>
      </c>
      <c r="X1" s="37">
        <v>23</v>
      </c>
      <c r="Y1" s="37">
        <v>24</v>
      </c>
      <c r="Z1" s="37">
        <v>25</v>
      </c>
      <c r="AA1" s="37">
        <v>26</v>
      </c>
      <c r="AB1" s="37">
        <v>27</v>
      </c>
      <c r="AC1" s="37">
        <v>28</v>
      </c>
      <c r="AD1" s="37">
        <v>29</v>
      </c>
      <c r="AE1" s="37">
        <v>30</v>
      </c>
      <c r="AF1" s="37">
        <v>31</v>
      </c>
      <c r="AG1" s="37">
        <v>32</v>
      </c>
      <c r="AH1" s="37">
        <v>33</v>
      </c>
      <c r="AI1" s="37">
        <v>34</v>
      </c>
      <c r="AJ1" s="37">
        <v>35</v>
      </c>
      <c r="AK1" s="37">
        <v>36</v>
      </c>
      <c r="AL1" s="37">
        <v>37</v>
      </c>
      <c r="AM1" s="37">
        <v>38</v>
      </c>
      <c r="AN1" s="37">
        <v>39</v>
      </c>
      <c r="AO1" s="37">
        <v>40</v>
      </c>
      <c r="AP1" s="37">
        <v>41</v>
      </c>
      <c r="AQ1" s="37">
        <v>42</v>
      </c>
      <c r="AR1" s="37">
        <v>43</v>
      </c>
      <c r="AS1" s="37">
        <v>44</v>
      </c>
      <c r="AT1" s="37">
        <v>45</v>
      </c>
      <c r="AU1" s="37">
        <v>46</v>
      </c>
      <c r="AV1" s="37">
        <v>47</v>
      </c>
      <c r="AW1" s="37">
        <v>48</v>
      </c>
      <c r="AX1" s="37">
        <v>49</v>
      </c>
      <c r="AY1" s="37">
        <v>50</v>
      </c>
      <c r="AZ1" s="37">
        <v>51</v>
      </c>
      <c r="BA1" s="37">
        <v>52</v>
      </c>
      <c r="BB1" s="37">
        <v>53</v>
      </c>
      <c r="BC1" s="37">
        <v>54</v>
      </c>
      <c r="BD1" s="37">
        <v>55</v>
      </c>
      <c r="BE1" s="37">
        <v>56</v>
      </c>
      <c r="BF1" s="37">
        <v>57</v>
      </c>
      <c r="BG1" s="37">
        <v>58</v>
      </c>
      <c r="BH1" s="37">
        <v>59</v>
      </c>
      <c r="BI1" s="37">
        <v>60</v>
      </c>
      <c r="BJ1" s="37">
        <v>61</v>
      </c>
      <c r="BK1" s="37">
        <v>62</v>
      </c>
      <c r="BL1" s="37">
        <v>63</v>
      </c>
      <c r="BM1" s="37">
        <v>64</v>
      </c>
      <c r="BN1" s="37">
        <v>65</v>
      </c>
      <c r="BO1" s="37">
        <v>66</v>
      </c>
      <c r="BP1" s="37">
        <v>67</v>
      </c>
      <c r="BQ1" s="37">
        <v>68</v>
      </c>
      <c r="BR1" s="37">
        <v>69</v>
      </c>
      <c r="BS1" s="37">
        <v>70</v>
      </c>
      <c r="BT1" s="37">
        <v>71</v>
      </c>
      <c r="BU1" s="37">
        <v>72</v>
      </c>
      <c r="BV1" s="37">
        <v>73</v>
      </c>
      <c r="BW1" s="37">
        <v>74</v>
      </c>
      <c r="BX1" s="37">
        <v>75</v>
      </c>
      <c r="BY1" s="37">
        <v>76</v>
      </c>
      <c r="BZ1" s="37">
        <v>77</v>
      </c>
      <c r="CA1" s="37">
        <v>78</v>
      </c>
      <c r="CB1" s="37">
        <v>79</v>
      </c>
      <c r="CC1" s="37">
        <v>80</v>
      </c>
      <c r="CD1" s="37">
        <v>81</v>
      </c>
      <c r="CE1" s="37">
        <v>82</v>
      </c>
      <c r="CF1" s="37">
        <v>83</v>
      </c>
      <c r="CG1" s="37">
        <v>84</v>
      </c>
      <c r="CH1" s="37">
        <v>85</v>
      </c>
      <c r="CI1" s="37">
        <v>86</v>
      </c>
      <c r="CJ1" s="37">
        <v>87</v>
      </c>
      <c r="CK1" s="37">
        <v>88</v>
      </c>
      <c r="CL1" s="37">
        <v>89</v>
      </c>
      <c r="CM1" s="37">
        <v>90</v>
      </c>
      <c r="CN1" s="37">
        <v>91</v>
      </c>
      <c r="CO1" s="37">
        <v>92</v>
      </c>
      <c r="CP1" s="37">
        <v>93</v>
      </c>
      <c r="CQ1" s="37">
        <v>94</v>
      </c>
      <c r="CR1" s="37">
        <v>95</v>
      </c>
      <c r="CS1" s="37">
        <v>96</v>
      </c>
      <c r="CT1" s="37">
        <v>97</v>
      </c>
      <c r="CU1" s="37">
        <v>98</v>
      </c>
      <c r="CV1" s="37">
        <v>99</v>
      </c>
      <c r="CW1" s="37">
        <v>100</v>
      </c>
      <c r="CX1" s="37">
        <v>101</v>
      </c>
      <c r="CY1" s="37">
        <v>102</v>
      </c>
      <c r="CZ1" s="37">
        <v>103</v>
      </c>
      <c r="DA1" s="37">
        <v>104</v>
      </c>
      <c r="DB1" s="37">
        <v>105</v>
      </c>
      <c r="DC1" s="37">
        <v>106</v>
      </c>
      <c r="DD1" s="37">
        <v>107</v>
      </c>
      <c r="DE1" s="37">
        <v>108</v>
      </c>
      <c r="DF1" s="37">
        <v>109</v>
      </c>
      <c r="DG1" s="37">
        <v>110</v>
      </c>
      <c r="DH1" s="37">
        <v>111</v>
      </c>
      <c r="DI1" s="37">
        <v>112</v>
      </c>
      <c r="DJ1" s="37">
        <v>113</v>
      </c>
      <c r="DK1" s="37">
        <v>114</v>
      </c>
      <c r="DL1" s="37">
        <v>115</v>
      </c>
      <c r="DM1" s="37">
        <v>116</v>
      </c>
      <c r="DN1" s="28">
        <v>117</v>
      </c>
      <c r="DO1" s="28">
        <v>118</v>
      </c>
      <c r="DP1" s="28">
        <v>119</v>
      </c>
      <c r="DQ1" s="28">
        <v>120</v>
      </c>
      <c r="DR1" s="28">
        <v>121</v>
      </c>
      <c r="DS1" s="28">
        <v>122</v>
      </c>
      <c r="DT1" s="28">
        <v>123</v>
      </c>
      <c r="DU1" s="28">
        <v>124</v>
      </c>
      <c r="DV1" s="28">
        <v>125</v>
      </c>
      <c r="DW1" s="28">
        <v>126</v>
      </c>
      <c r="DX1" s="28">
        <v>127</v>
      </c>
      <c r="DY1" s="28">
        <v>128</v>
      </c>
      <c r="DZ1" s="28">
        <v>129</v>
      </c>
      <c r="EA1" s="28">
        <v>130</v>
      </c>
      <c r="EB1" s="28">
        <v>131</v>
      </c>
      <c r="EC1" s="28">
        <v>132</v>
      </c>
      <c r="ED1" s="28">
        <v>133</v>
      </c>
      <c r="EE1" s="28">
        <v>134</v>
      </c>
      <c r="EF1" s="28">
        <v>135</v>
      </c>
      <c r="EG1" s="28">
        <v>136</v>
      </c>
      <c r="EH1" s="28">
        <v>137</v>
      </c>
      <c r="EI1" s="28">
        <v>138</v>
      </c>
      <c r="EJ1" s="28">
        <v>139</v>
      </c>
      <c r="EK1" s="28">
        <v>140</v>
      </c>
      <c r="EL1" s="28">
        <v>141</v>
      </c>
      <c r="EM1" s="28">
        <v>142</v>
      </c>
      <c r="EN1" s="28">
        <v>143</v>
      </c>
      <c r="EO1" s="28">
        <v>144</v>
      </c>
      <c r="EP1" s="28">
        <v>145</v>
      </c>
      <c r="EQ1" s="28">
        <v>146</v>
      </c>
      <c r="ER1" s="28">
        <v>147</v>
      </c>
      <c r="ES1" s="28">
        <v>148</v>
      </c>
      <c r="ET1" s="28">
        <v>149</v>
      </c>
      <c r="EU1" s="28">
        <v>150</v>
      </c>
      <c r="EV1" s="28">
        <v>151</v>
      </c>
      <c r="EW1" s="28">
        <v>152</v>
      </c>
      <c r="EX1" s="28">
        <v>153</v>
      </c>
      <c r="EY1" s="28">
        <v>154</v>
      </c>
      <c r="EZ1" s="28">
        <v>155</v>
      </c>
      <c r="FA1" s="28">
        <v>156</v>
      </c>
      <c r="FB1" s="28">
        <v>157</v>
      </c>
      <c r="FC1" s="28">
        <v>158</v>
      </c>
      <c r="FD1" s="28">
        <v>159</v>
      </c>
      <c r="FE1" s="28">
        <v>160</v>
      </c>
      <c r="FF1" s="28">
        <v>161</v>
      </c>
      <c r="FG1" s="28">
        <v>162</v>
      </c>
      <c r="FH1" s="28">
        <v>163</v>
      </c>
      <c r="FI1" s="28">
        <v>164</v>
      </c>
      <c r="FJ1" s="28">
        <v>165</v>
      </c>
      <c r="FK1" s="28">
        <v>166</v>
      </c>
      <c r="FL1" s="28">
        <v>167</v>
      </c>
      <c r="FM1" s="28">
        <v>168</v>
      </c>
      <c r="FN1" s="28">
        <v>169</v>
      </c>
      <c r="FO1" s="28">
        <v>170</v>
      </c>
      <c r="FP1" s="28">
        <v>171</v>
      </c>
      <c r="FQ1" s="28">
        <v>172</v>
      </c>
      <c r="FR1" s="28">
        <v>173</v>
      </c>
      <c r="FS1" s="28">
        <v>174</v>
      </c>
      <c r="FT1" s="28">
        <v>175</v>
      </c>
      <c r="FU1" s="28">
        <v>176</v>
      </c>
      <c r="FV1" s="28">
        <v>177</v>
      </c>
      <c r="FW1" s="28">
        <v>178</v>
      </c>
      <c r="FX1" s="28">
        <v>179</v>
      </c>
      <c r="FY1" s="28">
        <v>180</v>
      </c>
      <c r="FZ1" s="28">
        <v>181</v>
      </c>
      <c r="GA1" s="28">
        <v>182</v>
      </c>
      <c r="GB1" s="28">
        <v>183</v>
      </c>
      <c r="GC1" s="28">
        <v>184</v>
      </c>
      <c r="GD1" s="28">
        <v>185</v>
      </c>
      <c r="GE1" s="28">
        <v>186</v>
      </c>
      <c r="GF1" s="28">
        <v>187</v>
      </c>
      <c r="GG1" s="28">
        <v>188</v>
      </c>
      <c r="GH1" s="28">
        <v>189</v>
      </c>
      <c r="GI1" s="28">
        <v>190</v>
      </c>
      <c r="GJ1" s="28">
        <v>191</v>
      </c>
      <c r="GK1" s="28">
        <v>192</v>
      </c>
      <c r="GL1" s="28">
        <v>193</v>
      </c>
      <c r="GM1" s="28">
        <v>194</v>
      </c>
      <c r="GN1" s="28">
        <v>195</v>
      </c>
      <c r="GO1" s="28">
        <v>196</v>
      </c>
      <c r="GP1" s="28">
        <v>197</v>
      </c>
      <c r="GQ1" s="28">
        <v>198</v>
      </c>
      <c r="GR1" s="28">
        <v>199</v>
      </c>
      <c r="GS1" s="28">
        <v>200</v>
      </c>
      <c r="GT1" s="28">
        <v>201</v>
      </c>
      <c r="GU1" s="28">
        <v>202</v>
      </c>
      <c r="GV1" s="28">
        <v>203</v>
      </c>
      <c r="GW1" s="28">
        <v>204</v>
      </c>
      <c r="GX1" s="28">
        <v>205</v>
      </c>
      <c r="GY1" s="28">
        <v>206</v>
      </c>
      <c r="GZ1" s="28">
        <v>207</v>
      </c>
      <c r="HA1" s="28">
        <v>208</v>
      </c>
      <c r="HB1" s="28">
        <v>209</v>
      </c>
      <c r="HC1" s="28">
        <v>210</v>
      </c>
      <c r="HD1" s="28">
        <v>211</v>
      </c>
      <c r="HE1" s="28">
        <v>212</v>
      </c>
      <c r="HF1" s="28">
        <v>213</v>
      </c>
      <c r="HG1" s="28">
        <v>214</v>
      </c>
      <c r="HH1" s="28">
        <v>215</v>
      </c>
      <c r="HI1" s="28">
        <v>216</v>
      </c>
      <c r="HJ1" s="28">
        <v>217</v>
      </c>
      <c r="HK1" s="28">
        <v>218</v>
      </c>
      <c r="HL1" s="28">
        <v>219</v>
      </c>
      <c r="HM1" s="28">
        <v>220</v>
      </c>
      <c r="HN1" s="28">
        <v>221</v>
      </c>
      <c r="HO1" s="28">
        <v>222</v>
      </c>
      <c r="HP1" s="28">
        <v>223</v>
      </c>
      <c r="HQ1" s="28">
        <v>224</v>
      </c>
      <c r="HR1" s="28">
        <v>225</v>
      </c>
      <c r="HS1" s="28">
        <v>226</v>
      </c>
      <c r="HT1" s="28">
        <v>227</v>
      </c>
      <c r="HU1" s="28">
        <v>228</v>
      </c>
      <c r="HV1" s="28">
        <v>229</v>
      </c>
      <c r="HW1" s="28">
        <v>230</v>
      </c>
      <c r="HX1" s="28">
        <v>231</v>
      </c>
      <c r="HY1" s="28">
        <v>232</v>
      </c>
      <c r="HZ1" s="28">
        <v>233</v>
      </c>
      <c r="IA1" s="28">
        <v>234</v>
      </c>
      <c r="IB1" s="28">
        <v>235</v>
      </c>
      <c r="IC1" s="28">
        <v>236</v>
      </c>
      <c r="ID1" s="28">
        <v>237</v>
      </c>
      <c r="IE1" s="28">
        <v>238</v>
      </c>
      <c r="IF1" s="28">
        <v>239</v>
      </c>
      <c r="IG1" s="28">
        <v>240</v>
      </c>
      <c r="IH1" s="28">
        <v>241</v>
      </c>
      <c r="II1" s="28">
        <v>242</v>
      </c>
      <c r="IJ1" s="28">
        <v>243</v>
      </c>
      <c r="IK1" s="28">
        <v>244</v>
      </c>
      <c r="IL1" s="28">
        <v>245</v>
      </c>
      <c r="IM1" s="28">
        <v>246</v>
      </c>
      <c r="IN1" s="28">
        <v>247</v>
      </c>
      <c r="IO1" s="28">
        <v>248</v>
      </c>
      <c r="IP1" s="28">
        <v>249</v>
      </c>
      <c r="IQ1" s="28">
        <v>250</v>
      </c>
      <c r="IR1" s="28">
        <v>251</v>
      </c>
      <c r="IS1" s="28">
        <v>252</v>
      </c>
    </row>
    <row r="2" spans="1:438" x14ac:dyDescent="0.25">
      <c r="A2" t="s">
        <v>277</v>
      </c>
      <c r="B2" t="s">
        <v>167</v>
      </c>
      <c r="C2" t="s">
        <v>168</v>
      </c>
      <c r="D2" t="s">
        <v>169</v>
      </c>
      <c r="E2" t="s">
        <v>163</v>
      </c>
      <c r="F2" t="s">
        <v>170</v>
      </c>
      <c r="G2" t="s">
        <v>171</v>
      </c>
      <c r="H2" t="s">
        <v>172</v>
      </c>
      <c r="I2" t="s">
        <v>173</v>
      </c>
      <c r="J2" t="s">
        <v>175</v>
      </c>
      <c r="K2" t="s">
        <v>177</v>
      </c>
      <c r="L2" t="s">
        <v>179</v>
      </c>
      <c r="M2" t="s">
        <v>181</v>
      </c>
      <c r="N2" t="s">
        <v>184</v>
      </c>
      <c r="O2" t="s">
        <v>186</v>
      </c>
      <c r="P2" t="s">
        <v>278</v>
      </c>
      <c r="Q2" t="s">
        <v>188</v>
      </c>
      <c r="R2" t="s">
        <v>279</v>
      </c>
      <c r="S2" s="47" t="s">
        <v>280</v>
      </c>
      <c r="T2" s="29" t="s">
        <v>281</v>
      </c>
      <c r="U2" s="29" t="s">
        <v>282</v>
      </c>
      <c r="V2" s="29" t="s">
        <v>283</v>
      </c>
      <c r="W2" s="29" t="s">
        <v>284</v>
      </c>
      <c r="X2" s="29" t="s">
        <v>285</v>
      </c>
      <c r="Y2" s="29" t="s">
        <v>286</v>
      </c>
      <c r="Z2" s="47" t="s">
        <v>287</v>
      </c>
      <c r="AA2" s="1" t="s">
        <v>288</v>
      </c>
      <c r="AB2" s="1" t="s">
        <v>289</v>
      </c>
      <c r="AC2" s="1" t="s">
        <v>290</v>
      </c>
      <c r="AD2" s="1" t="s">
        <v>291</v>
      </c>
      <c r="AE2" s="1" t="s">
        <v>292</v>
      </c>
      <c r="AF2" s="1" t="s">
        <v>293</v>
      </c>
      <c r="AG2" s="47" t="s">
        <v>294</v>
      </c>
      <c r="AH2" s="17" t="s">
        <v>295</v>
      </c>
      <c r="AI2" s="17" t="s">
        <v>296</v>
      </c>
      <c r="AJ2" s="38" t="s">
        <v>297</v>
      </c>
      <c r="AK2" s="14" t="s">
        <v>298</v>
      </c>
      <c r="AL2" s="38" t="s">
        <v>299</v>
      </c>
      <c r="AM2" s="14" t="s">
        <v>300</v>
      </c>
      <c r="AN2" t="s">
        <v>301</v>
      </c>
      <c r="AO2" s="43" t="s">
        <v>302</v>
      </c>
      <c r="AP2" t="s">
        <v>303</v>
      </c>
      <c r="AQ2" t="s">
        <v>304</v>
      </c>
      <c r="AR2" s="43" t="s">
        <v>305</v>
      </c>
      <c r="AS2" t="s">
        <v>306</v>
      </c>
      <c r="AT2" t="s">
        <v>307</v>
      </c>
      <c r="AU2" s="43" t="s">
        <v>308</v>
      </c>
      <c r="AV2" t="s">
        <v>309</v>
      </c>
      <c r="AW2" t="s">
        <v>310</v>
      </c>
      <c r="AX2" s="43" t="s">
        <v>311</v>
      </c>
      <c r="AY2" t="s">
        <v>312</v>
      </c>
      <c r="AZ2" t="s">
        <v>313</v>
      </c>
      <c r="BA2" s="43" t="s">
        <v>314</v>
      </c>
      <c r="BB2" t="s">
        <v>315</v>
      </c>
      <c r="BC2" t="s">
        <v>316</v>
      </c>
      <c r="BD2" s="43" t="s">
        <v>317</v>
      </c>
      <c r="BE2" t="s">
        <v>318</v>
      </c>
      <c r="BF2" t="s">
        <v>319</v>
      </c>
      <c r="BG2" s="43" t="s">
        <v>320</v>
      </c>
      <c r="BH2" t="s">
        <v>321</v>
      </c>
      <c r="BI2" t="s">
        <v>100</v>
      </c>
      <c r="BJ2" t="s">
        <v>101</v>
      </c>
      <c r="BK2" t="s">
        <v>419</v>
      </c>
      <c r="BL2" t="s">
        <v>106</v>
      </c>
      <c r="BM2" t="s">
        <v>147</v>
      </c>
      <c r="BN2" t="s">
        <v>152</v>
      </c>
      <c r="BO2" t="s">
        <v>151</v>
      </c>
      <c r="BP2" t="s">
        <v>150</v>
      </c>
      <c r="BQ2" t="s">
        <v>149</v>
      </c>
      <c r="BR2" t="s">
        <v>145</v>
      </c>
      <c r="BS2" t="s">
        <v>144</v>
      </c>
      <c r="BT2" t="s">
        <v>146</v>
      </c>
      <c r="BU2" t="s">
        <v>148</v>
      </c>
      <c r="BV2" t="s">
        <v>143</v>
      </c>
      <c r="BW2" t="s">
        <v>193</v>
      </c>
      <c r="BX2" t="s">
        <v>322</v>
      </c>
      <c r="BY2" t="s">
        <v>195</v>
      </c>
      <c r="BZ2" t="s">
        <v>201</v>
      </c>
      <c r="CA2" t="s">
        <v>190</v>
      </c>
      <c r="CB2" t="s">
        <v>191</v>
      </c>
      <c r="CC2" t="s">
        <v>192</v>
      </c>
      <c r="CD2" t="s">
        <v>88</v>
      </c>
      <c r="CE2" t="s">
        <v>89</v>
      </c>
      <c r="CF2" t="s">
        <v>119</v>
      </c>
      <c r="CG2" t="s">
        <v>120</v>
      </c>
      <c r="CH2" t="s">
        <v>156</v>
      </c>
      <c r="CI2" t="s">
        <v>323</v>
      </c>
      <c r="CJ2" t="s">
        <v>159</v>
      </c>
      <c r="CK2" t="s">
        <v>164</v>
      </c>
      <c r="CL2" t="s">
        <v>165</v>
      </c>
      <c r="CM2" t="s">
        <v>104</v>
      </c>
      <c r="CN2" t="s">
        <v>197</v>
      </c>
      <c r="CO2" t="s">
        <v>200</v>
      </c>
      <c r="CP2" t="s">
        <v>199</v>
      </c>
      <c r="CQ2" t="s">
        <v>202</v>
      </c>
      <c r="CR2" t="s">
        <v>203</v>
      </c>
      <c r="CS2" t="s">
        <v>204</v>
      </c>
      <c r="CT2" t="s">
        <v>83</v>
      </c>
      <c r="CU2" t="s">
        <v>84</v>
      </c>
      <c r="CV2" t="s">
        <v>86</v>
      </c>
      <c r="CW2" t="s">
        <v>87</v>
      </c>
      <c r="CX2" t="s">
        <v>82</v>
      </c>
      <c r="CY2" t="s">
        <v>85</v>
      </c>
      <c r="CZ2" t="s">
        <v>324</v>
      </c>
      <c r="DA2" t="s">
        <v>96</v>
      </c>
      <c r="DB2" t="s">
        <v>325</v>
      </c>
      <c r="DC2" t="s">
        <v>94</v>
      </c>
      <c r="DD2" t="s">
        <v>95</v>
      </c>
      <c r="DE2" t="s">
        <v>97</v>
      </c>
      <c r="DF2" t="s">
        <v>326</v>
      </c>
      <c r="DG2" t="s">
        <v>327</v>
      </c>
      <c r="DH2" t="s">
        <v>328</v>
      </c>
      <c r="DI2" s="1" t="s">
        <v>329</v>
      </c>
      <c r="DJ2" s="1" t="s">
        <v>330</v>
      </c>
      <c r="DK2" s="1" t="s">
        <v>331</v>
      </c>
      <c r="DL2" t="s">
        <v>332</v>
      </c>
      <c r="DM2" t="s">
        <v>333</v>
      </c>
      <c r="DN2" t="s">
        <v>229</v>
      </c>
      <c r="DO2" t="s">
        <v>227</v>
      </c>
      <c r="DP2" t="s">
        <v>225</v>
      </c>
      <c r="DQ2" t="s">
        <v>223</v>
      </c>
      <c r="DR2" t="s">
        <v>220</v>
      </c>
      <c r="DS2" t="s">
        <v>216</v>
      </c>
      <c r="DT2" t="s">
        <v>265</v>
      </c>
      <c r="DU2" t="s">
        <v>266</v>
      </c>
      <c r="DV2" t="s">
        <v>416</v>
      </c>
      <c r="DW2" t="s">
        <v>417</v>
      </c>
      <c r="DX2" t="s">
        <v>273</v>
      </c>
      <c r="DY2" t="s">
        <v>274</v>
      </c>
      <c r="DZ2" t="s">
        <v>213</v>
      </c>
      <c r="EA2" t="s">
        <v>334</v>
      </c>
      <c r="EB2" t="s">
        <v>335</v>
      </c>
      <c r="EC2" t="s">
        <v>336</v>
      </c>
      <c r="ED2" t="s">
        <v>337</v>
      </c>
      <c r="EE2" t="s">
        <v>338</v>
      </c>
      <c r="EF2" t="s">
        <v>339</v>
      </c>
      <c r="EG2" t="s">
        <v>340</v>
      </c>
      <c r="EH2" t="s">
        <v>341</v>
      </c>
      <c r="EI2" t="s">
        <v>342</v>
      </c>
      <c r="EJ2" t="s">
        <v>343</v>
      </c>
      <c r="EK2" t="s">
        <v>344</v>
      </c>
      <c r="EL2" t="s">
        <v>345</v>
      </c>
      <c r="EM2" t="s">
        <v>346</v>
      </c>
      <c r="EN2" t="s">
        <v>347</v>
      </c>
      <c r="EO2" t="s">
        <v>348</v>
      </c>
      <c r="EP2" t="s">
        <v>349</v>
      </c>
      <c r="EQ2" t="s">
        <v>350</v>
      </c>
      <c r="ER2" t="s">
        <v>351</v>
      </c>
      <c r="ES2" t="s">
        <v>352</v>
      </c>
      <c r="ET2" t="s">
        <v>353</v>
      </c>
      <c r="EU2" t="s">
        <v>354</v>
      </c>
      <c r="EV2" t="s">
        <v>355</v>
      </c>
      <c r="EW2" t="s">
        <v>356</v>
      </c>
      <c r="EX2" t="s">
        <v>357</v>
      </c>
      <c r="EY2" t="s">
        <v>358</v>
      </c>
      <c r="EZ2" t="s">
        <v>359</v>
      </c>
      <c r="FA2" t="s">
        <v>360</v>
      </c>
      <c r="FB2" t="s">
        <v>361</v>
      </c>
      <c r="FC2" t="s">
        <v>362</v>
      </c>
      <c r="FD2" t="s">
        <v>363</v>
      </c>
      <c r="FE2" t="s">
        <v>364</v>
      </c>
      <c r="FF2" t="s">
        <v>365</v>
      </c>
      <c r="FG2" t="s">
        <v>366</v>
      </c>
      <c r="FH2" t="s">
        <v>367</v>
      </c>
      <c r="FI2" t="s">
        <v>368</v>
      </c>
      <c r="FJ2" t="s">
        <v>369</v>
      </c>
      <c r="FK2" t="s">
        <v>370</v>
      </c>
      <c r="FL2" t="s">
        <v>371</v>
      </c>
      <c r="FM2" t="s">
        <v>372</v>
      </c>
      <c r="FN2" t="s">
        <v>373</v>
      </c>
      <c r="FO2" t="s">
        <v>374</v>
      </c>
      <c r="FP2" t="s">
        <v>375</v>
      </c>
      <c r="FQ2" t="s">
        <v>376</v>
      </c>
      <c r="FR2" t="s">
        <v>377</v>
      </c>
      <c r="FS2" t="s">
        <v>378</v>
      </c>
      <c r="FT2" t="s">
        <v>379</v>
      </c>
      <c r="FU2" t="s">
        <v>380</v>
      </c>
      <c r="FV2" t="s">
        <v>381</v>
      </c>
      <c r="FW2" t="s">
        <v>382</v>
      </c>
      <c r="FX2" t="s">
        <v>383</v>
      </c>
      <c r="FY2" t="s">
        <v>384</v>
      </c>
      <c r="FZ2" t="s">
        <v>385</v>
      </c>
      <c r="GA2" t="s">
        <v>386</v>
      </c>
      <c r="GB2" t="s">
        <v>387</v>
      </c>
      <c r="GC2" t="s">
        <v>388</v>
      </c>
      <c r="GD2" t="s">
        <v>389</v>
      </c>
      <c r="GE2" t="s">
        <v>390</v>
      </c>
      <c r="GF2" t="s">
        <v>391</v>
      </c>
      <c r="GG2" t="s">
        <v>392</v>
      </c>
      <c r="GH2" t="s">
        <v>393</v>
      </c>
      <c r="GI2" t="s">
        <v>394</v>
      </c>
      <c r="GJ2" t="s">
        <v>395</v>
      </c>
      <c r="GK2" t="s">
        <v>396</v>
      </c>
      <c r="GL2" t="s">
        <v>397</v>
      </c>
      <c r="GM2" t="s">
        <v>398</v>
      </c>
      <c r="GN2" t="s">
        <v>399</v>
      </c>
      <c r="GO2" t="s">
        <v>400</v>
      </c>
      <c r="GP2" t="s">
        <v>401</v>
      </c>
      <c r="GQ2" t="s">
        <v>402</v>
      </c>
      <c r="GR2" t="s">
        <v>403</v>
      </c>
      <c r="GS2" t="s">
        <v>404</v>
      </c>
      <c r="GT2" t="s">
        <v>405</v>
      </c>
      <c r="GU2" t="s">
        <v>406</v>
      </c>
      <c r="GV2" t="s">
        <v>407</v>
      </c>
      <c r="GW2" t="s">
        <v>408</v>
      </c>
      <c r="GX2" t="s">
        <v>409</v>
      </c>
      <c r="GY2" t="s">
        <v>410</v>
      </c>
      <c r="GZ2" t="s">
        <v>411</v>
      </c>
      <c r="HA2" t="s">
        <v>412</v>
      </c>
      <c r="HB2" t="s">
        <v>413</v>
      </c>
      <c r="HC2" t="s">
        <v>414</v>
      </c>
      <c r="HD2" t="s">
        <v>415</v>
      </c>
      <c r="HE2" s="38" t="s">
        <v>423</v>
      </c>
      <c r="HF2" s="38" t="s">
        <v>424</v>
      </c>
      <c r="HG2" s="38" t="s">
        <v>425</v>
      </c>
      <c r="HH2" s="38" t="s">
        <v>426</v>
      </c>
      <c r="HI2" s="38" t="s">
        <v>427</v>
      </c>
      <c r="HJ2" s="38" t="s">
        <v>428</v>
      </c>
      <c r="HK2" s="38" t="s">
        <v>429</v>
      </c>
      <c r="HL2" s="38" t="s">
        <v>430</v>
      </c>
      <c r="HM2" s="38" t="s">
        <v>431</v>
      </c>
      <c r="HN2" s="38" t="s">
        <v>432</v>
      </c>
      <c r="HO2" s="38" t="s">
        <v>433</v>
      </c>
      <c r="HP2" s="38" t="s">
        <v>434</v>
      </c>
      <c r="HQ2" s="38" t="s">
        <v>435</v>
      </c>
      <c r="HR2" s="38" t="s">
        <v>436</v>
      </c>
      <c r="HS2" s="38" t="s">
        <v>437</v>
      </c>
      <c r="HT2" s="38" t="s">
        <v>438</v>
      </c>
      <c r="HU2" s="38" t="s">
        <v>439</v>
      </c>
      <c r="HV2" s="38" t="s">
        <v>440</v>
      </c>
      <c r="HW2" s="38" t="s">
        <v>441</v>
      </c>
      <c r="HX2" s="38" t="s">
        <v>442</v>
      </c>
      <c r="HY2" s="38" t="s">
        <v>443</v>
      </c>
      <c r="HZ2" s="38" t="s">
        <v>444</v>
      </c>
      <c r="IA2" s="38" t="s">
        <v>445</v>
      </c>
      <c r="IB2" s="38" t="s">
        <v>446</v>
      </c>
      <c r="IC2" s="38" t="s">
        <v>447</v>
      </c>
      <c r="ID2" s="38" t="s">
        <v>448</v>
      </c>
      <c r="IE2" s="38" t="s">
        <v>449</v>
      </c>
      <c r="IF2" s="38" t="s">
        <v>450</v>
      </c>
      <c r="IG2" s="38" t="s">
        <v>451</v>
      </c>
      <c r="IH2" s="38" t="s">
        <v>452</v>
      </c>
      <c r="II2" s="38" t="s">
        <v>453</v>
      </c>
      <c r="IJ2" s="38" t="s">
        <v>454</v>
      </c>
      <c r="IK2" s="38" t="s">
        <v>455</v>
      </c>
      <c r="IL2" s="38" t="s">
        <v>456</v>
      </c>
      <c r="IM2" s="38" t="s">
        <v>457</v>
      </c>
      <c r="IN2" s="38" t="s">
        <v>458</v>
      </c>
      <c r="IO2" s="38" t="s">
        <v>459</v>
      </c>
      <c r="IP2" s="38" t="s">
        <v>460</v>
      </c>
      <c r="IQ2" s="38" t="s">
        <v>461</v>
      </c>
      <c r="IR2" s="38" t="s">
        <v>462</v>
      </c>
      <c r="IS2" s="40" t="s">
        <v>463</v>
      </c>
    </row>
    <row r="3" spans="1:438" x14ac:dyDescent="0.25">
      <c r="A3">
        <v>652940142</v>
      </c>
      <c r="B3" s="27">
        <v>1500</v>
      </c>
      <c r="C3" s="27">
        <v>4618.67</v>
      </c>
      <c r="D3" s="27">
        <v>45.685000000000002</v>
      </c>
      <c r="E3" s="27">
        <v>2700</v>
      </c>
      <c r="F3" s="27">
        <v>2.6732800000000001</v>
      </c>
      <c r="G3" s="27">
        <v>2019.02</v>
      </c>
      <c r="H3" s="27">
        <v>20</v>
      </c>
      <c r="I3" s="27">
        <v>0.10100000000000001</v>
      </c>
      <c r="J3" s="27">
        <v>71925200000</v>
      </c>
      <c r="K3" s="27">
        <v>0.227164</v>
      </c>
      <c r="L3" s="27">
        <v>29305400000</v>
      </c>
      <c r="M3" s="27">
        <v>0.66249999999999998</v>
      </c>
      <c r="N3" s="27">
        <v>0.75479499999999999</v>
      </c>
      <c r="O3" s="27">
        <v>0</v>
      </c>
      <c r="P3" s="27">
        <v>0</v>
      </c>
      <c r="Q3" s="27">
        <v>0</v>
      </c>
      <c r="R3" s="27">
        <v>0</v>
      </c>
      <c r="S3" s="48">
        <v>21</v>
      </c>
      <c r="T3" s="46">
        <v>400</v>
      </c>
      <c r="U3" s="46">
        <v>1200</v>
      </c>
      <c r="V3" s="46">
        <v>6.1261099999999997</v>
      </c>
      <c r="W3" s="46">
        <v>0.261799</v>
      </c>
      <c r="X3" s="46">
        <v>1.3962600000000001</v>
      </c>
      <c r="Y3" s="46">
        <v>0.122173</v>
      </c>
      <c r="Z3" s="48">
        <v>101</v>
      </c>
      <c r="AA3" s="45">
        <v>200</v>
      </c>
      <c r="AB3" s="45">
        <v>1000</v>
      </c>
      <c r="AC3" s="45">
        <v>1.3962600000000001</v>
      </c>
      <c r="AD3" s="45">
        <v>0.261799</v>
      </c>
      <c r="AE3" s="45">
        <v>0.837758</v>
      </c>
      <c r="AF3" s="45">
        <v>0.122173</v>
      </c>
      <c r="AG3" s="48">
        <v>25</v>
      </c>
      <c r="AH3" s="42">
        <v>400</v>
      </c>
      <c r="AI3" s="42">
        <v>1200</v>
      </c>
      <c r="AJ3" s="42">
        <v>5.0614499999999998</v>
      </c>
      <c r="AK3" s="42">
        <v>0.261799</v>
      </c>
      <c r="AL3" s="42">
        <v>1.1170100000000001</v>
      </c>
      <c r="AM3" s="42">
        <v>0.122173</v>
      </c>
      <c r="AN3" s="27">
        <v>-2.7999999999999999E-8</v>
      </c>
      <c r="AO3" s="44">
        <v>-2.7999999999999999E-8</v>
      </c>
      <c r="AP3" s="27">
        <v>-2.7999999999999999E-8</v>
      </c>
      <c r="AQ3" s="27">
        <v>0.01</v>
      </c>
      <c r="AR3" s="44">
        <v>0.01</v>
      </c>
      <c r="AS3" s="27">
        <v>0.01</v>
      </c>
      <c r="AT3" s="27">
        <v>1</v>
      </c>
      <c r="AU3" s="44">
        <v>1</v>
      </c>
      <c r="AV3" s="27">
        <v>1</v>
      </c>
      <c r="AW3" s="27">
        <v>0.05</v>
      </c>
      <c r="AX3" s="44">
        <v>0.05</v>
      </c>
      <c r="AY3" s="27">
        <v>0.05</v>
      </c>
      <c r="AZ3" s="27">
        <v>0.8</v>
      </c>
      <c r="BA3" s="44">
        <v>0.8</v>
      </c>
      <c r="BB3" s="27">
        <v>0.8</v>
      </c>
      <c r="BC3" s="27">
        <v>0.2</v>
      </c>
      <c r="BD3" s="44">
        <v>0.5</v>
      </c>
      <c r="BE3" s="27">
        <v>1.2</v>
      </c>
      <c r="BF3" s="27">
        <v>5.0000000000000002E-5</v>
      </c>
      <c r="BG3" s="44">
        <v>1E-4</v>
      </c>
      <c r="BH3" s="27">
        <v>3.0000000000000001E-3</v>
      </c>
      <c r="BI3" s="27">
        <v>5.0000000000000002E-5</v>
      </c>
      <c r="BJ3" s="27">
        <v>0.01</v>
      </c>
      <c r="BK3" s="27">
        <v>1E-3</v>
      </c>
      <c r="BL3" s="27">
        <v>0.98505100000000001</v>
      </c>
      <c r="BM3" s="27">
        <v>2</v>
      </c>
      <c r="BN3" s="27">
        <v>146.322</v>
      </c>
      <c r="BO3" s="27">
        <v>1500</v>
      </c>
      <c r="BP3" s="27">
        <v>0.249886</v>
      </c>
      <c r="BQ3" s="27">
        <v>-7.0100600000000002E-3</v>
      </c>
      <c r="BR3" s="27">
        <v>0.8</v>
      </c>
      <c r="BS3" s="27">
        <v>-1.5708</v>
      </c>
      <c r="BT3" s="27">
        <v>0</v>
      </c>
      <c r="BU3" s="27">
        <v>0</v>
      </c>
      <c r="BV3" s="27">
        <v>5</v>
      </c>
      <c r="BW3" s="27">
        <v>9.8066700000000007E-2</v>
      </c>
      <c r="BX3" s="27">
        <v>0.110767</v>
      </c>
      <c r="BY3" s="27">
        <v>0.12346699999999999</v>
      </c>
      <c r="BZ3" s="27">
        <v>80</v>
      </c>
      <c r="CA3" s="27">
        <v>2</v>
      </c>
      <c r="CB3" s="27">
        <v>2000</v>
      </c>
      <c r="CC3" s="27">
        <v>0.85</v>
      </c>
      <c r="CD3" s="27">
        <v>646918000</v>
      </c>
      <c r="CE3" s="27">
        <v>41</v>
      </c>
      <c r="CF3" s="27">
        <v>1000000</v>
      </c>
      <c r="CG3" s="27">
        <v>95</v>
      </c>
      <c r="CH3" s="27">
        <v>3</v>
      </c>
      <c r="CI3" s="27">
        <v>10</v>
      </c>
      <c r="CJ3" s="27">
        <v>500</v>
      </c>
      <c r="CK3" s="27">
        <v>980</v>
      </c>
      <c r="CL3" s="27">
        <v>8.9999999999999998E-4</v>
      </c>
      <c r="CM3" s="27">
        <v>9.8692299999999994E-11</v>
      </c>
      <c r="CN3" s="27">
        <v>9.8692299999999998E-8</v>
      </c>
      <c r="CO3" s="27">
        <v>504.154</v>
      </c>
      <c r="CP3" s="27">
        <v>44403000</v>
      </c>
      <c r="CQ3" s="27">
        <v>122335000</v>
      </c>
      <c r="CR3" s="27">
        <v>103225000</v>
      </c>
      <c r="CS3" s="27">
        <v>96032700</v>
      </c>
      <c r="CT3" s="27">
        <v>1</v>
      </c>
      <c r="CU3" s="27">
        <v>50</v>
      </c>
      <c r="CV3" s="27">
        <v>0.3</v>
      </c>
      <c r="CW3" s="27">
        <v>0</v>
      </c>
      <c r="CX3" s="27">
        <v>-2000000</v>
      </c>
      <c r="CY3" s="27">
        <v>500000</v>
      </c>
      <c r="CZ3" s="27">
        <v>5</v>
      </c>
      <c r="DA3" s="27">
        <v>0.01</v>
      </c>
      <c r="DB3" s="27">
        <v>6469180</v>
      </c>
      <c r="DC3" s="27">
        <v>0.08</v>
      </c>
      <c r="DD3" s="27">
        <v>100000</v>
      </c>
      <c r="DE3" s="27">
        <v>1</v>
      </c>
      <c r="DF3" s="27">
        <v>0.436332</v>
      </c>
      <c r="DG3" s="27">
        <v>0.61086499999999999</v>
      </c>
      <c r="DH3" s="27">
        <v>0.78539800000000004</v>
      </c>
      <c r="DI3" s="39">
        <v>5000000</v>
      </c>
      <c r="DJ3" s="39">
        <v>10000000</v>
      </c>
      <c r="DK3" s="39">
        <v>15000000</v>
      </c>
      <c r="DL3" s="27">
        <v>132124</v>
      </c>
      <c r="DM3" s="27">
        <v>0.49396400000000001</v>
      </c>
      <c r="DN3" s="27">
        <v>4.9999799999999997E-2</v>
      </c>
      <c r="DO3" s="27">
        <v>-4.99227E-2</v>
      </c>
      <c r="DP3" s="27">
        <v>-7.7354200000000006E-5</v>
      </c>
      <c r="DQ3" s="27">
        <v>0</v>
      </c>
      <c r="DR3" s="27">
        <v>-0.99845799999999996</v>
      </c>
      <c r="DS3" s="27">
        <v>-7.5855800000000002</v>
      </c>
      <c r="DT3" s="27">
        <v>47.178400000000003</v>
      </c>
      <c r="DU3" s="27">
        <v>434.12799999999999</v>
      </c>
      <c r="DV3" s="27">
        <v>6</v>
      </c>
      <c r="DW3" s="27">
        <v>9</v>
      </c>
      <c r="DX3" s="27">
        <v>5</v>
      </c>
      <c r="DY3" s="27">
        <v>0</v>
      </c>
      <c r="DZ3" s="27">
        <v>-49.043999999999997</v>
      </c>
      <c r="EA3" s="27">
        <v>1007.14</v>
      </c>
      <c r="EB3" s="27">
        <v>1007.13</v>
      </c>
      <c r="EC3" s="27">
        <v>713.20699999999999</v>
      </c>
      <c r="ED3" s="27">
        <v>710.755</v>
      </c>
      <c r="EE3" s="27">
        <v>675.69</v>
      </c>
      <c r="EF3" s="27">
        <v>651.49699999999996</v>
      </c>
      <c r="EG3" s="27">
        <v>637.03200000000004</v>
      </c>
      <c r="EH3" s="27">
        <v>624.29300000000001</v>
      </c>
      <c r="EI3" s="27">
        <v>614.13</v>
      </c>
      <c r="EJ3" s="27">
        <v>605.01199999999994</v>
      </c>
      <c r="EK3" s="27">
        <v>597.75300000000004</v>
      </c>
      <c r="EL3" s="27">
        <v>591.447</v>
      </c>
      <c r="EM3" s="27">
        <v>585.90499999999997</v>
      </c>
      <c r="EN3" s="27">
        <v>580.98099999999999</v>
      </c>
      <c r="EO3" s="27">
        <v>576.56600000000003</v>
      </c>
      <c r="EP3" s="27">
        <v>574.05999999999995</v>
      </c>
      <c r="EQ3" s="27">
        <v>570.30399999999997</v>
      </c>
      <c r="ER3" s="27">
        <v>567.35400000000004</v>
      </c>
      <c r="ES3" s="27">
        <v>564.15899999999999</v>
      </c>
      <c r="ET3" s="27">
        <v>561.61500000000001</v>
      </c>
      <c r="EU3" s="27">
        <v>558.74900000000002</v>
      </c>
      <c r="EV3" s="27">
        <v>556.20600000000002</v>
      </c>
      <c r="EW3" s="27">
        <v>554.59100000000001</v>
      </c>
      <c r="EX3" s="27">
        <v>552.85199999999998</v>
      </c>
      <c r="EY3" s="27">
        <v>550.71100000000001</v>
      </c>
      <c r="EZ3" s="27">
        <v>548.68200000000002</v>
      </c>
      <c r="FA3" s="27">
        <v>546.77300000000002</v>
      </c>
      <c r="FB3" s="27">
        <v>544.971</v>
      </c>
      <c r="FC3" s="27">
        <v>543.74800000000005</v>
      </c>
      <c r="FD3" s="27">
        <v>542.57100000000003</v>
      </c>
      <c r="FE3" s="27">
        <v>541.36699999999996</v>
      </c>
      <c r="FF3" s="27">
        <v>539.79300000000001</v>
      </c>
      <c r="FG3" s="27">
        <v>538.35299999999995</v>
      </c>
      <c r="FH3" s="27">
        <v>536.97699999999998</v>
      </c>
      <c r="FI3" s="27">
        <v>535.66300000000001</v>
      </c>
      <c r="FJ3" s="27">
        <v>534.40599999999995</v>
      </c>
      <c r="FK3" s="27">
        <v>533.20299999999997</v>
      </c>
      <c r="FL3" s="27">
        <v>532.04999999999995</v>
      </c>
      <c r="FM3" s="27">
        <v>531.47199999999998</v>
      </c>
      <c r="FN3" s="27">
        <v>529.69299999999998</v>
      </c>
      <c r="FO3" s="27">
        <v>529.17700000000002</v>
      </c>
      <c r="FP3" s="27">
        <v>1488.44</v>
      </c>
      <c r="FQ3" s="27">
        <v>1488.36</v>
      </c>
      <c r="FR3" s="27">
        <v>0</v>
      </c>
      <c r="FS3" s="27">
        <v>0</v>
      </c>
      <c r="FT3" s="27">
        <v>0</v>
      </c>
      <c r="FU3" s="27">
        <v>0</v>
      </c>
      <c r="FV3" s="27">
        <v>0</v>
      </c>
      <c r="FW3" s="27">
        <v>0</v>
      </c>
      <c r="FX3" s="27">
        <v>0</v>
      </c>
      <c r="FY3" s="27">
        <v>0</v>
      </c>
      <c r="FZ3" s="27">
        <v>0</v>
      </c>
      <c r="GA3" s="27">
        <v>0</v>
      </c>
      <c r="GB3" s="27">
        <v>0</v>
      </c>
      <c r="GC3" s="27">
        <v>0</v>
      </c>
      <c r="GD3" s="27">
        <v>0</v>
      </c>
      <c r="GE3" s="27">
        <v>0</v>
      </c>
      <c r="GF3" s="27">
        <v>0</v>
      </c>
      <c r="GG3" s="27">
        <v>0</v>
      </c>
      <c r="GH3" s="27">
        <v>0</v>
      </c>
      <c r="GI3" s="27">
        <v>0</v>
      </c>
      <c r="GJ3" s="27">
        <v>0</v>
      </c>
      <c r="GK3" s="27">
        <v>0</v>
      </c>
      <c r="GL3" s="27">
        <v>0</v>
      </c>
      <c r="GM3" s="27">
        <v>0</v>
      </c>
      <c r="GN3" s="27">
        <v>0</v>
      </c>
      <c r="GO3" s="27">
        <v>0</v>
      </c>
      <c r="GP3" s="27">
        <v>0</v>
      </c>
      <c r="GQ3" s="27">
        <v>0</v>
      </c>
      <c r="GR3" s="27">
        <v>0</v>
      </c>
      <c r="GS3" s="27">
        <v>0</v>
      </c>
      <c r="GT3" s="27">
        <v>0</v>
      </c>
      <c r="GU3" s="27">
        <v>0</v>
      </c>
      <c r="GV3" s="27">
        <v>0</v>
      </c>
      <c r="GW3" s="27">
        <v>0</v>
      </c>
      <c r="GX3" s="27">
        <v>0</v>
      </c>
      <c r="GY3" s="27">
        <v>0</v>
      </c>
      <c r="GZ3" s="27">
        <v>0</v>
      </c>
      <c r="HA3" s="27">
        <v>0</v>
      </c>
      <c r="HB3" s="27">
        <v>0</v>
      </c>
      <c r="HC3" s="27">
        <v>0</v>
      </c>
      <c r="HD3" s="27">
        <v>0</v>
      </c>
      <c r="HE3" s="27">
        <v>28177.200000000001</v>
      </c>
      <c r="HF3" s="27">
        <v>28176.5</v>
      </c>
      <c r="HG3" s="27">
        <v>13761.5</v>
      </c>
      <c r="HH3" s="27">
        <v>13641.3</v>
      </c>
      <c r="HI3" s="27">
        <v>11921.5</v>
      </c>
      <c r="HJ3" s="27">
        <v>10735</v>
      </c>
      <c r="HK3" s="27">
        <v>10025.6</v>
      </c>
      <c r="HL3" s="27">
        <v>9400.82</v>
      </c>
      <c r="HM3" s="27">
        <v>8902.34</v>
      </c>
      <c r="HN3" s="27">
        <v>8455.17</v>
      </c>
      <c r="HO3" s="27">
        <v>8099.18</v>
      </c>
      <c r="HP3" s="27">
        <v>7789.92</v>
      </c>
      <c r="HQ3" s="27">
        <v>7518.11</v>
      </c>
      <c r="HR3" s="27">
        <v>7276.6</v>
      </c>
      <c r="HS3" s="27">
        <v>7060.07</v>
      </c>
      <c r="HT3" s="27">
        <v>6937.17</v>
      </c>
      <c r="HU3" s="27">
        <v>6752.95</v>
      </c>
      <c r="HV3" s="27">
        <v>6608.26</v>
      </c>
      <c r="HW3" s="27">
        <v>6451.59</v>
      </c>
      <c r="HX3" s="27">
        <v>6326.81</v>
      </c>
      <c r="HY3" s="27">
        <v>6186.26</v>
      </c>
      <c r="HZ3" s="27">
        <v>6061.54</v>
      </c>
      <c r="IA3" s="27">
        <v>5982.35</v>
      </c>
      <c r="IB3" s="27">
        <v>5897.02</v>
      </c>
      <c r="IC3" s="27">
        <v>5792.04</v>
      </c>
      <c r="ID3" s="27">
        <v>5692.52</v>
      </c>
      <c r="IE3" s="27">
        <v>5598.92</v>
      </c>
      <c r="IF3" s="27">
        <v>5510.55</v>
      </c>
      <c r="IG3" s="27">
        <v>5450.54</v>
      </c>
      <c r="IH3" s="27">
        <v>5392.8</v>
      </c>
      <c r="II3" s="27">
        <v>5333.79</v>
      </c>
      <c r="IJ3" s="27">
        <v>5256.56</v>
      </c>
      <c r="IK3" s="27">
        <v>5185.96</v>
      </c>
      <c r="IL3" s="27">
        <v>5118.45</v>
      </c>
      <c r="IM3" s="27">
        <v>5054</v>
      </c>
      <c r="IN3" s="27">
        <v>4992.38</v>
      </c>
      <c r="IO3" s="27">
        <v>4933.38</v>
      </c>
      <c r="IP3" s="27">
        <v>4876.82</v>
      </c>
      <c r="IQ3" s="27">
        <v>4848.4799999999996</v>
      </c>
      <c r="IR3" s="27">
        <v>4761.26</v>
      </c>
      <c r="IS3" s="41">
        <v>4735.91</v>
      </c>
      <c r="IT3" s="27"/>
      <c r="IU3" s="27">
        <f>(FO3-DU3)*(-(DZ3))</f>
        <v>4661.5831560000015</v>
      </c>
      <c r="IV3" s="27"/>
      <c r="IW3" s="27"/>
      <c r="IX3" s="27"/>
      <c r="IY3" s="27"/>
      <c r="IZ3" s="27"/>
      <c r="JA3" s="27"/>
      <c r="JB3" s="27"/>
      <c r="JC3" s="27"/>
      <c r="JD3" s="27"/>
      <c r="JE3" s="27"/>
      <c r="JF3" s="27"/>
      <c r="JG3" s="27"/>
      <c r="JH3" s="27"/>
      <c r="JI3" s="27"/>
      <c r="JJ3" s="27"/>
      <c r="JK3" s="27"/>
      <c r="JL3" s="27"/>
      <c r="JM3" s="27"/>
      <c r="JN3" s="27"/>
      <c r="JO3" s="27"/>
      <c r="JP3" s="27"/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7"/>
      <c r="KD3" s="27"/>
      <c r="KE3" s="27"/>
      <c r="KF3" s="27"/>
      <c r="KG3" s="27"/>
      <c r="KH3" s="27"/>
      <c r="KI3" s="27"/>
      <c r="KJ3" s="27"/>
      <c r="KK3" s="27"/>
      <c r="KL3" s="27"/>
      <c r="KM3" s="27"/>
      <c r="KN3" s="27"/>
      <c r="KO3" s="27"/>
      <c r="KP3" s="27"/>
      <c r="KQ3" s="27"/>
      <c r="KR3" s="27"/>
      <c r="KS3" s="27"/>
      <c r="KT3" s="27"/>
      <c r="KU3" s="27"/>
      <c r="KV3" s="27"/>
      <c r="KW3" s="27"/>
      <c r="KX3" s="27"/>
      <c r="KY3" s="27"/>
      <c r="KZ3" s="27"/>
      <c r="LA3" s="27"/>
      <c r="LB3" s="27"/>
      <c r="LC3" s="27"/>
      <c r="LD3" s="27"/>
      <c r="LE3" s="27"/>
      <c r="LF3" s="27"/>
      <c r="LG3" s="27"/>
      <c r="LH3" s="27"/>
      <c r="LI3" s="27"/>
      <c r="LJ3" s="27"/>
      <c r="LK3" s="27"/>
      <c r="LL3" s="27"/>
      <c r="LM3" s="27"/>
      <c r="LN3" s="27"/>
      <c r="LO3" s="27"/>
      <c r="LP3" s="27"/>
      <c r="LQ3" s="27"/>
      <c r="LR3" s="27"/>
      <c r="LS3" s="27"/>
      <c r="LT3" s="27"/>
      <c r="LU3" s="27"/>
      <c r="LV3" s="27"/>
      <c r="LW3" s="27"/>
      <c r="LX3" s="27"/>
      <c r="LY3" s="27"/>
      <c r="LZ3" s="27"/>
      <c r="MA3" s="27"/>
      <c r="MB3" s="27"/>
      <c r="MC3" s="27"/>
      <c r="MD3" s="27"/>
      <c r="ME3" s="27"/>
      <c r="MF3" s="27"/>
      <c r="MG3" s="27"/>
      <c r="MH3" s="27"/>
      <c r="MI3" s="27"/>
      <c r="MJ3" s="27"/>
      <c r="MK3" s="27"/>
      <c r="ML3" s="27"/>
      <c r="MM3" s="27"/>
      <c r="MN3" s="27"/>
      <c r="MO3" s="27"/>
      <c r="MP3" s="27"/>
      <c r="MQ3" s="27"/>
      <c r="MR3" s="27"/>
      <c r="MS3" s="27"/>
      <c r="MT3" s="27"/>
      <c r="MU3" s="27"/>
      <c r="MV3" s="27"/>
      <c r="MW3" s="27"/>
      <c r="MX3" s="27"/>
      <c r="MY3" s="27"/>
      <c r="MZ3" s="27"/>
      <c r="NA3" s="27"/>
      <c r="NB3" s="27"/>
      <c r="NC3" s="27"/>
      <c r="ND3" s="27"/>
      <c r="NE3" s="27"/>
      <c r="NF3" s="27"/>
      <c r="NG3" s="27"/>
      <c r="NH3" s="27"/>
      <c r="NI3" s="27"/>
      <c r="NJ3" s="27"/>
      <c r="NK3" s="27"/>
      <c r="NL3" s="27"/>
      <c r="NM3" s="27"/>
      <c r="NN3" s="27"/>
      <c r="NO3" s="27"/>
      <c r="NP3" s="27"/>
      <c r="NQ3" s="27"/>
      <c r="NR3" s="27"/>
      <c r="NS3" s="27"/>
      <c r="NT3" s="27"/>
      <c r="NU3" s="27"/>
      <c r="NV3" s="27"/>
      <c r="NW3" s="27"/>
      <c r="NX3" s="27"/>
      <c r="NY3" s="27"/>
      <c r="NZ3" s="27"/>
      <c r="OA3" s="27"/>
      <c r="OB3" s="27"/>
      <c r="OC3" s="27"/>
      <c r="OD3" s="27"/>
      <c r="OE3" s="27"/>
      <c r="OF3" s="27"/>
      <c r="OG3" s="27"/>
      <c r="OH3" s="27"/>
      <c r="OI3" s="27"/>
      <c r="OJ3" s="27"/>
      <c r="OK3" s="27"/>
      <c r="OL3" s="27"/>
      <c r="OM3" s="27"/>
      <c r="ON3" s="27"/>
      <c r="OO3" s="27"/>
      <c r="OP3" s="27"/>
      <c r="OQ3" s="27"/>
      <c r="OR3" s="27"/>
      <c r="OS3" s="27"/>
      <c r="OT3" s="27"/>
      <c r="OU3" s="27"/>
      <c r="OV3" s="27"/>
      <c r="OW3" s="27"/>
      <c r="OX3" s="27"/>
      <c r="OY3" s="27"/>
      <c r="OZ3" s="27"/>
      <c r="PA3" s="27"/>
      <c r="PB3" s="27"/>
      <c r="PC3" s="27"/>
      <c r="PD3" s="27"/>
      <c r="PE3" s="27"/>
      <c r="PF3" s="27"/>
      <c r="PG3" s="27"/>
      <c r="PH3" s="27"/>
      <c r="PI3" s="27"/>
      <c r="PJ3" s="27"/>
      <c r="PK3" s="27"/>
      <c r="PL3" s="27"/>
      <c r="PM3" s="27"/>
      <c r="PN3" s="27"/>
      <c r="PO3" s="27"/>
      <c r="PP3" s="27"/>
      <c r="PQ3" s="27"/>
      <c r="PR3" s="27"/>
      <c r="PS3" s="27"/>
      <c r="PT3" s="27"/>
      <c r="PU3" s="27"/>
      <c r="PV3" s="27"/>
    </row>
    <row r="4" spans="1:438" x14ac:dyDescent="0.25">
      <c r="A4">
        <v>481231501</v>
      </c>
      <c r="B4" s="27">
        <v>1500</v>
      </c>
      <c r="C4" s="27">
        <v>4201.53</v>
      </c>
      <c r="D4" s="27">
        <v>41.399299999999997</v>
      </c>
      <c r="E4" s="27">
        <v>2700</v>
      </c>
      <c r="F4" s="27">
        <v>2.5188899999999999</v>
      </c>
      <c r="G4" s="27">
        <v>2033.68</v>
      </c>
      <c r="H4" s="27">
        <v>20</v>
      </c>
      <c r="I4" s="27">
        <v>0.10100000000000001</v>
      </c>
      <c r="J4" s="27">
        <v>50900500000</v>
      </c>
      <c r="K4" s="27">
        <v>0.177286</v>
      </c>
      <c r="L4" s="27">
        <v>21617700000</v>
      </c>
      <c r="M4" s="27">
        <v>0.36522199999999999</v>
      </c>
      <c r="N4" s="27">
        <v>0.89597199999999999</v>
      </c>
      <c r="O4" s="27">
        <v>0</v>
      </c>
      <c r="P4" s="27">
        <v>0</v>
      </c>
      <c r="Q4" s="27">
        <v>0</v>
      </c>
      <c r="R4" s="27">
        <v>0</v>
      </c>
      <c r="S4" s="48">
        <v>24</v>
      </c>
      <c r="T4" s="46">
        <v>400</v>
      </c>
      <c r="U4" s="46">
        <v>1200</v>
      </c>
      <c r="V4" s="46">
        <v>6.1261099999999997</v>
      </c>
      <c r="W4" s="46">
        <v>0.261799</v>
      </c>
      <c r="X4" s="46">
        <v>1.3962600000000001</v>
      </c>
      <c r="Y4" s="46">
        <v>0.122173</v>
      </c>
      <c r="Z4" s="48">
        <v>79</v>
      </c>
      <c r="AA4" s="45">
        <v>200</v>
      </c>
      <c r="AB4" s="45">
        <v>1000</v>
      </c>
      <c r="AC4" s="45">
        <v>1.3962600000000001</v>
      </c>
      <c r="AD4" s="45">
        <v>0.261799</v>
      </c>
      <c r="AE4" s="45">
        <v>0.837758</v>
      </c>
      <c r="AF4" s="45">
        <v>0.122173</v>
      </c>
      <c r="AG4" s="48">
        <v>1</v>
      </c>
      <c r="AH4" s="42">
        <v>400</v>
      </c>
      <c r="AI4" s="42">
        <v>1200</v>
      </c>
      <c r="AJ4" s="42">
        <v>5.0614499999999998</v>
      </c>
      <c r="AK4" s="42">
        <v>0.261799</v>
      </c>
      <c r="AL4" s="42">
        <v>1.1170100000000001</v>
      </c>
      <c r="AM4" s="42">
        <v>0.122173</v>
      </c>
      <c r="AN4" s="27">
        <v>-2.7999999999999999E-8</v>
      </c>
      <c r="AO4" s="44">
        <v>-2.7999999999999999E-8</v>
      </c>
      <c r="AP4" s="27">
        <v>-2.7999999999999999E-8</v>
      </c>
      <c r="AQ4" s="27">
        <v>0.01</v>
      </c>
      <c r="AR4" s="44">
        <v>0.01</v>
      </c>
      <c r="AS4" s="27">
        <v>0.01</v>
      </c>
      <c r="AT4" s="27">
        <v>1</v>
      </c>
      <c r="AU4" s="44">
        <v>1</v>
      </c>
      <c r="AV4" s="27">
        <v>1</v>
      </c>
      <c r="AW4" s="27">
        <v>0.05</v>
      </c>
      <c r="AX4" s="44">
        <v>0.05</v>
      </c>
      <c r="AY4" s="27">
        <v>0.05</v>
      </c>
      <c r="AZ4" s="27">
        <v>0.8</v>
      </c>
      <c r="BA4" s="44">
        <v>0.8</v>
      </c>
      <c r="BB4" s="27">
        <v>0.8</v>
      </c>
      <c r="BC4" s="27">
        <v>0.2</v>
      </c>
      <c r="BD4" s="44">
        <v>0.5</v>
      </c>
      <c r="BE4" s="27">
        <v>1.2</v>
      </c>
      <c r="BF4" s="27">
        <v>5.0000000000000002E-5</v>
      </c>
      <c r="BG4" s="44">
        <v>1E-4</v>
      </c>
      <c r="BH4" s="27">
        <v>3.0000000000000001E-3</v>
      </c>
      <c r="BI4" s="27">
        <v>5.0000000000000002E-5</v>
      </c>
      <c r="BJ4" s="27">
        <v>0.01</v>
      </c>
      <c r="BK4" s="27">
        <v>1E-3</v>
      </c>
      <c r="BL4" s="27">
        <v>0.98697599999999996</v>
      </c>
      <c r="BM4" s="27">
        <v>2</v>
      </c>
      <c r="BN4" s="27">
        <v>782.87300000000005</v>
      </c>
      <c r="BO4" s="27">
        <v>1500</v>
      </c>
      <c r="BP4" s="27">
        <v>3.17215E-2</v>
      </c>
      <c r="BQ4" s="27">
        <v>6.1068800000000003E-3</v>
      </c>
      <c r="BR4" s="27">
        <v>0.8</v>
      </c>
      <c r="BS4" s="27">
        <v>-1.5708</v>
      </c>
      <c r="BT4" s="27">
        <v>0</v>
      </c>
      <c r="BU4" s="27">
        <v>0</v>
      </c>
      <c r="BV4" s="27">
        <v>7</v>
      </c>
      <c r="BW4" s="27">
        <v>8.5255300000000006E-2</v>
      </c>
      <c r="BX4" s="27">
        <v>9.7955299999999995E-2</v>
      </c>
      <c r="BY4" s="27">
        <v>0.110655</v>
      </c>
      <c r="BZ4" s="27">
        <v>80</v>
      </c>
      <c r="CA4" s="27">
        <v>2</v>
      </c>
      <c r="CB4" s="27">
        <v>2000</v>
      </c>
      <c r="CC4" s="27">
        <v>0.85</v>
      </c>
      <c r="CD4" s="27">
        <v>646918000</v>
      </c>
      <c r="CE4" s="27">
        <v>41</v>
      </c>
      <c r="CF4" s="27">
        <v>1000000</v>
      </c>
      <c r="CG4" s="27">
        <v>95</v>
      </c>
      <c r="CH4" s="27">
        <v>3</v>
      </c>
      <c r="CI4" s="27">
        <v>10</v>
      </c>
      <c r="CJ4" s="27">
        <v>500</v>
      </c>
      <c r="CK4" s="27">
        <v>980</v>
      </c>
      <c r="CL4" s="27">
        <v>8.9999999999999998E-4</v>
      </c>
      <c r="CM4" s="27">
        <v>9.8692299999999994E-11</v>
      </c>
      <c r="CN4" s="27">
        <v>9.8692299999999998E-8</v>
      </c>
      <c r="CO4" s="27">
        <v>467.09</v>
      </c>
      <c r="CP4" s="27">
        <v>40392600</v>
      </c>
      <c r="CQ4" s="27">
        <v>111286000</v>
      </c>
      <c r="CR4" s="27">
        <v>103911000</v>
      </c>
      <c r="CS4" s="27">
        <v>66284400</v>
      </c>
      <c r="CT4" s="27">
        <v>1</v>
      </c>
      <c r="CU4" s="27">
        <v>50</v>
      </c>
      <c r="CV4" s="27">
        <v>0.3</v>
      </c>
      <c r="CW4" s="27">
        <v>0</v>
      </c>
      <c r="CX4" s="27">
        <v>-2000000</v>
      </c>
      <c r="CY4" s="27">
        <v>500000</v>
      </c>
      <c r="CZ4" s="27">
        <v>5</v>
      </c>
      <c r="DA4" s="27">
        <v>0.01</v>
      </c>
      <c r="DB4" s="27">
        <v>6469180</v>
      </c>
      <c r="DC4" s="27">
        <v>0.08</v>
      </c>
      <c r="DD4" s="27">
        <v>100000</v>
      </c>
      <c r="DE4" s="27">
        <v>1</v>
      </c>
      <c r="DF4" s="27">
        <v>0.436332</v>
      </c>
      <c r="DG4" s="27">
        <v>0.61086499999999999</v>
      </c>
      <c r="DH4" s="27">
        <v>0.78539800000000004</v>
      </c>
      <c r="DI4" s="39">
        <v>5000000</v>
      </c>
      <c r="DJ4" s="39">
        <v>10000000</v>
      </c>
      <c r="DK4" s="39">
        <v>15000000</v>
      </c>
      <c r="DL4" s="27">
        <v>182331</v>
      </c>
      <c r="DM4" s="27">
        <v>0.590665</v>
      </c>
      <c r="DN4" s="27">
        <v>7.0000099999999996E-2</v>
      </c>
      <c r="DO4" s="27">
        <v>-5.0672700000000001E-2</v>
      </c>
      <c r="DP4" s="27">
        <v>-1.9382199999999999E-2</v>
      </c>
      <c r="DQ4" s="27">
        <v>5.4981900000000003E-5</v>
      </c>
      <c r="DR4" s="27">
        <v>-0.72389400000000004</v>
      </c>
      <c r="DS4" s="27">
        <v>4.8190999999999997</v>
      </c>
      <c r="DT4" s="27">
        <v>57.947299999999998</v>
      </c>
      <c r="DU4" s="27">
        <v>442.42099999999999</v>
      </c>
      <c r="DV4" s="27">
        <v>8</v>
      </c>
      <c r="DW4" s="27">
        <v>5</v>
      </c>
      <c r="DX4" s="27">
        <v>7</v>
      </c>
      <c r="DY4" s="27">
        <v>5</v>
      </c>
      <c r="DZ4" s="27">
        <v>-50.002299999999998</v>
      </c>
      <c r="EA4" s="27">
        <v>844.21400000000006</v>
      </c>
      <c r="EB4" s="27">
        <v>844.21400000000006</v>
      </c>
      <c r="EC4" s="27">
        <v>844.21400000000006</v>
      </c>
      <c r="ED4" s="27">
        <v>844.21400000000006</v>
      </c>
      <c r="EE4" s="27">
        <v>844.21400000000006</v>
      </c>
      <c r="EF4" s="27">
        <v>844.21400000000006</v>
      </c>
      <c r="EG4" s="27">
        <v>844.21400000000006</v>
      </c>
      <c r="EH4" s="27">
        <v>844.21400000000006</v>
      </c>
      <c r="EI4" s="27">
        <v>839.26700000000005</v>
      </c>
      <c r="EJ4" s="27">
        <v>835.351</v>
      </c>
      <c r="EK4" s="27">
        <v>832.35</v>
      </c>
      <c r="EL4" s="27">
        <v>829.81399999999996</v>
      </c>
      <c r="EM4" s="27">
        <v>827.67600000000004</v>
      </c>
      <c r="EN4" s="27">
        <v>825.81299999999999</v>
      </c>
      <c r="EO4" s="27">
        <v>824.16700000000003</v>
      </c>
      <c r="EP4" s="27">
        <v>822.69600000000003</v>
      </c>
      <c r="EQ4" s="27">
        <v>820.73099999999999</v>
      </c>
      <c r="ER4" s="27">
        <v>818.18600000000004</v>
      </c>
      <c r="ES4" s="27">
        <v>816.09799999999996</v>
      </c>
      <c r="ET4" s="27">
        <v>813.78800000000001</v>
      </c>
      <c r="EU4" s="27">
        <v>811.96600000000001</v>
      </c>
      <c r="EV4" s="27">
        <v>810.75</v>
      </c>
      <c r="EW4" s="27">
        <v>809.94100000000003</v>
      </c>
      <c r="EX4" s="27">
        <v>808.24699999999996</v>
      </c>
      <c r="EY4" s="27">
        <v>808.19600000000003</v>
      </c>
      <c r="EZ4" s="27">
        <v>806.39300000000003</v>
      </c>
      <c r="FA4" s="27">
        <v>805.274</v>
      </c>
      <c r="FB4" s="27">
        <v>804.19899999999996</v>
      </c>
      <c r="FC4" s="27">
        <v>803.14400000000001</v>
      </c>
      <c r="FD4" s="27">
        <v>802.51900000000001</v>
      </c>
      <c r="FE4" s="27">
        <v>801.70399999999995</v>
      </c>
      <c r="FF4" s="27">
        <v>800.37800000000004</v>
      </c>
      <c r="FG4" s="27">
        <v>799.74900000000002</v>
      </c>
      <c r="FH4" s="27">
        <v>798.52</v>
      </c>
      <c r="FI4" s="27">
        <v>797.93600000000004</v>
      </c>
      <c r="FJ4" s="27">
        <v>796.76800000000003</v>
      </c>
      <c r="FK4" s="27">
        <v>796.22799999999995</v>
      </c>
      <c r="FL4" s="27">
        <v>795.11599999999999</v>
      </c>
      <c r="FM4" s="27">
        <v>794.61400000000003</v>
      </c>
      <c r="FN4" s="27">
        <v>793.55700000000002</v>
      </c>
      <c r="FO4" s="27">
        <v>793.08600000000001</v>
      </c>
      <c r="FP4" s="27">
        <v>469.29899999999998</v>
      </c>
      <c r="FQ4" s="27">
        <v>469.298</v>
      </c>
      <c r="FR4" s="27">
        <v>469.298</v>
      </c>
      <c r="FS4" s="27">
        <v>469.298</v>
      </c>
      <c r="FT4" s="27">
        <v>469.298</v>
      </c>
      <c r="FU4" s="27">
        <v>469.298</v>
      </c>
      <c r="FV4" s="27">
        <v>469.29700000000003</v>
      </c>
      <c r="FW4" s="27">
        <v>469.29700000000003</v>
      </c>
      <c r="FX4" s="27">
        <v>440.82600000000002</v>
      </c>
      <c r="FY4" s="27">
        <v>418.28100000000001</v>
      </c>
      <c r="FZ4" s="27">
        <v>401.01</v>
      </c>
      <c r="GA4" s="27">
        <v>386.411</v>
      </c>
      <c r="GB4" s="27">
        <v>374.10199999999998</v>
      </c>
      <c r="GC4" s="27">
        <v>363.38200000000001</v>
      </c>
      <c r="GD4" s="27">
        <v>353.90800000000002</v>
      </c>
      <c r="GE4" s="27">
        <v>345.43700000000001</v>
      </c>
      <c r="GF4" s="27">
        <v>334.12900000000002</v>
      </c>
      <c r="GG4" s="27">
        <v>319.48200000000003</v>
      </c>
      <c r="GH4" s="27">
        <v>307.459</v>
      </c>
      <c r="GI4" s="27">
        <v>294.16300000000001</v>
      </c>
      <c r="GJ4" s="27">
        <v>283.67899999999997</v>
      </c>
      <c r="GK4" s="27">
        <v>276.67700000000002</v>
      </c>
      <c r="GL4" s="27">
        <v>272.01799999999997</v>
      </c>
      <c r="GM4" s="27">
        <v>262.27199999999999</v>
      </c>
      <c r="GN4" s="27">
        <v>261.976</v>
      </c>
      <c r="GO4" s="27">
        <v>251.59899999999999</v>
      </c>
      <c r="GP4" s="27">
        <v>245.15899999999999</v>
      </c>
      <c r="GQ4" s="27">
        <v>238.96700000000001</v>
      </c>
      <c r="GR4" s="27">
        <v>232.89500000000001</v>
      </c>
      <c r="GS4" s="27">
        <v>229.30099999999999</v>
      </c>
      <c r="GT4" s="27">
        <v>224.61</v>
      </c>
      <c r="GU4" s="27">
        <v>216.976</v>
      </c>
      <c r="GV4" s="27">
        <v>213.357</v>
      </c>
      <c r="GW4" s="27">
        <v>206.279</v>
      </c>
      <c r="GX4" s="27">
        <v>202.92099999999999</v>
      </c>
      <c r="GY4" s="27">
        <v>196.19499999999999</v>
      </c>
      <c r="GZ4" s="27">
        <v>193.08699999999999</v>
      </c>
      <c r="HA4" s="27">
        <v>186.69</v>
      </c>
      <c r="HB4" s="27">
        <v>183.79599999999999</v>
      </c>
      <c r="HC4" s="27">
        <v>177.71199999999999</v>
      </c>
      <c r="HD4" s="27">
        <v>175.005</v>
      </c>
      <c r="HE4" s="27">
        <v>12587.1</v>
      </c>
      <c r="HF4" s="27">
        <v>12587.1</v>
      </c>
      <c r="HG4" s="27">
        <v>12587.1</v>
      </c>
      <c r="HH4" s="27">
        <v>12587.1</v>
      </c>
      <c r="HI4" s="27">
        <v>12587.1</v>
      </c>
      <c r="HJ4" s="27">
        <v>12587.1</v>
      </c>
      <c r="HK4" s="27">
        <v>12587.1</v>
      </c>
      <c r="HL4" s="27">
        <v>12587.1</v>
      </c>
      <c r="HM4" s="27">
        <v>12339.7</v>
      </c>
      <c r="HN4" s="27">
        <v>12143.9</v>
      </c>
      <c r="HO4" s="27">
        <v>11993.9</v>
      </c>
      <c r="HP4" s="27">
        <v>11867</v>
      </c>
      <c r="HQ4" s="27">
        <v>11760.1</v>
      </c>
      <c r="HR4" s="27">
        <v>11667</v>
      </c>
      <c r="HS4" s="27">
        <v>11584.7</v>
      </c>
      <c r="HT4" s="27">
        <v>11511.1</v>
      </c>
      <c r="HU4" s="27">
        <v>11412.9</v>
      </c>
      <c r="HV4" s="27">
        <v>11285.6</v>
      </c>
      <c r="HW4" s="27">
        <v>11181.2</v>
      </c>
      <c r="HX4" s="27">
        <v>11065.7</v>
      </c>
      <c r="HY4" s="27">
        <v>10974.6</v>
      </c>
      <c r="HZ4" s="27">
        <v>10913.8</v>
      </c>
      <c r="IA4" s="27">
        <v>10873.3</v>
      </c>
      <c r="IB4" s="27">
        <v>10788.7</v>
      </c>
      <c r="IC4" s="27">
        <v>10786.1</v>
      </c>
      <c r="ID4" s="27">
        <v>10695.9</v>
      </c>
      <c r="IE4" s="27">
        <v>10640</v>
      </c>
      <c r="IF4" s="27">
        <v>10586.2</v>
      </c>
      <c r="IG4" s="27">
        <v>10533.5</v>
      </c>
      <c r="IH4" s="27">
        <v>10502.2</v>
      </c>
      <c r="II4" s="27">
        <v>10461.5</v>
      </c>
      <c r="IJ4" s="27">
        <v>10395.200000000001</v>
      </c>
      <c r="IK4" s="27">
        <v>10363.700000000001</v>
      </c>
      <c r="IL4" s="27">
        <v>10302.299999999999</v>
      </c>
      <c r="IM4" s="27">
        <v>10273.1</v>
      </c>
      <c r="IN4" s="27">
        <v>10214.700000000001</v>
      </c>
      <c r="IO4" s="27">
        <v>10187.700000000001</v>
      </c>
      <c r="IP4" s="27">
        <v>10132.1</v>
      </c>
      <c r="IQ4" s="27">
        <v>10107</v>
      </c>
      <c r="IR4" s="27">
        <v>10054.1</v>
      </c>
      <c r="IS4" s="41">
        <v>10030.6</v>
      </c>
      <c r="IU4" s="27">
        <f t="shared" ref="IU4:IU14" si="0">(FO4-DU4)*(-(DZ4))</f>
        <v>17534.056529500001</v>
      </c>
    </row>
    <row r="5" spans="1:438" x14ac:dyDescent="0.25">
      <c r="A5">
        <v>638360362</v>
      </c>
      <c r="B5" s="27">
        <v>1500</v>
      </c>
      <c r="C5" s="27">
        <v>4668.6899999999996</v>
      </c>
      <c r="D5" s="27">
        <v>46.82</v>
      </c>
      <c r="E5" s="27">
        <v>2700</v>
      </c>
      <c r="F5" s="27">
        <v>2.7877299999999998</v>
      </c>
      <c r="G5" s="27">
        <v>2108.35</v>
      </c>
      <c r="H5" s="27">
        <v>20</v>
      </c>
      <c r="I5" s="27">
        <v>0.10100000000000001</v>
      </c>
      <c r="J5" s="27">
        <v>39840100000</v>
      </c>
      <c r="K5" s="27">
        <v>0.28510000000000002</v>
      </c>
      <c r="L5" s="27">
        <v>15500800000</v>
      </c>
      <c r="M5" s="27">
        <v>0.69739700000000004</v>
      </c>
      <c r="N5" s="27">
        <v>1.09107</v>
      </c>
      <c r="O5" s="27">
        <v>0</v>
      </c>
      <c r="P5" s="27">
        <v>0</v>
      </c>
      <c r="Q5" s="27">
        <v>0</v>
      </c>
      <c r="R5" s="27">
        <v>0</v>
      </c>
      <c r="S5" s="48">
        <v>9</v>
      </c>
      <c r="T5" s="46">
        <v>400</v>
      </c>
      <c r="U5" s="46">
        <v>1200</v>
      </c>
      <c r="V5" s="46">
        <v>6.1261099999999997</v>
      </c>
      <c r="W5" s="46">
        <v>0.261799</v>
      </c>
      <c r="X5" s="46">
        <v>1.3962600000000001</v>
      </c>
      <c r="Y5" s="46">
        <v>0.122173</v>
      </c>
      <c r="Z5" s="48">
        <v>44</v>
      </c>
      <c r="AA5" s="45">
        <v>200</v>
      </c>
      <c r="AB5" s="45">
        <v>1000</v>
      </c>
      <c r="AC5" s="45">
        <v>1.3962600000000001</v>
      </c>
      <c r="AD5" s="45">
        <v>0.261799</v>
      </c>
      <c r="AE5" s="45">
        <v>0.837758</v>
      </c>
      <c r="AF5" s="45">
        <v>0.122173</v>
      </c>
      <c r="AG5" s="48">
        <v>5</v>
      </c>
      <c r="AH5" s="42">
        <v>400</v>
      </c>
      <c r="AI5" s="42">
        <v>1200</v>
      </c>
      <c r="AJ5" s="42">
        <v>5.0614499999999998</v>
      </c>
      <c r="AK5" s="42">
        <v>0.261799</v>
      </c>
      <c r="AL5" s="42">
        <v>1.1170100000000001</v>
      </c>
      <c r="AM5" s="42">
        <v>0.122173</v>
      </c>
      <c r="AN5" s="27">
        <v>-2.7999999999999999E-8</v>
      </c>
      <c r="AO5" s="44">
        <v>-2.7999999999999999E-8</v>
      </c>
      <c r="AP5" s="27">
        <v>-2.7999999999999999E-8</v>
      </c>
      <c r="AQ5" s="27">
        <v>0.01</v>
      </c>
      <c r="AR5" s="44">
        <v>0.01</v>
      </c>
      <c r="AS5" s="27">
        <v>0.01</v>
      </c>
      <c r="AT5" s="27">
        <v>1</v>
      </c>
      <c r="AU5" s="44">
        <v>1</v>
      </c>
      <c r="AV5" s="27">
        <v>1</v>
      </c>
      <c r="AW5" s="27">
        <v>0.05</v>
      </c>
      <c r="AX5" s="44">
        <v>0.05</v>
      </c>
      <c r="AY5" s="27">
        <v>0.05</v>
      </c>
      <c r="AZ5" s="27">
        <v>0.8</v>
      </c>
      <c r="BA5" s="44">
        <v>0.8</v>
      </c>
      <c r="BB5" s="27">
        <v>0.8</v>
      </c>
      <c r="BC5" s="27">
        <v>0.2</v>
      </c>
      <c r="BD5" s="44">
        <v>0.5</v>
      </c>
      <c r="BE5" s="27">
        <v>1.2</v>
      </c>
      <c r="BF5" s="27">
        <v>5.0000000000000002E-5</v>
      </c>
      <c r="BG5" s="44">
        <v>1E-4</v>
      </c>
      <c r="BH5" s="27">
        <v>3.0000000000000001E-3</v>
      </c>
      <c r="BI5" s="27">
        <v>5.0000000000000002E-5</v>
      </c>
      <c r="BJ5" s="27">
        <v>0.01</v>
      </c>
      <c r="BK5" s="27">
        <v>1E-3</v>
      </c>
      <c r="BL5" s="27">
        <v>0.78700899999999996</v>
      </c>
      <c r="BM5" s="27">
        <v>2</v>
      </c>
      <c r="BN5" s="27">
        <v>465.35199999999998</v>
      </c>
      <c r="BO5" s="27">
        <v>1500</v>
      </c>
      <c r="BP5" s="27">
        <v>0.15080199999999999</v>
      </c>
      <c r="BQ5" s="27">
        <v>-0.246306</v>
      </c>
      <c r="BR5" s="27">
        <v>0.8</v>
      </c>
      <c r="BS5" s="27">
        <v>-1.5708</v>
      </c>
      <c r="BT5" s="27">
        <v>0</v>
      </c>
      <c r="BU5" s="27">
        <v>0</v>
      </c>
      <c r="BV5" s="27">
        <v>2</v>
      </c>
      <c r="BW5" s="27">
        <v>8.9282500000000001E-2</v>
      </c>
      <c r="BX5" s="27">
        <v>0.101982</v>
      </c>
      <c r="BY5" s="27">
        <v>0.11468200000000001</v>
      </c>
      <c r="BZ5" s="27">
        <v>80</v>
      </c>
      <c r="CA5" s="27">
        <v>2</v>
      </c>
      <c r="CB5" s="27">
        <v>2000</v>
      </c>
      <c r="CC5" s="27">
        <v>0.85</v>
      </c>
      <c r="CD5" s="27">
        <v>646918000</v>
      </c>
      <c r="CE5" s="27">
        <v>41</v>
      </c>
      <c r="CF5" s="27">
        <v>1000000</v>
      </c>
      <c r="CG5" s="27">
        <v>95</v>
      </c>
      <c r="CH5" s="27">
        <v>3</v>
      </c>
      <c r="CI5" s="27">
        <v>10</v>
      </c>
      <c r="CJ5" s="27">
        <v>500</v>
      </c>
      <c r="CK5" s="27">
        <v>980</v>
      </c>
      <c r="CL5" s="27">
        <v>8.9999999999999998E-4</v>
      </c>
      <c r="CM5" s="27">
        <v>9.8692299999999994E-11</v>
      </c>
      <c r="CN5" s="27">
        <v>9.8692299999999998E-8</v>
      </c>
      <c r="CO5" s="27">
        <v>511.738</v>
      </c>
      <c r="CP5" s="27">
        <v>44883800</v>
      </c>
      <c r="CQ5" s="27">
        <v>123660000</v>
      </c>
      <c r="CR5" s="27">
        <v>130834000</v>
      </c>
      <c r="CS5" s="27">
        <v>99821700</v>
      </c>
      <c r="CT5" s="27">
        <v>1</v>
      </c>
      <c r="CU5" s="27">
        <v>50</v>
      </c>
      <c r="CV5" s="27">
        <v>0.3</v>
      </c>
      <c r="CW5" s="27">
        <v>0</v>
      </c>
      <c r="CX5" s="27">
        <v>-2000000</v>
      </c>
      <c r="CY5" s="27">
        <v>500000</v>
      </c>
      <c r="CZ5" s="27">
        <v>5</v>
      </c>
      <c r="DA5" s="27">
        <v>0.01</v>
      </c>
      <c r="DB5" s="27">
        <v>6469180</v>
      </c>
      <c r="DC5" s="27">
        <v>0.08</v>
      </c>
      <c r="DD5" s="27">
        <v>100000</v>
      </c>
      <c r="DE5" s="27">
        <v>1</v>
      </c>
      <c r="DF5" s="27">
        <v>0.436332</v>
      </c>
      <c r="DG5" s="27">
        <v>0.61086499999999999</v>
      </c>
      <c r="DH5" s="27">
        <v>0.78539800000000004</v>
      </c>
      <c r="DI5" s="39">
        <v>5000000</v>
      </c>
      <c r="DJ5" s="39">
        <v>10000000</v>
      </c>
      <c r="DK5" s="39">
        <v>15000000</v>
      </c>
      <c r="DL5" s="27">
        <v>62342.1</v>
      </c>
      <c r="DM5" s="27">
        <v>0.71797999999999995</v>
      </c>
      <c r="DN5" s="27">
        <v>2.00001E-2</v>
      </c>
      <c r="DO5" s="27">
        <v>-0.02</v>
      </c>
      <c r="DP5" s="27">
        <v>0</v>
      </c>
      <c r="DQ5" s="27">
        <v>0</v>
      </c>
      <c r="DR5" s="27">
        <v>-0.999996</v>
      </c>
      <c r="DS5" s="27">
        <v>-6.1291500000000001</v>
      </c>
      <c r="DT5" s="27">
        <v>59.964300000000001</v>
      </c>
      <c r="DU5" s="27">
        <v>443.97500000000002</v>
      </c>
      <c r="DV5" s="27">
        <v>3</v>
      </c>
      <c r="DW5" s="27">
        <v>4</v>
      </c>
      <c r="DX5" s="27">
        <v>2</v>
      </c>
      <c r="DY5" s="27">
        <v>0</v>
      </c>
      <c r="DZ5" s="27">
        <v>-19.7516</v>
      </c>
      <c r="EA5" s="27">
        <v>1040.8599999999999</v>
      </c>
      <c r="EB5" s="27">
        <v>1040.8499999999999</v>
      </c>
      <c r="EC5" s="27">
        <v>1040.8499999999999</v>
      </c>
      <c r="ED5" s="27">
        <v>1040.8499999999999</v>
      </c>
      <c r="EE5" s="27">
        <v>1040.8399999999999</v>
      </c>
      <c r="EF5" s="27">
        <v>1040.8399999999999</v>
      </c>
      <c r="EG5" s="27">
        <v>1040.8399999999999</v>
      </c>
      <c r="EH5" s="27">
        <v>1040.8399999999999</v>
      </c>
      <c r="EI5" s="27">
        <v>1040.8399999999999</v>
      </c>
      <c r="EJ5" s="27">
        <v>1040.8399999999999</v>
      </c>
      <c r="EK5" s="27">
        <v>1040.8399999999999</v>
      </c>
      <c r="EL5" s="27">
        <v>1040.8399999999999</v>
      </c>
      <c r="EM5" s="27">
        <v>1040.8399999999999</v>
      </c>
      <c r="EN5" s="27">
        <v>1040.8399999999999</v>
      </c>
      <c r="EO5" s="27">
        <v>1040.8399999999999</v>
      </c>
      <c r="EP5" s="27">
        <v>1034.93</v>
      </c>
      <c r="EQ5" s="27">
        <v>1031.26</v>
      </c>
      <c r="ER5" s="27">
        <v>1028.32</v>
      </c>
      <c r="ES5" s="27">
        <v>1024.8900000000001</v>
      </c>
      <c r="ET5" s="27">
        <v>1021.29</v>
      </c>
      <c r="EU5" s="27">
        <v>1017.28</v>
      </c>
      <c r="EV5" s="27">
        <v>1013.5</v>
      </c>
      <c r="EW5" s="27">
        <v>1009.9</v>
      </c>
      <c r="EX5" s="27">
        <v>1006.42</v>
      </c>
      <c r="EY5" s="27">
        <v>1003.38</v>
      </c>
      <c r="EZ5" s="27">
        <v>1000.41</v>
      </c>
      <c r="FA5" s="27">
        <v>997.87599999999998</v>
      </c>
      <c r="FB5" s="27">
        <v>995.33199999999999</v>
      </c>
      <c r="FC5" s="27">
        <v>992.43899999999996</v>
      </c>
      <c r="FD5" s="27">
        <v>988.68</v>
      </c>
      <c r="FE5" s="27">
        <v>984.39400000000001</v>
      </c>
      <c r="FF5" s="27">
        <v>981.63099999999997</v>
      </c>
      <c r="FG5" s="27">
        <v>977.98099999999999</v>
      </c>
      <c r="FH5" s="27">
        <v>974.89800000000002</v>
      </c>
      <c r="FI5" s="27">
        <v>971.68700000000001</v>
      </c>
      <c r="FJ5" s="27">
        <v>968.74099999999999</v>
      </c>
      <c r="FK5" s="27">
        <v>965.23400000000004</v>
      </c>
      <c r="FL5" s="27">
        <v>963.197</v>
      </c>
      <c r="FM5" s="27">
        <v>959.67399999999998</v>
      </c>
      <c r="FN5" s="27">
        <v>957.60699999999997</v>
      </c>
      <c r="FO5" s="27">
        <v>954.87900000000002</v>
      </c>
      <c r="FP5" s="27">
        <v>623.23900000000003</v>
      </c>
      <c r="FQ5" s="27">
        <v>623.21799999999996</v>
      </c>
      <c r="FR5" s="27">
        <v>623.21699999999998</v>
      </c>
      <c r="FS5" s="27">
        <v>623.21400000000006</v>
      </c>
      <c r="FT5" s="27">
        <v>623.21299999999997</v>
      </c>
      <c r="FU5" s="27">
        <v>623.21199999999999</v>
      </c>
      <c r="FV5" s="27">
        <v>623.21199999999999</v>
      </c>
      <c r="FW5" s="27">
        <v>623.21100000000001</v>
      </c>
      <c r="FX5" s="27">
        <v>623.21</v>
      </c>
      <c r="FY5" s="27">
        <v>623.21</v>
      </c>
      <c r="FZ5" s="27">
        <v>623.21</v>
      </c>
      <c r="GA5" s="27">
        <v>623.20899999999995</v>
      </c>
      <c r="GB5" s="27">
        <v>623.20899999999995</v>
      </c>
      <c r="GC5" s="27">
        <v>623.20899999999995</v>
      </c>
      <c r="GD5" s="27">
        <v>623.20799999999997</v>
      </c>
      <c r="GE5" s="27">
        <v>609.96299999999997</v>
      </c>
      <c r="GF5" s="27">
        <v>601.75</v>
      </c>
      <c r="GG5" s="27">
        <v>595.14400000000001</v>
      </c>
      <c r="GH5" s="27">
        <v>587.46699999999998</v>
      </c>
      <c r="GI5" s="27">
        <v>579.39800000000002</v>
      </c>
      <c r="GJ5" s="27">
        <v>570.42200000000003</v>
      </c>
      <c r="GK5" s="27">
        <v>561.94500000000005</v>
      </c>
      <c r="GL5" s="27">
        <v>553.88400000000001</v>
      </c>
      <c r="GM5" s="27">
        <v>546.09100000000001</v>
      </c>
      <c r="GN5" s="27">
        <v>539.28099999999995</v>
      </c>
      <c r="GO5" s="27">
        <v>532.62699999999995</v>
      </c>
      <c r="GP5" s="27">
        <v>526.94399999999996</v>
      </c>
      <c r="GQ5" s="27">
        <v>521.24300000000005</v>
      </c>
      <c r="GR5" s="27">
        <v>514.76199999999994</v>
      </c>
      <c r="GS5" s="27">
        <v>506.34</v>
      </c>
      <c r="GT5" s="27">
        <v>496.73700000000002</v>
      </c>
      <c r="GU5" s="27">
        <v>490.54700000000003</v>
      </c>
      <c r="GV5" s="27">
        <v>482.36900000000003</v>
      </c>
      <c r="GW5" s="27">
        <v>475.46199999999999</v>
      </c>
      <c r="GX5" s="27">
        <v>468.267</v>
      </c>
      <c r="GY5" s="27">
        <v>461.666</v>
      </c>
      <c r="GZ5" s="27">
        <v>453.81099999999998</v>
      </c>
      <c r="HA5" s="27">
        <v>449.245</v>
      </c>
      <c r="HB5" s="27">
        <v>441.35199999999998</v>
      </c>
      <c r="HC5" s="27">
        <v>436.72199999999998</v>
      </c>
      <c r="HD5" s="27">
        <v>430.61099999999999</v>
      </c>
      <c r="HE5" s="27">
        <v>12019.9</v>
      </c>
      <c r="HF5" s="27">
        <v>12019.7</v>
      </c>
      <c r="HG5" s="27">
        <v>12019.7</v>
      </c>
      <c r="HH5" s="27">
        <v>12019.7</v>
      </c>
      <c r="HI5" s="27">
        <v>12019.6</v>
      </c>
      <c r="HJ5" s="27">
        <v>12019.6</v>
      </c>
      <c r="HK5" s="27">
        <v>12019.6</v>
      </c>
      <c r="HL5" s="27">
        <v>12019.6</v>
      </c>
      <c r="HM5" s="27">
        <v>12019.6</v>
      </c>
      <c r="HN5" s="27">
        <v>12019.6</v>
      </c>
      <c r="HO5" s="27">
        <v>12019.6</v>
      </c>
      <c r="HP5" s="27">
        <v>12019.6</v>
      </c>
      <c r="HQ5" s="27">
        <v>12019.6</v>
      </c>
      <c r="HR5" s="27">
        <v>12019.6</v>
      </c>
      <c r="HS5" s="27">
        <v>12019.6</v>
      </c>
      <c r="HT5" s="27">
        <v>11902.8</v>
      </c>
      <c r="HU5" s="27">
        <v>11830.4</v>
      </c>
      <c r="HV5" s="27">
        <v>11772.2</v>
      </c>
      <c r="HW5" s="27">
        <v>11704.5</v>
      </c>
      <c r="HX5" s="27">
        <v>11633.4</v>
      </c>
      <c r="HY5" s="27">
        <v>11554.2</v>
      </c>
      <c r="HZ5" s="27">
        <v>11479.5</v>
      </c>
      <c r="IA5" s="27">
        <v>11408.5</v>
      </c>
      <c r="IB5" s="27">
        <v>11339.7</v>
      </c>
      <c r="IC5" s="27">
        <v>11279.7</v>
      </c>
      <c r="ID5" s="27">
        <v>11221.1</v>
      </c>
      <c r="IE5" s="27">
        <v>11171</v>
      </c>
      <c r="IF5" s="27">
        <v>11120.7</v>
      </c>
      <c r="IG5" s="27">
        <v>11063.6</v>
      </c>
      <c r="IH5" s="27">
        <v>10989.3</v>
      </c>
      <c r="II5" s="27">
        <v>10904.7</v>
      </c>
      <c r="IJ5" s="27">
        <v>10850.1</v>
      </c>
      <c r="IK5" s="27">
        <v>10778</v>
      </c>
      <c r="IL5" s="27">
        <v>10717.1</v>
      </c>
      <c r="IM5" s="27">
        <v>10653.7</v>
      </c>
      <c r="IN5" s="27">
        <v>10595.5</v>
      </c>
      <c r="IO5" s="27">
        <v>10526.2</v>
      </c>
      <c r="IP5" s="27">
        <v>10486</v>
      </c>
      <c r="IQ5" s="27">
        <v>10416.4</v>
      </c>
      <c r="IR5" s="27">
        <v>10375.6</v>
      </c>
      <c r="IS5" s="41">
        <v>10321.700000000001</v>
      </c>
      <c r="IU5" s="27">
        <f t="shared" si="0"/>
        <v>10091.1714464</v>
      </c>
    </row>
    <row r="6" spans="1:438" x14ac:dyDescent="0.25">
      <c r="A6">
        <v>209299684</v>
      </c>
      <c r="B6" s="27">
        <v>1500</v>
      </c>
      <c r="C6" s="27">
        <v>7095.16</v>
      </c>
      <c r="D6" s="27">
        <v>47.2836</v>
      </c>
      <c r="E6" s="27">
        <v>2700</v>
      </c>
      <c r="F6" s="27">
        <v>2.2372000000000001</v>
      </c>
      <c r="G6" s="27">
        <v>2114.5700000000002</v>
      </c>
      <c r="H6" s="27">
        <v>20</v>
      </c>
      <c r="I6" s="27">
        <v>0.10100000000000001</v>
      </c>
      <c r="J6" s="27">
        <v>42403200000</v>
      </c>
      <c r="K6" s="27">
        <v>0.304676</v>
      </c>
      <c r="L6" s="27">
        <v>16250500000</v>
      </c>
      <c r="M6" s="27">
        <v>0.58924699999999997</v>
      </c>
      <c r="N6" s="27">
        <v>0.845167</v>
      </c>
      <c r="O6" s="27">
        <v>0</v>
      </c>
      <c r="P6" s="27">
        <v>0</v>
      </c>
      <c r="Q6" s="27">
        <v>0</v>
      </c>
      <c r="R6" s="27">
        <v>0</v>
      </c>
      <c r="S6" s="48">
        <v>6</v>
      </c>
      <c r="T6" s="46">
        <v>400</v>
      </c>
      <c r="U6" s="46">
        <v>1200</v>
      </c>
      <c r="V6" s="46">
        <v>6.1261099999999997</v>
      </c>
      <c r="W6" s="46">
        <v>0.261799</v>
      </c>
      <c r="X6" s="46">
        <v>1.3962600000000001</v>
      </c>
      <c r="Y6" s="46">
        <v>0.122173</v>
      </c>
      <c r="Z6" s="48">
        <v>62</v>
      </c>
      <c r="AA6" s="45">
        <v>200</v>
      </c>
      <c r="AB6" s="45">
        <v>1000</v>
      </c>
      <c r="AC6" s="45">
        <v>1.3962600000000001</v>
      </c>
      <c r="AD6" s="45">
        <v>0.261799</v>
      </c>
      <c r="AE6" s="45">
        <v>0.837758</v>
      </c>
      <c r="AF6" s="45">
        <v>0.122173</v>
      </c>
      <c r="AG6" s="48">
        <v>19</v>
      </c>
      <c r="AH6" s="42">
        <v>400</v>
      </c>
      <c r="AI6" s="42">
        <v>1200</v>
      </c>
      <c r="AJ6" s="42">
        <v>5.0614499999999998</v>
      </c>
      <c r="AK6" s="42">
        <v>0.261799</v>
      </c>
      <c r="AL6" s="42">
        <v>1.1170100000000001</v>
      </c>
      <c r="AM6" s="42">
        <v>0.122173</v>
      </c>
      <c r="AN6" s="27">
        <v>-2.7999999999999999E-8</v>
      </c>
      <c r="AO6" s="44">
        <v>-2.7999999999999999E-8</v>
      </c>
      <c r="AP6" s="27">
        <v>-2.7999999999999999E-8</v>
      </c>
      <c r="AQ6" s="27">
        <v>0.01</v>
      </c>
      <c r="AR6" s="44">
        <v>0.01</v>
      </c>
      <c r="AS6" s="27">
        <v>0.01</v>
      </c>
      <c r="AT6" s="27">
        <v>1</v>
      </c>
      <c r="AU6" s="44">
        <v>1</v>
      </c>
      <c r="AV6" s="27">
        <v>1</v>
      </c>
      <c r="AW6" s="27">
        <v>0.05</v>
      </c>
      <c r="AX6" s="44">
        <v>0.05</v>
      </c>
      <c r="AY6" s="27">
        <v>0.05</v>
      </c>
      <c r="AZ6" s="27">
        <v>0.8</v>
      </c>
      <c r="BA6" s="44">
        <v>0.8</v>
      </c>
      <c r="BB6" s="27">
        <v>0.8</v>
      </c>
      <c r="BC6" s="27">
        <v>0.2</v>
      </c>
      <c r="BD6" s="44">
        <v>0.5</v>
      </c>
      <c r="BE6" s="27">
        <v>1.2</v>
      </c>
      <c r="BF6" s="27">
        <v>5.0000000000000002E-5</v>
      </c>
      <c r="BG6" s="44">
        <v>1E-4</v>
      </c>
      <c r="BH6" s="27">
        <v>3.0000000000000001E-3</v>
      </c>
      <c r="BI6" s="27">
        <v>5.0000000000000002E-5</v>
      </c>
      <c r="BJ6" s="27">
        <v>0.01</v>
      </c>
      <c r="BK6" s="27">
        <v>1E-3</v>
      </c>
      <c r="BL6" s="27">
        <v>0.79010999999999998</v>
      </c>
      <c r="BM6" s="27">
        <v>2</v>
      </c>
      <c r="BN6" s="27">
        <v>652.52</v>
      </c>
      <c r="BO6" s="27">
        <v>1500</v>
      </c>
      <c r="BP6" s="27">
        <v>0.194359</v>
      </c>
      <c r="BQ6" s="27">
        <v>0.21585199999999999</v>
      </c>
      <c r="BR6" s="27">
        <v>0.8</v>
      </c>
      <c r="BS6" s="27">
        <v>-1.5708</v>
      </c>
      <c r="BT6" s="27">
        <v>0</v>
      </c>
      <c r="BU6" s="27">
        <v>0</v>
      </c>
      <c r="BV6" s="27">
        <v>7</v>
      </c>
      <c r="BW6" s="27">
        <v>0.190132</v>
      </c>
      <c r="BX6" s="27">
        <v>0.20283200000000001</v>
      </c>
      <c r="BY6" s="27">
        <v>0.215532</v>
      </c>
      <c r="BZ6" s="27">
        <v>80</v>
      </c>
      <c r="CA6" s="27">
        <v>2</v>
      </c>
      <c r="CB6" s="27">
        <v>2000</v>
      </c>
      <c r="CC6" s="27">
        <v>0.85</v>
      </c>
      <c r="CD6" s="27">
        <v>646918000</v>
      </c>
      <c r="CE6" s="27">
        <v>41</v>
      </c>
      <c r="CF6" s="27">
        <v>1000000</v>
      </c>
      <c r="CG6" s="27">
        <v>95</v>
      </c>
      <c r="CH6" s="27">
        <v>3</v>
      </c>
      <c r="CI6" s="27">
        <v>10</v>
      </c>
      <c r="CJ6" s="27">
        <v>500</v>
      </c>
      <c r="CK6" s="27">
        <v>980</v>
      </c>
      <c r="CL6" s="27">
        <v>8.9999999999999998E-4</v>
      </c>
      <c r="CM6" s="27">
        <v>9.8692299999999994E-11</v>
      </c>
      <c r="CN6" s="27">
        <v>9.8692299999999998E-8</v>
      </c>
      <c r="CO6" s="27">
        <v>628.63499999999999</v>
      </c>
      <c r="CP6" s="27">
        <v>68211500</v>
      </c>
      <c r="CQ6" s="27">
        <v>187930000</v>
      </c>
      <c r="CR6" s="27">
        <v>169393000</v>
      </c>
      <c r="CS6" s="27">
        <v>138755000</v>
      </c>
      <c r="CT6" s="27">
        <v>1</v>
      </c>
      <c r="CU6" s="27">
        <v>50</v>
      </c>
      <c r="CV6" s="27">
        <v>0.3</v>
      </c>
      <c r="CW6" s="27">
        <v>0</v>
      </c>
      <c r="CX6" s="27">
        <v>-2000000</v>
      </c>
      <c r="CY6" s="27">
        <v>500000</v>
      </c>
      <c r="CZ6" s="27">
        <v>5</v>
      </c>
      <c r="DA6" s="27">
        <v>0.01</v>
      </c>
      <c r="DB6" s="27">
        <v>6469180</v>
      </c>
      <c r="DC6" s="27">
        <v>0.08</v>
      </c>
      <c r="DD6" s="27">
        <v>100000</v>
      </c>
      <c r="DE6" s="27">
        <v>1</v>
      </c>
      <c r="DF6" s="27">
        <v>0.436332</v>
      </c>
      <c r="DG6" s="27">
        <v>0.61086499999999999</v>
      </c>
      <c r="DH6" s="27">
        <v>0.78539800000000004</v>
      </c>
      <c r="DI6" s="39">
        <v>5000000</v>
      </c>
      <c r="DJ6" s="39">
        <v>10000000</v>
      </c>
      <c r="DK6" s="39">
        <v>15000000</v>
      </c>
      <c r="DL6" s="27">
        <v>65058.7</v>
      </c>
      <c r="DM6" s="27">
        <v>0.45872800000000002</v>
      </c>
      <c r="DN6" s="27">
        <v>7.0043999999999995E-2</v>
      </c>
      <c r="DO6" s="27">
        <v>-6.70375E-2</v>
      </c>
      <c r="DP6" s="27">
        <v>-2.9618700000000001E-3</v>
      </c>
      <c r="DQ6" s="27">
        <v>6.9877400000000003E-6</v>
      </c>
      <c r="DR6" s="27">
        <v>-0.95707699999999996</v>
      </c>
      <c r="DS6" s="27">
        <v>4.3787099999999999</v>
      </c>
      <c r="DT6" s="27">
        <v>85.815700000000007</v>
      </c>
      <c r="DU6" s="27">
        <v>463.90800000000002</v>
      </c>
      <c r="DV6" s="27">
        <v>9</v>
      </c>
      <c r="DW6" s="27">
        <v>5</v>
      </c>
      <c r="DX6" s="27">
        <v>7</v>
      </c>
      <c r="DY6" s="27">
        <v>9</v>
      </c>
      <c r="DZ6" s="27">
        <v>-66.8767</v>
      </c>
      <c r="EA6" s="27">
        <v>1587.68</v>
      </c>
      <c r="EB6" s="27">
        <v>1587.63</v>
      </c>
      <c r="EC6" s="27">
        <v>1587.62</v>
      </c>
      <c r="ED6" s="27">
        <v>1587.62</v>
      </c>
      <c r="EE6" s="27">
        <v>1587.62</v>
      </c>
      <c r="EF6" s="27">
        <v>1587.62</v>
      </c>
      <c r="EG6" s="27">
        <v>1587.62</v>
      </c>
      <c r="EH6" s="27">
        <v>1535.18</v>
      </c>
      <c r="EI6" s="27">
        <v>1527.67</v>
      </c>
      <c r="EJ6" s="27">
        <v>1514.24</v>
      </c>
      <c r="EK6" s="27">
        <v>1500.67</v>
      </c>
      <c r="EL6" s="27">
        <v>1489.33</v>
      </c>
      <c r="EM6" s="27">
        <v>1476.2</v>
      </c>
      <c r="EN6" s="27">
        <v>1464.31</v>
      </c>
      <c r="EO6" s="27">
        <v>1451.6</v>
      </c>
      <c r="EP6" s="27">
        <v>1440.15</v>
      </c>
      <c r="EQ6" s="27">
        <v>1428.52</v>
      </c>
      <c r="ER6" s="27">
        <v>1420.3</v>
      </c>
      <c r="ES6" s="27">
        <v>1410.44</v>
      </c>
      <c r="ET6" s="27">
        <v>1402</v>
      </c>
      <c r="EU6" s="27">
        <v>1391.8</v>
      </c>
      <c r="EV6" s="27">
        <v>1384.27</v>
      </c>
      <c r="EW6" s="27">
        <v>1376.35</v>
      </c>
      <c r="EX6" s="27">
        <v>1368.83</v>
      </c>
      <c r="EY6" s="27">
        <v>1361.44</v>
      </c>
      <c r="EZ6" s="27">
        <v>1355.99</v>
      </c>
      <c r="FA6" s="27">
        <v>1349.02</v>
      </c>
      <c r="FB6" s="27">
        <v>1342.36</v>
      </c>
      <c r="FC6" s="27">
        <v>1335.92</v>
      </c>
      <c r="FD6" s="27">
        <v>1329.7</v>
      </c>
      <c r="FE6" s="27">
        <v>1323.67</v>
      </c>
      <c r="FF6" s="27">
        <v>1317.84</v>
      </c>
      <c r="FG6" s="27">
        <v>1312.2</v>
      </c>
      <c r="FH6" s="27">
        <v>1306.73</v>
      </c>
      <c r="FI6" s="27">
        <v>1301.43</v>
      </c>
      <c r="FJ6" s="27">
        <v>1296.1600000000001</v>
      </c>
      <c r="FK6" s="27">
        <v>1291.55</v>
      </c>
      <c r="FL6" s="27">
        <v>1286.6199999999999</v>
      </c>
      <c r="FM6" s="27">
        <v>1280.95</v>
      </c>
      <c r="FN6" s="27">
        <v>1275.8499999999999</v>
      </c>
      <c r="FO6" s="27">
        <v>1270.76</v>
      </c>
      <c r="FP6" s="27">
        <v>5080.01</v>
      </c>
      <c r="FQ6" s="27">
        <v>5079.67</v>
      </c>
      <c r="FR6" s="27">
        <v>5079.66</v>
      </c>
      <c r="FS6" s="27">
        <v>5079.66</v>
      </c>
      <c r="FT6" s="27">
        <v>5079.6499999999996</v>
      </c>
      <c r="FU6" s="27">
        <v>5079.6499999999996</v>
      </c>
      <c r="FV6" s="27">
        <v>5079.6499999999996</v>
      </c>
      <c r="FW6" s="27">
        <v>4756.72</v>
      </c>
      <c r="FX6" s="27">
        <v>4710.49</v>
      </c>
      <c r="FY6" s="27">
        <v>4627.76</v>
      </c>
      <c r="FZ6" s="27">
        <v>4544.24</v>
      </c>
      <c r="GA6" s="27">
        <v>4474.41</v>
      </c>
      <c r="GB6" s="27">
        <v>4393.58</v>
      </c>
      <c r="GC6" s="27">
        <v>4320.3599999999997</v>
      </c>
      <c r="GD6" s="27">
        <v>4242.08</v>
      </c>
      <c r="GE6" s="27">
        <v>4171.55</v>
      </c>
      <c r="GF6" s="27">
        <v>4099.9399999999996</v>
      </c>
      <c r="GG6" s="27">
        <v>4049.36</v>
      </c>
      <c r="GH6" s="27">
        <v>3988.63</v>
      </c>
      <c r="GI6" s="27">
        <v>3936.65</v>
      </c>
      <c r="GJ6" s="27">
        <v>3873.86</v>
      </c>
      <c r="GK6" s="27">
        <v>3827.47</v>
      </c>
      <c r="GL6" s="27">
        <v>3778.71</v>
      </c>
      <c r="GM6" s="27">
        <v>3732.44</v>
      </c>
      <c r="GN6" s="27">
        <v>3686.88</v>
      </c>
      <c r="GO6" s="27">
        <v>3653.35</v>
      </c>
      <c r="GP6" s="27">
        <v>3610.4</v>
      </c>
      <c r="GQ6" s="27">
        <v>3569.44</v>
      </c>
      <c r="GR6" s="27">
        <v>3529.78</v>
      </c>
      <c r="GS6" s="27">
        <v>3491.44</v>
      </c>
      <c r="GT6" s="27">
        <v>3454.36</v>
      </c>
      <c r="GU6" s="27">
        <v>3418.47</v>
      </c>
      <c r="GV6" s="27">
        <v>3383.71</v>
      </c>
      <c r="GW6" s="27">
        <v>3350.02</v>
      </c>
      <c r="GX6" s="27">
        <v>3317.37</v>
      </c>
      <c r="GY6" s="27">
        <v>3284.93</v>
      </c>
      <c r="GZ6" s="27">
        <v>3256.57</v>
      </c>
      <c r="HA6" s="27">
        <v>3226.2</v>
      </c>
      <c r="HB6" s="27">
        <v>3191.27</v>
      </c>
      <c r="HC6" s="27">
        <v>3159.86</v>
      </c>
      <c r="HD6" s="27">
        <v>3128.55</v>
      </c>
      <c r="HE6" s="27">
        <v>74737.5</v>
      </c>
      <c r="HF6" s="27">
        <v>74733.7</v>
      </c>
      <c r="HG6" s="27">
        <v>74733.7</v>
      </c>
      <c r="HH6" s="27">
        <v>74733.600000000006</v>
      </c>
      <c r="HI6" s="27">
        <v>74733.600000000006</v>
      </c>
      <c r="HJ6" s="27">
        <v>74733.600000000006</v>
      </c>
      <c r="HK6" s="27">
        <v>74733.5</v>
      </c>
      <c r="HL6" s="27">
        <v>71226.2</v>
      </c>
      <c r="HM6" s="27">
        <v>70724.100000000006</v>
      </c>
      <c r="HN6" s="27">
        <v>69825.7</v>
      </c>
      <c r="HO6" s="27">
        <v>68918.600000000006</v>
      </c>
      <c r="HP6" s="27">
        <v>68160.100000000006</v>
      </c>
      <c r="HQ6" s="27">
        <v>67282.3</v>
      </c>
      <c r="HR6" s="27">
        <v>66487</v>
      </c>
      <c r="HS6" s="27">
        <v>65636.899999999994</v>
      </c>
      <c r="HT6" s="27">
        <v>64870.8</v>
      </c>
      <c r="HU6" s="27">
        <v>64093.1</v>
      </c>
      <c r="HV6" s="27">
        <v>63543.8</v>
      </c>
      <c r="HW6" s="27">
        <v>62884.2</v>
      </c>
      <c r="HX6" s="27">
        <v>62319.6</v>
      </c>
      <c r="HY6" s="27">
        <v>61637.599999999999</v>
      </c>
      <c r="HZ6" s="27">
        <v>61133.8</v>
      </c>
      <c r="IA6" s="27">
        <v>60604.2</v>
      </c>
      <c r="IB6" s="27">
        <v>60101.7</v>
      </c>
      <c r="IC6" s="27">
        <v>59606.9</v>
      </c>
      <c r="ID6" s="27">
        <v>59242.7</v>
      </c>
      <c r="IE6" s="27">
        <v>58776.3</v>
      </c>
      <c r="IF6" s="27">
        <v>58331.5</v>
      </c>
      <c r="IG6" s="27">
        <v>57900.6</v>
      </c>
      <c r="IH6" s="27">
        <v>57484.3</v>
      </c>
      <c r="II6" s="27">
        <v>57081.5</v>
      </c>
      <c r="IJ6" s="27">
        <v>56691.7</v>
      </c>
      <c r="IK6" s="27">
        <v>56314.2</v>
      </c>
      <c r="IL6" s="27">
        <v>55948.4</v>
      </c>
      <c r="IM6" s="27">
        <v>55593.7</v>
      </c>
      <c r="IN6" s="27">
        <v>55241.4</v>
      </c>
      <c r="IO6" s="27">
        <v>54933.4</v>
      </c>
      <c r="IP6" s="27">
        <v>54603.6</v>
      </c>
      <c r="IQ6" s="27">
        <v>54224.2</v>
      </c>
      <c r="IR6" s="27">
        <v>53883</v>
      </c>
      <c r="IS6" s="41">
        <v>53543</v>
      </c>
      <c r="IU6" s="27">
        <f t="shared" si="0"/>
        <v>53959.599148399997</v>
      </c>
    </row>
    <row r="7" spans="1:438" x14ac:dyDescent="0.25">
      <c r="A7">
        <v>135616532</v>
      </c>
      <c r="B7" s="27">
        <v>1500</v>
      </c>
      <c r="C7" s="27">
        <v>6015.14</v>
      </c>
      <c r="D7" s="27">
        <v>45.721400000000003</v>
      </c>
      <c r="E7" s="27">
        <v>2700</v>
      </c>
      <c r="F7" s="27">
        <v>2.4320400000000002</v>
      </c>
      <c r="G7" s="27">
        <v>2188.9</v>
      </c>
      <c r="H7" s="27">
        <v>20</v>
      </c>
      <c r="I7" s="27">
        <v>0.10100000000000001</v>
      </c>
      <c r="J7" s="27">
        <v>39768300000</v>
      </c>
      <c r="K7" s="27">
        <v>0.23421900000000001</v>
      </c>
      <c r="L7" s="27">
        <v>16110700000</v>
      </c>
      <c r="M7" s="27">
        <v>0.79500099999999996</v>
      </c>
      <c r="N7" s="27">
        <v>1.06734</v>
      </c>
      <c r="O7" s="27">
        <v>0</v>
      </c>
      <c r="P7" s="27">
        <v>0</v>
      </c>
      <c r="Q7" s="27">
        <v>0</v>
      </c>
      <c r="R7" s="27">
        <v>0</v>
      </c>
      <c r="S7" s="48">
        <v>23</v>
      </c>
      <c r="T7" s="46">
        <v>400</v>
      </c>
      <c r="U7" s="46">
        <v>1200</v>
      </c>
      <c r="V7" s="46">
        <v>6.1261099999999997</v>
      </c>
      <c r="W7" s="46">
        <v>0.261799</v>
      </c>
      <c r="X7" s="46">
        <v>1.3962600000000001</v>
      </c>
      <c r="Y7" s="46">
        <v>0.122173</v>
      </c>
      <c r="Z7" s="48">
        <v>2</v>
      </c>
      <c r="AA7" s="45">
        <v>200</v>
      </c>
      <c r="AB7" s="45">
        <v>1000</v>
      </c>
      <c r="AC7" s="45">
        <v>1.3962600000000001</v>
      </c>
      <c r="AD7" s="45">
        <v>0.261799</v>
      </c>
      <c r="AE7" s="45">
        <v>0.837758</v>
      </c>
      <c r="AF7" s="45">
        <v>0.122173</v>
      </c>
      <c r="AG7" s="48">
        <v>17</v>
      </c>
      <c r="AH7" s="42">
        <v>400</v>
      </c>
      <c r="AI7" s="42">
        <v>1200</v>
      </c>
      <c r="AJ7" s="42">
        <v>5.0614499999999998</v>
      </c>
      <c r="AK7" s="42">
        <v>0.261799</v>
      </c>
      <c r="AL7" s="42">
        <v>1.1170100000000001</v>
      </c>
      <c r="AM7" s="42">
        <v>0.122173</v>
      </c>
      <c r="AN7" s="27">
        <v>-2.7999999999999999E-8</v>
      </c>
      <c r="AO7" s="44">
        <v>-2.7999999999999999E-8</v>
      </c>
      <c r="AP7" s="27">
        <v>-2.7999999999999999E-8</v>
      </c>
      <c r="AQ7" s="27">
        <v>0.01</v>
      </c>
      <c r="AR7" s="44">
        <v>0.01</v>
      </c>
      <c r="AS7" s="27">
        <v>0.01</v>
      </c>
      <c r="AT7" s="27">
        <v>1</v>
      </c>
      <c r="AU7" s="44">
        <v>1</v>
      </c>
      <c r="AV7" s="27">
        <v>1</v>
      </c>
      <c r="AW7" s="27">
        <v>0.05</v>
      </c>
      <c r="AX7" s="44">
        <v>0.05</v>
      </c>
      <c r="AY7" s="27">
        <v>0.05</v>
      </c>
      <c r="AZ7" s="27">
        <v>0.8</v>
      </c>
      <c r="BA7" s="44">
        <v>0.8</v>
      </c>
      <c r="BB7" s="27">
        <v>0.8</v>
      </c>
      <c r="BC7" s="27">
        <v>0.2</v>
      </c>
      <c r="BD7" s="44">
        <v>0.5</v>
      </c>
      <c r="BE7" s="27">
        <v>1.2</v>
      </c>
      <c r="BF7" s="27">
        <v>5.0000000000000002E-5</v>
      </c>
      <c r="BG7" s="44">
        <v>1E-4</v>
      </c>
      <c r="BH7" s="27">
        <v>3.0000000000000001E-3</v>
      </c>
      <c r="BI7" s="27">
        <v>5.0000000000000002E-5</v>
      </c>
      <c r="BJ7" s="27">
        <v>0.01</v>
      </c>
      <c r="BK7" s="27">
        <v>1E-3</v>
      </c>
      <c r="BL7" s="27">
        <v>0.98035799999999995</v>
      </c>
      <c r="BM7" s="27">
        <v>2</v>
      </c>
      <c r="BN7" s="27">
        <v>702.43700000000001</v>
      </c>
      <c r="BO7" s="27">
        <v>1500</v>
      </c>
      <c r="BP7" s="27">
        <v>-0.12609699999999999</v>
      </c>
      <c r="BQ7" s="27">
        <v>4.8776399999999998E-2</v>
      </c>
      <c r="BR7" s="27">
        <v>0.8</v>
      </c>
      <c r="BS7" s="27">
        <v>-1.5708</v>
      </c>
      <c r="BT7" s="27">
        <v>0</v>
      </c>
      <c r="BU7" s="27">
        <v>0</v>
      </c>
      <c r="BV7" s="27">
        <v>2</v>
      </c>
      <c r="BW7" s="27">
        <v>0.13267699999999999</v>
      </c>
      <c r="BX7" s="27">
        <v>0.14537700000000001</v>
      </c>
      <c r="BY7" s="27">
        <v>0.158077</v>
      </c>
      <c r="BZ7" s="27">
        <v>80</v>
      </c>
      <c r="CA7" s="27">
        <v>2</v>
      </c>
      <c r="CB7" s="27">
        <v>2000</v>
      </c>
      <c r="CC7" s="27">
        <v>0.85</v>
      </c>
      <c r="CD7" s="27">
        <v>646918000</v>
      </c>
      <c r="CE7" s="27">
        <v>41</v>
      </c>
      <c r="CF7" s="27">
        <v>1000000</v>
      </c>
      <c r="CG7" s="27">
        <v>95</v>
      </c>
      <c r="CH7" s="27">
        <v>3</v>
      </c>
      <c r="CI7" s="27">
        <v>10</v>
      </c>
      <c r="CJ7" s="27">
        <v>500</v>
      </c>
      <c r="CK7" s="27">
        <v>980</v>
      </c>
      <c r="CL7" s="27">
        <v>8.9999999999999998E-4</v>
      </c>
      <c r="CM7" s="27">
        <v>9.8692299999999994E-11</v>
      </c>
      <c r="CN7" s="27">
        <v>9.8692299999999998E-8</v>
      </c>
      <c r="CO7" s="27">
        <v>568.17100000000005</v>
      </c>
      <c r="CP7" s="27">
        <v>57828400</v>
      </c>
      <c r="CQ7" s="27">
        <v>159323000</v>
      </c>
      <c r="CR7" s="27">
        <v>166158000</v>
      </c>
      <c r="CS7" s="27">
        <v>138517000</v>
      </c>
      <c r="CT7" s="27">
        <v>1</v>
      </c>
      <c r="CU7" s="27">
        <v>50</v>
      </c>
      <c r="CV7" s="27">
        <v>0.3</v>
      </c>
      <c r="CW7" s="27">
        <v>0</v>
      </c>
      <c r="CX7" s="27">
        <v>-2000000</v>
      </c>
      <c r="CY7" s="27">
        <v>500000</v>
      </c>
      <c r="CZ7" s="27">
        <v>5</v>
      </c>
      <c r="DA7" s="27">
        <v>0.01</v>
      </c>
      <c r="DB7" s="27">
        <v>6469180</v>
      </c>
      <c r="DC7" s="27">
        <v>0.08</v>
      </c>
      <c r="DD7" s="27">
        <v>100000</v>
      </c>
      <c r="DE7" s="27">
        <v>1</v>
      </c>
      <c r="DF7" s="27">
        <v>0.436332</v>
      </c>
      <c r="DG7" s="27">
        <v>0.61086499999999999</v>
      </c>
      <c r="DH7" s="27">
        <v>0.78539800000000004</v>
      </c>
      <c r="DI7" s="39">
        <v>5000000</v>
      </c>
      <c r="DJ7" s="39">
        <v>10000000</v>
      </c>
      <c r="DK7" s="39">
        <v>15000000</v>
      </c>
      <c r="DL7" s="27">
        <v>105964</v>
      </c>
      <c r="DM7" s="27">
        <v>0.61945799999999995</v>
      </c>
      <c r="DN7" s="27">
        <v>1.9994999999999999E-2</v>
      </c>
      <c r="DO7" s="27">
        <v>-1.9999599999999999E-2</v>
      </c>
      <c r="DP7" s="27">
        <v>0</v>
      </c>
      <c r="DQ7" s="27">
        <v>0</v>
      </c>
      <c r="DR7" s="27">
        <v>-1.00023</v>
      </c>
      <c r="DS7" s="27">
        <v>-5.6332199999999997</v>
      </c>
      <c r="DT7" s="27">
        <v>55.909799999999997</v>
      </c>
      <c r="DU7" s="27">
        <v>440.851</v>
      </c>
      <c r="DV7" s="27">
        <v>3</v>
      </c>
      <c r="DW7" s="27">
        <v>4</v>
      </c>
      <c r="DX7" s="27">
        <v>2</v>
      </c>
      <c r="DY7" s="27">
        <v>0</v>
      </c>
      <c r="DZ7" s="27">
        <v>-19.718699999999998</v>
      </c>
      <c r="EA7" s="27">
        <v>1299.42</v>
      </c>
      <c r="EB7" s="27">
        <v>1299.3399999999999</v>
      </c>
      <c r="EC7" s="27">
        <v>1299.3399999999999</v>
      </c>
      <c r="ED7" s="27">
        <v>1299.3399999999999</v>
      </c>
      <c r="EE7" s="27">
        <v>1299.33</v>
      </c>
      <c r="EF7" s="27">
        <v>1299.33</v>
      </c>
      <c r="EG7" s="27">
        <v>1299.33</v>
      </c>
      <c r="EH7" s="27">
        <v>1299.33</v>
      </c>
      <c r="EI7" s="27">
        <v>1299.33</v>
      </c>
      <c r="EJ7" s="27">
        <v>1299.33</v>
      </c>
      <c r="EK7" s="27">
        <v>1299.33</v>
      </c>
      <c r="EL7" s="27">
        <v>1299.33</v>
      </c>
      <c r="EM7" s="27">
        <v>1299.33</v>
      </c>
      <c r="EN7" s="27">
        <v>1299.33</v>
      </c>
      <c r="EO7" s="27">
        <v>1299.33</v>
      </c>
      <c r="EP7" s="27">
        <v>1299.33</v>
      </c>
      <c r="EQ7" s="27">
        <v>1299.33</v>
      </c>
      <c r="ER7" s="27">
        <v>1299.33</v>
      </c>
      <c r="ES7" s="27">
        <v>1299.33</v>
      </c>
      <c r="ET7" s="27">
        <v>1299.33</v>
      </c>
      <c r="EU7" s="27">
        <v>1299.33</v>
      </c>
      <c r="EV7" s="27">
        <v>1299.33</v>
      </c>
      <c r="EW7" s="27">
        <v>1299.33</v>
      </c>
      <c r="EX7" s="27">
        <v>1299.33</v>
      </c>
      <c r="EY7" s="27">
        <v>1299.33</v>
      </c>
      <c r="EZ7" s="27">
        <v>1299.33</v>
      </c>
      <c r="FA7" s="27">
        <v>1299.32</v>
      </c>
      <c r="FB7" s="27">
        <v>1299.32</v>
      </c>
      <c r="FC7" s="27">
        <v>1299.32</v>
      </c>
      <c r="FD7" s="27">
        <v>1299.32</v>
      </c>
      <c r="FE7" s="27">
        <v>1299.32</v>
      </c>
      <c r="FF7" s="27">
        <v>1299.32</v>
      </c>
      <c r="FG7" s="27">
        <v>1299.32</v>
      </c>
      <c r="FH7" s="27">
        <v>1299.32</v>
      </c>
      <c r="FI7" s="27">
        <v>1299.32</v>
      </c>
      <c r="FJ7" s="27">
        <v>1299.32</v>
      </c>
      <c r="FK7" s="27">
        <v>1299.32</v>
      </c>
      <c r="FL7" s="27">
        <v>1299.32</v>
      </c>
      <c r="FM7" s="27">
        <v>1299.32</v>
      </c>
      <c r="FN7" s="27">
        <v>1299.32</v>
      </c>
      <c r="FO7" s="27">
        <v>1299.32</v>
      </c>
      <c r="FP7" s="27">
        <v>1236.3800000000001</v>
      </c>
      <c r="FQ7" s="27">
        <v>1236.2</v>
      </c>
      <c r="FR7" s="27">
        <v>1236.19</v>
      </c>
      <c r="FS7" s="27">
        <v>1236.19</v>
      </c>
      <c r="FT7" s="27">
        <v>1236.19</v>
      </c>
      <c r="FU7" s="27">
        <v>1236.18</v>
      </c>
      <c r="FV7" s="27">
        <v>1236.18</v>
      </c>
      <c r="FW7" s="27">
        <v>1236.18</v>
      </c>
      <c r="FX7" s="27">
        <v>1236.18</v>
      </c>
      <c r="FY7" s="27">
        <v>1236.18</v>
      </c>
      <c r="FZ7" s="27">
        <v>1236.17</v>
      </c>
      <c r="GA7" s="27">
        <v>1236.17</v>
      </c>
      <c r="GB7" s="27">
        <v>1236.17</v>
      </c>
      <c r="GC7" s="27">
        <v>1236.17</v>
      </c>
      <c r="GD7" s="27">
        <v>1236.17</v>
      </c>
      <c r="GE7" s="27">
        <v>1236.17</v>
      </c>
      <c r="GF7" s="27">
        <v>1236.17</v>
      </c>
      <c r="GG7" s="27">
        <v>1236.17</v>
      </c>
      <c r="GH7" s="27">
        <v>1236.17</v>
      </c>
      <c r="GI7" s="27">
        <v>1236.17</v>
      </c>
      <c r="GJ7" s="27">
        <v>1236.17</v>
      </c>
      <c r="GK7" s="27">
        <v>1236.17</v>
      </c>
      <c r="GL7" s="27">
        <v>1236.17</v>
      </c>
      <c r="GM7" s="27">
        <v>1236.17</v>
      </c>
      <c r="GN7" s="27">
        <v>1236.1600000000001</v>
      </c>
      <c r="GO7" s="27">
        <v>1236.1600000000001</v>
      </c>
      <c r="GP7" s="27">
        <v>1236.1600000000001</v>
      </c>
      <c r="GQ7" s="27">
        <v>1236.1600000000001</v>
      </c>
      <c r="GR7" s="27">
        <v>1236.1600000000001</v>
      </c>
      <c r="GS7" s="27">
        <v>1236.1600000000001</v>
      </c>
      <c r="GT7" s="27">
        <v>1236.1600000000001</v>
      </c>
      <c r="GU7" s="27">
        <v>1236.1600000000001</v>
      </c>
      <c r="GV7" s="27">
        <v>1236.1600000000001</v>
      </c>
      <c r="GW7" s="27">
        <v>1236.1600000000001</v>
      </c>
      <c r="GX7" s="27">
        <v>1236.1600000000001</v>
      </c>
      <c r="GY7" s="27">
        <v>1236.1600000000001</v>
      </c>
      <c r="GZ7" s="27">
        <v>1236.1600000000001</v>
      </c>
      <c r="HA7" s="27">
        <v>1236.1600000000001</v>
      </c>
      <c r="HB7" s="27">
        <v>1236.1600000000001</v>
      </c>
      <c r="HC7" s="27">
        <v>1236.1600000000001</v>
      </c>
      <c r="HD7" s="27">
        <v>1236.1600000000001</v>
      </c>
      <c r="HE7" s="27">
        <v>16907.400000000001</v>
      </c>
      <c r="HF7" s="27">
        <v>16905.900000000001</v>
      </c>
      <c r="HG7" s="27">
        <v>16905.8</v>
      </c>
      <c r="HH7" s="27">
        <v>16905.8</v>
      </c>
      <c r="HI7" s="27">
        <v>16905.8</v>
      </c>
      <c r="HJ7" s="27">
        <v>16905.7</v>
      </c>
      <c r="HK7" s="27">
        <v>16905.7</v>
      </c>
      <c r="HL7" s="27">
        <v>16905.7</v>
      </c>
      <c r="HM7" s="27">
        <v>16905.7</v>
      </c>
      <c r="HN7" s="27">
        <v>16905.7</v>
      </c>
      <c r="HO7" s="27">
        <v>16905.7</v>
      </c>
      <c r="HP7" s="27">
        <v>16905.7</v>
      </c>
      <c r="HQ7" s="27">
        <v>16905.7</v>
      </c>
      <c r="HR7" s="27">
        <v>16905.599999999999</v>
      </c>
      <c r="HS7" s="27">
        <v>16905.599999999999</v>
      </c>
      <c r="HT7" s="27">
        <v>16905.599999999999</v>
      </c>
      <c r="HU7" s="27">
        <v>16905.599999999999</v>
      </c>
      <c r="HV7" s="27">
        <v>16905.599999999999</v>
      </c>
      <c r="HW7" s="27">
        <v>16905.599999999999</v>
      </c>
      <c r="HX7" s="27">
        <v>16905.599999999999</v>
      </c>
      <c r="HY7" s="27">
        <v>16905.599999999999</v>
      </c>
      <c r="HZ7" s="27">
        <v>16905.599999999999</v>
      </c>
      <c r="IA7" s="27">
        <v>16905.599999999999</v>
      </c>
      <c r="IB7" s="27">
        <v>16905.599999999999</v>
      </c>
      <c r="IC7" s="27">
        <v>16905.599999999999</v>
      </c>
      <c r="ID7" s="27">
        <v>16905.599999999999</v>
      </c>
      <c r="IE7" s="27">
        <v>16905.599999999999</v>
      </c>
      <c r="IF7" s="27">
        <v>16905.599999999999</v>
      </c>
      <c r="IG7" s="27">
        <v>16905.599999999999</v>
      </c>
      <c r="IH7" s="27">
        <v>16905.599999999999</v>
      </c>
      <c r="II7" s="27">
        <v>16905.599999999999</v>
      </c>
      <c r="IJ7" s="27">
        <v>16905.599999999999</v>
      </c>
      <c r="IK7" s="27">
        <v>16905.599999999999</v>
      </c>
      <c r="IL7" s="27">
        <v>16905.599999999999</v>
      </c>
      <c r="IM7" s="27">
        <v>16905.599999999999</v>
      </c>
      <c r="IN7" s="27">
        <v>16905.599999999999</v>
      </c>
      <c r="IO7" s="27">
        <v>16905.599999999999</v>
      </c>
      <c r="IP7" s="27">
        <v>16905.599999999999</v>
      </c>
      <c r="IQ7" s="27">
        <v>16905.5</v>
      </c>
      <c r="IR7" s="27">
        <v>16905.5</v>
      </c>
      <c r="IS7" s="41">
        <v>16905.5</v>
      </c>
      <c r="IU7" s="27">
        <f t="shared" si="0"/>
        <v>16927.892670299996</v>
      </c>
    </row>
    <row r="8" spans="1:438" x14ac:dyDescent="0.25">
      <c r="A8">
        <v>124222923</v>
      </c>
      <c r="B8" s="27">
        <v>1500</v>
      </c>
      <c r="C8" s="27">
        <v>6601.24</v>
      </c>
      <c r="D8" s="27">
        <v>47.394300000000001</v>
      </c>
      <c r="E8" s="27">
        <v>2700</v>
      </c>
      <c r="F8" s="27">
        <v>2.1345299999999998</v>
      </c>
      <c r="G8" s="27">
        <v>2135.29</v>
      </c>
      <c r="H8" s="27">
        <v>20</v>
      </c>
      <c r="I8" s="27">
        <v>0.10100000000000001</v>
      </c>
      <c r="J8" s="27">
        <v>65850000000</v>
      </c>
      <c r="K8" s="27">
        <v>0.322021</v>
      </c>
      <c r="L8" s="27">
        <v>24905100000</v>
      </c>
      <c r="M8" s="27">
        <v>0.33036700000000002</v>
      </c>
      <c r="N8" s="27">
        <v>0.87923899999999999</v>
      </c>
      <c r="O8" s="27">
        <v>0</v>
      </c>
      <c r="P8" s="27">
        <v>0</v>
      </c>
      <c r="Q8" s="27">
        <v>0</v>
      </c>
      <c r="R8" s="27">
        <v>0</v>
      </c>
      <c r="S8" s="48">
        <v>6</v>
      </c>
      <c r="T8" s="46">
        <v>400</v>
      </c>
      <c r="U8" s="46">
        <v>1200</v>
      </c>
      <c r="V8" s="46">
        <v>6.1261099999999997</v>
      </c>
      <c r="W8" s="46">
        <v>0.261799</v>
      </c>
      <c r="X8" s="46">
        <v>1.3962600000000001</v>
      </c>
      <c r="Y8" s="46">
        <v>0.122173</v>
      </c>
      <c r="Z8" s="48">
        <v>53</v>
      </c>
      <c r="AA8" s="45">
        <v>200</v>
      </c>
      <c r="AB8" s="45">
        <v>1000</v>
      </c>
      <c r="AC8" s="45">
        <v>1.3962600000000001</v>
      </c>
      <c r="AD8" s="45">
        <v>0.261799</v>
      </c>
      <c r="AE8" s="45">
        <v>0.837758</v>
      </c>
      <c r="AF8" s="45">
        <v>0.122173</v>
      </c>
      <c r="AG8" s="48">
        <v>1</v>
      </c>
      <c r="AH8" s="42">
        <v>400</v>
      </c>
      <c r="AI8" s="42">
        <v>1200</v>
      </c>
      <c r="AJ8" s="42">
        <v>5.0614499999999998</v>
      </c>
      <c r="AK8" s="42">
        <v>0.261799</v>
      </c>
      <c r="AL8" s="42">
        <v>1.1170100000000001</v>
      </c>
      <c r="AM8" s="42">
        <v>0.122173</v>
      </c>
      <c r="AN8" s="27">
        <v>-2.7999999999999999E-8</v>
      </c>
      <c r="AO8" s="44">
        <v>-2.7999999999999999E-8</v>
      </c>
      <c r="AP8" s="27">
        <v>-2.7999999999999999E-8</v>
      </c>
      <c r="AQ8" s="27">
        <v>0.01</v>
      </c>
      <c r="AR8" s="44">
        <v>0.01</v>
      </c>
      <c r="AS8" s="27">
        <v>0.01</v>
      </c>
      <c r="AT8" s="27">
        <v>1</v>
      </c>
      <c r="AU8" s="44">
        <v>1</v>
      </c>
      <c r="AV8" s="27">
        <v>1</v>
      </c>
      <c r="AW8" s="27">
        <v>0.05</v>
      </c>
      <c r="AX8" s="44">
        <v>0.05</v>
      </c>
      <c r="AY8" s="27">
        <v>0.05</v>
      </c>
      <c r="AZ8" s="27">
        <v>0.8</v>
      </c>
      <c r="BA8" s="44">
        <v>0.8</v>
      </c>
      <c r="BB8" s="27">
        <v>0.8</v>
      </c>
      <c r="BC8" s="27">
        <v>0.2</v>
      </c>
      <c r="BD8" s="44">
        <v>0.5</v>
      </c>
      <c r="BE8" s="27">
        <v>1.2</v>
      </c>
      <c r="BF8" s="27">
        <v>5.0000000000000002E-5</v>
      </c>
      <c r="BG8" s="44">
        <v>1E-4</v>
      </c>
      <c r="BH8" s="27">
        <v>3.0000000000000001E-3</v>
      </c>
      <c r="BI8" s="27">
        <v>5.0000000000000002E-5</v>
      </c>
      <c r="BJ8" s="27">
        <v>0.01</v>
      </c>
      <c r="BK8" s="27">
        <v>1E-3</v>
      </c>
      <c r="BL8" s="27">
        <v>0.71491700000000002</v>
      </c>
      <c r="BM8" s="27">
        <v>2</v>
      </c>
      <c r="BN8" s="27">
        <v>593.72299999999996</v>
      </c>
      <c r="BO8" s="27">
        <v>1500</v>
      </c>
      <c r="BP8" s="27">
        <v>1.9382099999999999E-2</v>
      </c>
      <c r="BQ8" s="27">
        <v>3.1977699999999998E-2</v>
      </c>
      <c r="BR8" s="27">
        <v>0.8</v>
      </c>
      <c r="BS8" s="27">
        <v>-1.5708</v>
      </c>
      <c r="BT8" s="27">
        <v>0</v>
      </c>
      <c r="BU8" s="27">
        <v>0</v>
      </c>
      <c r="BV8" s="27">
        <v>2</v>
      </c>
      <c r="BW8" s="27">
        <v>0.188832</v>
      </c>
      <c r="BX8" s="27">
        <v>0.20153199999999999</v>
      </c>
      <c r="BY8" s="27">
        <v>0.21423200000000001</v>
      </c>
      <c r="BZ8" s="27">
        <v>80</v>
      </c>
      <c r="CA8" s="27">
        <v>2</v>
      </c>
      <c r="CB8" s="27">
        <v>2000</v>
      </c>
      <c r="CC8" s="27">
        <v>0.85</v>
      </c>
      <c r="CD8" s="27">
        <v>646918000</v>
      </c>
      <c r="CE8" s="27">
        <v>41</v>
      </c>
      <c r="CF8" s="27">
        <v>1000000</v>
      </c>
      <c r="CG8" s="27">
        <v>95</v>
      </c>
      <c r="CH8" s="27">
        <v>3</v>
      </c>
      <c r="CI8" s="27">
        <v>10</v>
      </c>
      <c r="CJ8" s="27">
        <v>500</v>
      </c>
      <c r="CK8" s="27">
        <v>980</v>
      </c>
      <c r="CL8" s="27">
        <v>8.9999999999999998E-4</v>
      </c>
      <c r="CM8" s="27">
        <v>9.8692299999999994E-11</v>
      </c>
      <c r="CN8" s="27">
        <v>9.8692299999999998E-8</v>
      </c>
      <c r="CO8" s="27">
        <v>606.01099999999997</v>
      </c>
      <c r="CP8" s="27">
        <v>63463000</v>
      </c>
      <c r="CQ8" s="27">
        <v>174847000</v>
      </c>
      <c r="CR8" s="27">
        <v>161396000</v>
      </c>
      <c r="CS8" s="27">
        <v>100261000</v>
      </c>
      <c r="CT8" s="27">
        <v>1</v>
      </c>
      <c r="CU8" s="27">
        <v>50</v>
      </c>
      <c r="CV8" s="27">
        <v>0.3</v>
      </c>
      <c r="CW8" s="27">
        <v>0</v>
      </c>
      <c r="CX8" s="27">
        <v>-2000000</v>
      </c>
      <c r="CY8" s="27">
        <v>500000</v>
      </c>
      <c r="CZ8" s="27">
        <v>5</v>
      </c>
      <c r="DA8" s="27">
        <v>0.01</v>
      </c>
      <c r="DB8" s="27">
        <v>6469180</v>
      </c>
      <c r="DC8" s="27">
        <v>0.08</v>
      </c>
      <c r="DD8" s="27">
        <v>100000</v>
      </c>
      <c r="DE8" s="27">
        <v>1</v>
      </c>
      <c r="DF8" s="27">
        <v>0.436332</v>
      </c>
      <c r="DG8" s="27">
        <v>0.61086499999999999</v>
      </c>
      <c r="DH8" s="27">
        <v>0.78539800000000004</v>
      </c>
      <c r="DI8" s="39">
        <v>5000000</v>
      </c>
      <c r="DJ8" s="39">
        <v>10000000</v>
      </c>
      <c r="DK8" s="39">
        <v>15000000</v>
      </c>
      <c r="DL8" s="27">
        <v>35599.599999999999</v>
      </c>
      <c r="DM8" s="27">
        <v>0.65148300000000003</v>
      </c>
      <c r="DN8" s="27">
        <v>1.9996699999999999E-2</v>
      </c>
      <c r="DO8" s="27">
        <v>-2.0000899999999999E-2</v>
      </c>
      <c r="DP8" s="27">
        <v>0</v>
      </c>
      <c r="DQ8" s="27">
        <v>0</v>
      </c>
      <c r="DR8" s="27">
        <v>-1.00021</v>
      </c>
      <c r="DS8" s="27">
        <v>4.4280999999999997</v>
      </c>
      <c r="DT8" s="27">
        <v>69.007400000000004</v>
      </c>
      <c r="DU8" s="27">
        <v>450.94600000000003</v>
      </c>
      <c r="DV8" s="27">
        <v>2</v>
      </c>
      <c r="DW8" s="27">
        <v>7</v>
      </c>
      <c r="DX8" s="27">
        <v>2</v>
      </c>
      <c r="DY8" s="27">
        <v>1</v>
      </c>
      <c r="DZ8" s="27">
        <v>-19.823899999999998</v>
      </c>
      <c r="EA8" s="27">
        <v>1478.46</v>
      </c>
      <c r="EB8" s="27">
        <v>1478.04</v>
      </c>
      <c r="EC8" s="27">
        <v>1478.03</v>
      </c>
      <c r="ED8" s="27">
        <v>1478.03</v>
      </c>
      <c r="EE8" s="27">
        <v>1478.03</v>
      </c>
      <c r="EF8" s="27">
        <v>1478.02</v>
      </c>
      <c r="EG8" s="27">
        <v>1478.02</v>
      </c>
      <c r="EH8" s="27">
        <v>1478.02</v>
      </c>
      <c r="EI8" s="27">
        <v>1478.02</v>
      </c>
      <c r="EJ8" s="27">
        <v>1478.02</v>
      </c>
      <c r="EK8" s="27">
        <v>1478.02</v>
      </c>
      <c r="EL8" s="27">
        <v>1478.02</v>
      </c>
      <c r="EM8" s="27">
        <v>1478.01</v>
      </c>
      <c r="EN8" s="27">
        <v>1478.01</v>
      </c>
      <c r="EO8" s="27">
        <v>1478.01</v>
      </c>
      <c r="EP8" s="27">
        <v>1478.01</v>
      </c>
      <c r="EQ8" s="27">
        <v>1478.01</v>
      </c>
      <c r="ER8" s="27">
        <v>1478.01</v>
      </c>
      <c r="ES8" s="27">
        <v>1478.01</v>
      </c>
      <c r="ET8" s="27">
        <v>1478.01</v>
      </c>
      <c r="EU8" s="27">
        <v>1478.01</v>
      </c>
      <c r="EV8" s="27">
        <v>1478.01</v>
      </c>
      <c r="EW8" s="27">
        <v>1478.01</v>
      </c>
      <c r="EX8" s="27">
        <v>1478.01</v>
      </c>
      <c r="EY8" s="27">
        <v>1477.39</v>
      </c>
      <c r="EZ8" s="27">
        <v>1476.1</v>
      </c>
      <c r="FA8" s="27">
        <v>1473.92</v>
      </c>
      <c r="FB8" s="27">
        <v>1472.11</v>
      </c>
      <c r="FC8" s="27">
        <v>1470.04</v>
      </c>
      <c r="FD8" s="27">
        <v>1466.09</v>
      </c>
      <c r="FE8" s="27">
        <v>1459.88</v>
      </c>
      <c r="FF8" s="27">
        <v>1456.43</v>
      </c>
      <c r="FG8" s="27">
        <v>1451.91</v>
      </c>
      <c r="FH8" s="27">
        <v>1445.7</v>
      </c>
      <c r="FI8" s="27">
        <v>1438.88</v>
      </c>
      <c r="FJ8" s="27">
        <v>1432.53</v>
      </c>
      <c r="FK8" s="27">
        <v>1425.43</v>
      </c>
      <c r="FL8" s="27">
        <v>1419.92</v>
      </c>
      <c r="FM8" s="27">
        <v>1413.83</v>
      </c>
      <c r="FN8" s="27">
        <v>1408.36</v>
      </c>
      <c r="FO8" s="27">
        <v>1402.54</v>
      </c>
      <c r="FP8" s="27">
        <v>1502.88</v>
      </c>
      <c r="FQ8" s="27">
        <v>1502.01</v>
      </c>
      <c r="FR8" s="27">
        <v>1501.99</v>
      </c>
      <c r="FS8" s="27">
        <v>1501.99</v>
      </c>
      <c r="FT8" s="27">
        <v>1501.98</v>
      </c>
      <c r="FU8" s="27">
        <v>1501.97</v>
      </c>
      <c r="FV8" s="27">
        <v>1501.97</v>
      </c>
      <c r="FW8" s="27">
        <v>1501.97</v>
      </c>
      <c r="FX8" s="27">
        <v>1501.96</v>
      </c>
      <c r="FY8" s="27">
        <v>1501.96</v>
      </c>
      <c r="FZ8" s="27">
        <v>1501.96</v>
      </c>
      <c r="GA8" s="27">
        <v>1501.96</v>
      </c>
      <c r="GB8" s="27">
        <v>1501.96</v>
      </c>
      <c r="GC8" s="27">
        <v>1501.95</v>
      </c>
      <c r="GD8" s="27">
        <v>1501.95</v>
      </c>
      <c r="GE8" s="27">
        <v>1501.95</v>
      </c>
      <c r="GF8" s="27">
        <v>1501.95</v>
      </c>
      <c r="GG8" s="27">
        <v>1501.95</v>
      </c>
      <c r="GH8" s="27">
        <v>1501.95</v>
      </c>
      <c r="GI8" s="27">
        <v>1501.95</v>
      </c>
      <c r="GJ8" s="27">
        <v>1501.95</v>
      </c>
      <c r="GK8" s="27">
        <v>1501.94</v>
      </c>
      <c r="GL8" s="27">
        <v>1501.94</v>
      </c>
      <c r="GM8" s="27">
        <v>1501.94</v>
      </c>
      <c r="GN8" s="27">
        <v>1500.65</v>
      </c>
      <c r="GO8" s="27">
        <v>1497.94</v>
      </c>
      <c r="GP8" s="27">
        <v>1493.35</v>
      </c>
      <c r="GQ8" s="27">
        <v>1489.56</v>
      </c>
      <c r="GR8" s="27">
        <v>1485.21</v>
      </c>
      <c r="GS8" s="27">
        <v>1476.91</v>
      </c>
      <c r="GT8" s="27">
        <v>1463.87</v>
      </c>
      <c r="GU8" s="27">
        <v>1456.65</v>
      </c>
      <c r="GV8" s="27">
        <v>1447.15</v>
      </c>
      <c r="GW8" s="27">
        <v>1434.11</v>
      </c>
      <c r="GX8" s="27">
        <v>1419.79</v>
      </c>
      <c r="GY8" s="27">
        <v>1406.44</v>
      </c>
      <c r="GZ8" s="27">
        <v>1391.54</v>
      </c>
      <c r="HA8" s="27">
        <v>1379.98</v>
      </c>
      <c r="HB8" s="27">
        <v>1367.19</v>
      </c>
      <c r="HC8" s="27">
        <v>1355.7</v>
      </c>
      <c r="HD8" s="27">
        <v>1343.48</v>
      </c>
      <c r="HE8" s="27">
        <v>20465.7</v>
      </c>
      <c r="HF8" s="27">
        <v>20457.5</v>
      </c>
      <c r="HG8" s="27">
        <v>20457.400000000001</v>
      </c>
      <c r="HH8" s="27">
        <v>20457.3</v>
      </c>
      <c r="HI8" s="27">
        <v>20457.2</v>
      </c>
      <c r="HJ8" s="27">
        <v>20457.2</v>
      </c>
      <c r="HK8" s="27">
        <v>20457.099999999999</v>
      </c>
      <c r="HL8" s="27">
        <v>20457.099999999999</v>
      </c>
      <c r="HM8" s="27">
        <v>20457.099999999999</v>
      </c>
      <c r="HN8" s="27">
        <v>20457.099999999999</v>
      </c>
      <c r="HO8" s="27">
        <v>20457</v>
      </c>
      <c r="HP8" s="27">
        <v>20457</v>
      </c>
      <c r="HQ8" s="27">
        <v>20457</v>
      </c>
      <c r="HR8" s="27">
        <v>20457</v>
      </c>
      <c r="HS8" s="27">
        <v>20457</v>
      </c>
      <c r="HT8" s="27">
        <v>20457</v>
      </c>
      <c r="HU8" s="27">
        <v>20457</v>
      </c>
      <c r="HV8" s="27">
        <v>20456.900000000001</v>
      </c>
      <c r="HW8" s="27">
        <v>20456.900000000001</v>
      </c>
      <c r="HX8" s="27">
        <v>20456.900000000001</v>
      </c>
      <c r="HY8" s="27">
        <v>20456.900000000001</v>
      </c>
      <c r="HZ8" s="27">
        <v>20456.900000000001</v>
      </c>
      <c r="IA8" s="27">
        <v>20456.900000000001</v>
      </c>
      <c r="IB8" s="27">
        <v>20456.900000000001</v>
      </c>
      <c r="IC8" s="27">
        <v>20444.7</v>
      </c>
      <c r="ID8" s="27">
        <v>20419.099999999999</v>
      </c>
      <c r="IE8" s="27">
        <v>20375.7</v>
      </c>
      <c r="IF8" s="27">
        <v>20340</v>
      </c>
      <c r="IG8" s="27">
        <v>20298.900000000001</v>
      </c>
      <c r="IH8" s="27">
        <v>20220.5</v>
      </c>
      <c r="II8" s="27">
        <v>20097.400000000001</v>
      </c>
      <c r="IJ8" s="27">
        <v>20029.2</v>
      </c>
      <c r="IK8" s="27">
        <v>19939.599999999999</v>
      </c>
      <c r="IL8" s="27">
        <v>19816.400000000001</v>
      </c>
      <c r="IM8" s="27">
        <v>19681.2</v>
      </c>
      <c r="IN8" s="27">
        <v>19555.2</v>
      </c>
      <c r="IO8" s="27">
        <v>19414.5</v>
      </c>
      <c r="IP8" s="27">
        <v>19305.400000000001</v>
      </c>
      <c r="IQ8" s="27">
        <v>19184.7</v>
      </c>
      <c r="IR8" s="27">
        <v>19076.2</v>
      </c>
      <c r="IS8" s="41">
        <v>18960.7</v>
      </c>
      <c r="IU8" s="27">
        <f t="shared" si="0"/>
        <v>18864.304296599996</v>
      </c>
    </row>
    <row r="9" spans="1:438" x14ac:dyDescent="0.25">
      <c r="A9">
        <v>360177290</v>
      </c>
      <c r="B9" s="27">
        <v>1500</v>
      </c>
      <c r="C9" s="27">
        <v>5852.95</v>
      </c>
      <c r="D9" s="27">
        <v>46.917299999999997</v>
      </c>
      <c r="E9" s="27">
        <v>2700</v>
      </c>
      <c r="F9" s="27">
        <v>2.13184</v>
      </c>
      <c r="G9" s="27">
        <v>2054.23</v>
      </c>
      <c r="H9" s="27">
        <v>20</v>
      </c>
      <c r="I9" s="27">
        <v>0.10100000000000001</v>
      </c>
      <c r="J9" s="27">
        <v>60352700000</v>
      </c>
      <c r="K9" s="27">
        <v>0.18845000000000001</v>
      </c>
      <c r="L9" s="27">
        <v>25391300000</v>
      </c>
      <c r="M9" s="27">
        <v>0.73740499999999998</v>
      </c>
      <c r="N9" s="27">
        <v>1.1164499999999999</v>
      </c>
      <c r="O9" s="27">
        <v>0</v>
      </c>
      <c r="P9" s="27">
        <v>0</v>
      </c>
      <c r="Q9" s="27">
        <v>0</v>
      </c>
      <c r="R9" s="27">
        <v>0</v>
      </c>
      <c r="S9" s="48">
        <v>11</v>
      </c>
      <c r="T9" s="46">
        <v>400</v>
      </c>
      <c r="U9" s="46">
        <v>1200</v>
      </c>
      <c r="V9" s="46">
        <v>6.1261099999999997</v>
      </c>
      <c r="W9" s="46">
        <v>0.261799</v>
      </c>
      <c r="X9" s="46">
        <v>1.3962600000000001</v>
      </c>
      <c r="Y9" s="46">
        <v>0.122173</v>
      </c>
      <c r="Z9" s="48">
        <v>17</v>
      </c>
      <c r="AA9" s="45">
        <v>200</v>
      </c>
      <c r="AB9" s="45">
        <v>1000</v>
      </c>
      <c r="AC9" s="45">
        <v>1.3962600000000001</v>
      </c>
      <c r="AD9" s="45">
        <v>0.261799</v>
      </c>
      <c r="AE9" s="45">
        <v>0.837758</v>
      </c>
      <c r="AF9" s="45">
        <v>0.122173</v>
      </c>
      <c r="AG9" s="48">
        <v>8</v>
      </c>
      <c r="AH9" s="42">
        <v>400</v>
      </c>
      <c r="AI9" s="42">
        <v>1200</v>
      </c>
      <c r="AJ9" s="42">
        <v>5.0614499999999998</v>
      </c>
      <c r="AK9" s="42">
        <v>0.261799</v>
      </c>
      <c r="AL9" s="42">
        <v>1.1170100000000001</v>
      </c>
      <c r="AM9" s="42">
        <v>0.122173</v>
      </c>
      <c r="AN9" s="27">
        <v>-2.7999999999999999E-8</v>
      </c>
      <c r="AO9" s="44">
        <v>-2.7999999999999999E-8</v>
      </c>
      <c r="AP9" s="27">
        <v>-2.7999999999999999E-8</v>
      </c>
      <c r="AQ9" s="27">
        <v>0.01</v>
      </c>
      <c r="AR9" s="44">
        <v>0.01</v>
      </c>
      <c r="AS9" s="27">
        <v>0.01</v>
      </c>
      <c r="AT9" s="27">
        <v>1</v>
      </c>
      <c r="AU9" s="44">
        <v>1</v>
      </c>
      <c r="AV9" s="27">
        <v>1</v>
      </c>
      <c r="AW9" s="27">
        <v>0.05</v>
      </c>
      <c r="AX9" s="44">
        <v>0.05</v>
      </c>
      <c r="AY9" s="27">
        <v>0.05</v>
      </c>
      <c r="AZ9" s="27">
        <v>0.8</v>
      </c>
      <c r="BA9" s="44">
        <v>0.8</v>
      </c>
      <c r="BB9" s="27">
        <v>0.8</v>
      </c>
      <c r="BC9" s="27">
        <v>0.2</v>
      </c>
      <c r="BD9" s="44">
        <v>0.5</v>
      </c>
      <c r="BE9" s="27">
        <v>1.2</v>
      </c>
      <c r="BF9" s="27">
        <v>5.0000000000000002E-5</v>
      </c>
      <c r="BG9" s="44">
        <v>1E-4</v>
      </c>
      <c r="BH9" s="27">
        <v>3.0000000000000001E-3</v>
      </c>
      <c r="BI9" s="27">
        <v>5.0000000000000002E-5</v>
      </c>
      <c r="BJ9" s="27">
        <v>0.01</v>
      </c>
      <c r="BK9" s="27">
        <v>1E-3</v>
      </c>
      <c r="BL9" s="27">
        <v>0.95732700000000004</v>
      </c>
      <c r="BM9" s="27">
        <v>2</v>
      </c>
      <c r="BN9" s="27">
        <v>275.29300000000001</v>
      </c>
      <c r="BO9" s="27">
        <v>1500</v>
      </c>
      <c r="BP9" s="27">
        <v>-2.7873100000000001E-2</v>
      </c>
      <c r="BQ9" s="27">
        <v>-2.50955E-2</v>
      </c>
      <c r="BR9" s="27">
        <v>0.8</v>
      </c>
      <c r="BS9" s="27">
        <v>-1.5708</v>
      </c>
      <c r="BT9" s="27">
        <v>0</v>
      </c>
      <c r="BU9" s="27">
        <v>0</v>
      </c>
      <c r="BV9" s="27">
        <v>1</v>
      </c>
      <c r="BW9" s="27">
        <v>0.16788400000000001</v>
      </c>
      <c r="BX9" s="27">
        <v>0.18058399999999999</v>
      </c>
      <c r="BY9" s="27">
        <v>0.19328400000000001</v>
      </c>
      <c r="BZ9" s="27">
        <v>80</v>
      </c>
      <c r="CA9" s="27">
        <v>2</v>
      </c>
      <c r="CB9" s="27">
        <v>2000</v>
      </c>
      <c r="CC9" s="27">
        <v>0.85</v>
      </c>
      <c r="CD9" s="27">
        <v>646918000</v>
      </c>
      <c r="CE9" s="27">
        <v>41</v>
      </c>
      <c r="CF9" s="27">
        <v>1000000</v>
      </c>
      <c r="CG9" s="27">
        <v>95</v>
      </c>
      <c r="CH9" s="27">
        <v>3</v>
      </c>
      <c r="CI9" s="27">
        <v>10</v>
      </c>
      <c r="CJ9" s="27">
        <v>500</v>
      </c>
      <c r="CK9" s="27">
        <v>980</v>
      </c>
      <c r="CL9" s="27">
        <v>8.9999999999999998E-4</v>
      </c>
      <c r="CM9" s="27">
        <v>9.8692299999999994E-11</v>
      </c>
      <c r="CN9" s="27">
        <v>9.8692299999999998E-8</v>
      </c>
      <c r="CO9" s="27">
        <v>567.755</v>
      </c>
      <c r="CP9" s="27">
        <v>56269100</v>
      </c>
      <c r="CQ9" s="27">
        <v>155027000</v>
      </c>
      <c r="CR9" s="27">
        <v>166527000</v>
      </c>
      <c r="CS9" s="27">
        <v>129094000</v>
      </c>
      <c r="CT9" s="27">
        <v>1</v>
      </c>
      <c r="CU9" s="27">
        <v>50</v>
      </c>
      <c r="CV9" s="27">
        <v>0.3</v>
      </c>
      <c r="CW9" s="27">
        <v>0</v>
      </c>
      <c r="CX9" s="27">
        <v>-2000000</v>
      </c>
      <c r="CY9" s="27">
        <v>500000</v>
      </c>
      <c r="CZ9" s="27">
        <v>5</v>
      </c>
      <c r="DA9" s="27">
        <v>0.01</v>
      </c>
      <c r="DB9" s="27">
        <v>6469180</v>
      </c>
      <c r="DC9" s="27">
        <v>0.08</v>
      </c>
      <c r="DD9" s="27">
        <v>100000</v>
      </c>
      <c r="DE9" s="27">
        <v>1</v>
      </c>
      <c r="DF9" s="27">
        <v>0.436332</v>
      </c>
      <c r="DG9" s="27">
        <v>0.61086499999999999</v>
      </c>
      <c r="DH9" s="27">
        <v>0.78539800000000004</v>
      </c>
      <c r="DI9" s="39">
        <v>5000000</v>
      </c>
      <c r="DJ9" s="39">
        <v>10000000</v>
      </c>
      <c r="DK9" s="39">
        <v>15000000</v>
      </c>
      <c r="DL9" s="27">
        <v>50236.2</v>
      </c>
      <c r="DM9" s="27">
        <v>0.36205599999999999</v>
      </c>
      <c r="DN9" s="27">
        <v>9.9998499999999994E-3</v>
      </c>
      <c r="DO9" s="27">
        <v>-1.0000800000000001E-2</v>
      </c>
      <c r="DP9" s="27">
        <v>0</v>
      </c>
      <c r="DQ9" s="27">
        <v>0</v>
      </c>
      <c r="DR9" s="27">
        <v>-1.0000899999999999</v>
      </c>
      <c r="DS9" s="27">
        <v>-7.4319199999999999</v>
      </c>
      <c r="DT9" s="27">
        <v>128.101</v>
      </c>
      <c r="DU9" s="27">
        <v>474.85</v>
      </c>
      <c r="DV9" s="27">
        <v>2</v>
      </c>
      <c r="DW9" s="27">
        <v>4</v>
      </c>
      <c r="DX9" s="27">
        <v>1</v>
      </c>
      <c r="DY9" s="27">
        <v>0</v>
      </c>
      <c r="DZ9" s="27">
        <v>-10.029500000000001</v>
      </c>
      <c r="EA9" s="27">
        <v>1297.48</v>
      </c>
      <c r="EB9" s="27">
        <v>1297.3499999999999</v>
      </c>
      <c r="EC9" s="27">
        <v>1297.3499999999999</v>
      </c>
      <c r="ED9" s="27">
        <v>1297.3399999999999</v>
      </c>
      <c r="EE9" s="27">
        <v>1297.3399999999999</v>
      </c>
      <c r="EF9" s="27">
        <v>1297.3399999999999</v>
      </c>
      <c r="EG9" s="27">
        <v>1297.33</v>
      </c>
      <c r="EH9" s="27">
        <v>1297.33</v>
      </c>
      <c r="EI9" s="27">
        <v>1291.2</v>
      </c>
      <c r="EJ9" s="27">
        <v>1275.95</v>
      </c>
      <c r="EK9" s="27">
        <v>1265.54</v>
      </c>
      <c r="EL9" s="27">
        <v>1255.07</v>
      </c>
      <c r="EM9" s="27">
        <v>1246.74</v>
      </c>
      <c r="EN9" s="27">
        <v>1238.1500000000001</v>
      </c>
      <c r="EO9" s="27">
        <v>1224.6500000000001</v>
      </c>
      <c r="EP9" s="27">
        <v>1213.99</v>
      </c>
      <c r="EQ9" s="27">
        <v>1202.8599999999999</v>
      </c>
      <c r="ER9" s="27">
        <v>1193.02</v>
      </c>
      <c r="ES9" s="27">
        <v>1184.2</v>
      </c>
      <c r="ET9" s="27">
        <v>1174.46</v>
      </c>
      <c r="EU9" s="27">
        <v>1166.9000000000001</v>
      </c>
      <c r="EV9" s="27">
        <v>1158.74</v>
      </c>
      <c r="EW9" s="27">
        <v>1150.49</v>
      </c>
      <c r="EX9" s="27">
        <v>1143.3399999999999</v>
      </c>
      <c r="EY9" s="27">
        <v>1137.0899999999999</v>
      </c>
      <c r="EZ9" s="27">
        <v>1130.4100000000001</v>
      </c>
      <c r="FA9" s="27">
        <v>1124.04</v>
      </c>
      <c r="FB9" s="27">
        <v>1117.92</v>
      </c>
      <c r="FC9" s="27">
        <v>1112.07</v>
      </c>
      <c r="FD9" s="27">
        <v>1105.9000000000001</v>
      </c>
      <c r="FE9" s="27">
        <v>1100.58</v>
      </c>
      <c r="FF9" s="27">
        <v>1095.4100000000001</v>
      </c>
      <c r="FG9" s="27">
        <v>1090.44</v>
      </c>
      <c r="FH9" s="27">
        <v>1085.6300000000001</v>
      </c>
      <c r="FI9" s="27">
        <v>1080.99</v>
      </c>
      <c r="FJ9" s="27">
        <v>1076.49</v>
      </c>
      <c r="FK9" s="27">
        <v>1072.1500000000001</v>
      </c>
      <c r="FL9" s="27">
        <v>1068.4100000000001</v>
      </c>
      <c r="FM9" s="27">
        <v>1064.29</v>
      </c>
      <c r="FN9" s="27">
        <v>1059.8800000000001</v>
      </c>
      <c r="FO9" s="27">
        <v>1056.42</v>
      </c>
      <c r="FP9" s="27">
        <v>305.03899999999999</v>
      </c>
      <c r="FQ9" s="27">
        <v>304.96800000000002</v>
      </c>
      <c r="FR9" s="27">
        <v>304.964</v>
      </c>
      <c r="FS9" s="27">
        <v>304.96199999999999</v>
      </c>
      <c r="FT9" s="27">
        <v>304.95999999999998</v>
      </c>
      <c r="FU9" s="27">
        <v>304.959</v>
      </c>
      <c r="FV9" s="27">
        <v>304.95699999999999</v>
      </c>
      <c r="FW9" s="27">
        <v>304.95699999999999</v>
      </c>
      <c r="FX9" s="27">
        <v>301.459</v>
      </c>
      <c r="FY9" s="27">
        <v>292.75799999999998</v>
      </c>
      <c r="FZ9" s="27">
        <v>286.82400000000001</v>
      </c>
      <c r="GA9" s="27">
        <v>280.85199999999998</v>
      </c>
      <c r="GB9" s="27">
        <v>276.09699999999998</v>
      </c>
      <c r="GC9" s="27">
        <v>271.19799999999998</v>
      </c>
      <c r="GD9" s="27">
        <v>263.49799999999999</v>
      </c>
      <c r="GE9" s="27">
        <v>257.42200000000003</v>
      </c>
      <c r="GF9" s="27">
        <v>251.07300000000001</v>
      </c>
      <c r="GG9" s="27">
        <v>245.46</v>
      </c>
      <c r="GH9" s="27">
        <v>240.428</v>
      </c>
      <c r="GI9" s="27">
        <v>234.87299999999999</v>
      </c>
      <c r="GJ9" s="27">
        <v>230.55699999999999</v>
      </c>
      <c r="GK9" s="27">
        <v>225.905</v>
      </c>
      <c r="GL9" s="27">
        <v>221.197</v>
      </c>
      <c r="GM9" s="27">
        <v>217.12200000000001</v>
      </c>
      <c r="GN9" s="27">
        <v>213.559</v>
      </c>
      <c r="GO9" s="27">
        <v>209.74600000000001</v>
      </c>
      <c r="GP9" s="27">
        <v>206.11099999999999</v>
      </c>
      <c r="GQ9" s="27">
        <v>202.625</v>
      </c>
      <c r="GR9" s="27">
        <v>199.28299999999999</v>
      </c>
      <c r="GS9" s="27">
        <v>195.767</v>
      </c>
      <c r="GT9" s="27">
        <v>192.733</v>
      </c>
      <c r="GU9" s="27">
        <v>189.78299999999999</v>
      </c>
      <c r="GV9" s="27">
        <v>186.947</v>
      </c>
      <c r="GW9" s="27">
        <v>184.20500000000001</v>
      </c>
      <c r="GX9" s="27">
        <v>181.55600000000001</v>
      </c>
      <c r="GY9" s="27">
        <v>178.994</v>
      </c>
      <c r="GZ9" s="27">
        <v>176.51400000000001</v>
      </c>
      <c r="HA9" s="27">
        <v>174.381</v>
      </c>
      <c r="HB9" s="27">
        <v>172.03200000000001</v>
      </c>
      <c r="HC9" s="27">
        <v>169.51900000000001</v>
      </c>
      <c r="HD9" s="27">
        <v>167.54499999999999</v>
      </c>
      <c r="HE9" s="27">
        <v>8591.64</v>
      </c>
      <c r="HF9" s="27">
        <v>8590.4</v>
      </c>
      <c r="HG9" s="27">
        <v>8590.33</v>
      </c>
      <c r="HH9" s="27">
        <v>8590.2800000000007</v>
      </c>
      <c r="HI9" s="27">
        <v>8590.25</v>
      </c>
      <c r="HJ9" s="27">
        <v>8590.23</v>
      </c>
      <c r="HK9" s="27">
        <v>8590.2099999999991</v>
      </c>
      <c r="HL9" s="27">
        <v>8590.19</v>
      </c>
      <c r="HM9" s="27">
        <v>8528.69</v>
      </c>
      <c r="HN9" s="27">
        <v>8375.7000000000007</v>
      </c>
      <c r="HO9" s="27">
        <v>8271.36</v>
      </c>
      <c r="HP9" s="27">
        <v>8166.34</v>
      </c>
      <c r="HQ9" s="27">
        <v>8082.73</v>
      </c>
      <c r="HR9" s="27">
        <v>7996.59</v>
      </c>
      <c r="HS9" s="27">
        <v>7861.19</v>
      </c>
      <c r="HT9" s="27">
        <v>7754.35</v>
      </c>
      <c r="HU9" s="27">
        <v>7642.72</v>
      </c>
      <c r="HV9" s="27">
        <v>7544.03</v>
      </c>
      <c r="HW9" s="27">
        <v>7455.53</v>
      </c>
      <c r="HX9" s="27">
        <v>7357.86</v>
      </c>
      <c r="HY9" s="27">
        <v>7281.97</v>
      </c>
      <c r="HZ9" s="27">
        <v>7200.17</v>
      </c>
      <c r="IA9" s="27">
        <v>7117.4</v>
      </c>
      <c r="IB9" s="27">
        <v>7045.74</v>
      </c>
      <c r="IC9" s="27">
        <v>6983.09</v>
      </c>
      <c r="ID9" s="27">
        <v>6916.03</v>
      </c>
      <c r="IE9" s="27">
        <v>6852.11</v>
      </c>
      <c r="IF9" s="27">
        <v>6790.82</v>
      </c>
      <c r="IG9" s="27">
        <v>6732.07</v>
      </c>
      <c r="IH9" s="27">
        <v>6670.23</v>
      </c>
      <c r="II9" s="27">
        <v>6616.89</v>
      </c>
      <c r="IJ9" s="27">
        <v>6565.01</v>
      </c>
      <c r="IK9" s="27">
        <v>6515.15</v>
      </c>
      <c r="IL9" s="27">
        <v>6466.93</v>
      </c>
      <c r="IM9" s="27">
        <v>6420.36</v>
      </c>
      <c r="IN9" s="27">
        <v>6375.3</v>
      </c>
      <c r="IO9" s="27">
        <v>6331.69</v>
      </c>
      <c r="IP9" s="27">
        <v>6294.18</v>
      </c>
      <c r="IQ9" s="27">
        <v>6252.88</v>
      </c>
      <c r="IR9" s="27">
        <v>6208.7</v>
      </c>
      <c r="IS9" s="41">
        <v>6173.99</v>
      </c>
      <c r="IU9" s="27">
        <f t="shared" si="0"/>
        <v>5832.8563150000009</v>
      </c>
    </row>
    <row r="10" spans="1:438" x14ac:dyDescent="0.25">
      <c r="A10">
        <v>904682994</v>
      </c>
      <c r="B10" s="27">
        <v>1500</v>
      </c>
      <c r="C10" s="27">
        <v>4423.07</v>
      </c>
      <c r="D10" s="27">
        <v>44.607700000000001</v>
      </c>
      <c r="E10" s="27">
        <v>2700</v>
      </c>
      <c r="F10" s="27">
        <v>2.3324400000000001</v>
      </c>
      <c r="G10" s="27">
        <v>2051.62</v>
      </c>
      <c r="H10" s="27">
        <v>20</v>
      </c>
      <c r="I10" s="27">
        <v>0.10100000000000001</v>
      </c>
      <c r="J10" s="27">
        <v>57363300000</v>
      </c>
      <c r="K10" s="27">
        <v>0.20334099999999999</v>
      </c>
      <c r="L10" s="27">
        <v>23835000000</v>
      </c>
      <c r="M10" s="27">
        <v>0.64342200000000005</v>
      </c>
      <c r="N10" s="27">
        <v>0.99433000000000005</v>
      </c>
      <c r="O10" s="27">
        <v>0</v>
      </c>
      <c r="P10" s="27">
        <v>0</v>
      </c>
      <c r="Q10" s="27">
        <v>0</v>
      </c>
      <c r="R10" s="27">
        <v>0</v>
      </c>
      <c r="S10" s="48">
        <v>9</v>
      </c>
      <c r="T10" s="46">
        <v>400</v>
      </c>
      <c r="U10" s="46">
        <v>1200</v>
      </c>
      <c r="V10" s="46">
        <v>6.1261099999999997</v>
      </c>
      <c r="W10" s="46">
        <v>0.261799</v>
      </c>
      <c r="X10" s="46">
        <v>1.3962600000000001</v>
      </c>
      <c r="Y10" s="46">
        <v>0.122173</v>
      </c>
      <c r="Z10" s="48">
        <v>48</v>
      </c>
      <c r="AA10" s="45">
        <v>200</v>
      </c>
      <c r="AB10" s="45">
        <v>1000</v>
      </c>
      <c r="AC10" s="45">
        <v>1.3962600000000001</v>
      </c>
      <c r="AD10" s="45">
        <v>0.261799</v>
      </c>
      <c r="AE10" s="45">
        <v>0.837758</v>
      </c>
      <c r="AF10" s="45">
        <v>0.122173</v>
      </c>
      <c r="AG10" s="48">
        <v>19</v>
      </c>
      <c r="AH10" s="42">
        <v>400</v>
      </c>
      <c r="AI10" s="42">
        <v>1200</v>
      </c>
      <c r="AJ10" s="42">
        <v>5.0614499999999998</v>
      </c>
      <c r="AK10" s="42">
        <v>0.261799</v>
      </c>
      <c r="AL10" s="42">
        <v>1.1170100000000001</v>
      </c>
      <c r="AM10" s="42">
        <v>0.122173</v>
      </c>
      <c r="AN10" s="27">
        <v>-2.7999999999999999E-8</v>
      </c>
      <c r="AO10" s="44">
        <v>-2.7999999999999999E-8</v>
      </c>
      <c r="AP10" s="27">
        <v>-2.7999999999999999E-8</v>
      </c>
      <c r="AQ10" s="27">
        <v>0.01</v>
      </c>
      <c r="AR10" s="44">
        <v>0.01</v>
      </c>
      <c r="AS10" s="27">
        <v>0.01</v>
      </c>
      <c r="AT10" s="27">
        <v>1</v>
      </c>
      <c r="AU10" s="44">
        <v>1</v>
      </c>
      <c r="AV10" s="27">
        <v>1</v>
      </c>
      <c r="AW10" s="27">
        <v>0.05</v>
      </c>
      <c r="AX10" s="44">
        <v>0.05</v>
      </c>
      <c r="AY10" s="27">
        <v>0.05</v>
      </c>
      <c r="AZ10" s="27">
        <v>0.8</v>
      </c>
      <c r="BA10" s="44">
        <v>0.8</v>
      </c>
      <c r="BB10" s="27">
        <v>0.8</v>
      </c>
      <c r="BC10" s="27">
        <v>0.2</v>
      </c>
      <c r="BD10" s="44">
        <v>0.5</v>
      </c>
      <c r="BE10" s="27">
        <v>1.2</v>
      </c>
      <c r="BF10" s="27">
        <v>5.0000000000000002E-5</v>
      </c>
      <c r="BG10" s="44">
        <v>1E-4</v>
      </c>
      <c r="BH10" s="27">
        <v>3.0000000000000001E-3</v>
      </c>
      <c r="BI10" s="27">
        <v>5.0000000000000002E-5</v>
      </c>
      <c r="BJ10" s="27">
        <v>0.01</v>
      </c>
      <c r="BK10" s="27">
        <v>1E-3</v>
      </c>
      <c r="BL10" s="27">
        <v>0.81717700000000004</v>
      </c>
      <c r="BM10" s="27">
        <v>2</v>
      </c>
      <c r="BN10" s="27">
        <v>446.43700000000001</v>
      </c>
      <c r="BO10" s="27">
        <v>1500</v>
      </c>
      <c r="BP10" s="27">
        <v>3.9493499999999999E-3</v>
      </c>
      <c r="BQ10" s="27">
        <v>-0.146147</v>
      </c>
      <c r="BR10" s="27">
        <v>0.8</v>
      </c>
      <c r="BS10" s="27">
        <v>-1.5708</v>
      </c>
      <c r="BT10" s="27">
        <v>0</v>
      </c>
      <c r="BU10" s="27">
        <v>0</v>
      </c>
      <c r="BV10" s="27">
        <v>5</v>
      </c>
      <c r="BW10" s="27">
        <v>8.8691599999999995E-2</v>
      </c>
      <c r="BX10" s="27">
        <v>0.101392</v>
      </c>
      <c r="BY10" s="27">
        <v>0.114092</v>
      </c>
      <c r="BZ10" s="27">
        <v>80</v>
      </c>
      <c r="CA10" s="27">
        <v>2</v>
      </c>
      <c r="CB10" s="27">
        <v>2000</v>
      </c>
      <c r="CC10" s="27">
        <v>0.85</v>
      </c>
      <c r="CD10" s="27">
        <v>646918000</v>
      </c>
      <c r="CE10" s="27">
        <v>41</v>
      </c>
      <c r="CF10" s="27">
        <v>1000000</v>
      </c>
      <c r="CG10" s="27">
        <v>95</v>
      </c>
      <c r="CH10" s="27">
        <v>3</v>
      </c>
      <c r="CI10" s="27">
        <v>10</v>
      </c>
      <c r="CJ10" s="27">
        <v>500</v>
      </c>
      <c r="CK10" s="27">
        <v>980</v>
      </c>
      <c r="CL10" s="27">
        <v>8.9999999999999998E-4</v>
      </c>
      <c r="CM10" s="27">
        <v>9.8692299999999994E-11</v>
      </c>
      <c r="CN10" s="27">
        <v>9.8692299999999998E-8</v>
      </c>
      <c r="CO10" s="27">
        <v>490.45299999999997</v>
      </c>
      <c r="CP10" s="27">
        <v>42522500</v>
      </c>
      <c r="CQ10" s="27">
        <v>117154000</v>
      </c>
      <c r="CR10" s="27">
        <v>116731000</v>
      </c>
      <c r="CS10" s="27">
        <v>90542000</v>
      </c>
      <c r="CT10" s="27">
        <v>1</v>
      </c>
      <c r="CU10" s="27">
        <v>50</v>
      </c>
      <c r="CV10" s="27">
        <v>0.3</v>
      </c>
      <c r="CW10" s="27">
        <v>0</v>
      </c>
      <c r="CX10" s="27">
        <v>-2000000</v>
      </c>
      <c r="CY10" s="27">
        <v>500000</v>
      </c>
      <c r="CZ10" s="27">
        <v>5</v>
      </c>
      <c r="DA10" s="27">
        <v>0.01</v>
      </c>
      <c r="DB10" s="27">
        <v>6469180</v>
      </c>
      <c r="DC10" s="27">
        <v>0.08</v>
      </c>
      <c r="DD10" s="27">
        <v>100000</v>
      </c>
      <c r="DE10" s="27">
        <v>1</v>
      </c>
      <c r="DF10" s="27">
        <v>0.436332</v>
      </c>
      <c r="DG10" s="27">
        <v>0.61086499999999999</v>
      </c>
      <c r="DH10" s="27">
        <v>0.78539800000000004</v>
      </c>
      <c r="DI10" s="39">
        <v>5000000</v>
      </c>
      <c r="DJ10" s="39">
        <v>10000000</v>
      </c>
      <c r="DK10" s="39">
        <v>15000000</v>
      </c>
      <c r="DL10" s="27">
        <v>99304.7</v>
      </c>
      <c r="DM10" s="27">
        <v>0.59405600000000003</v>
      </c>
      <c r="DN10" s="27">
        <v>4.9999700000000001E-2</v>
      </c>
      <c r="DO10" s="27">
        <v>-4.9986900000000001E-2</v>
      </c>
      <c r="DP10" s="27">
        <v>-1.3128299999999999E-5</v>
      </c>
      <c r="DQ10" s="27">
        <v>0</v>
      </c>
      <c r="DR10" s="27">
        <v>-0.99974300000000005</v>
      </c>
      <c r="DS10" s="27">
        <v>-5.8404299999999996</v>
      </c>
      <c r="DT10" s="27">
        <v>55.955399999999997</v>
      </c>
      <c r="DU10" s="27">
        <v>440.88600000000002</v>
      </c>
      <c r="DV10" s="27">
        <v>6</v>
      </c>
      <c r="DW10" s="27">
        <v>12</v>
      </c>
      <c r="DX10" s="27">
        <v>5</v>
      </c>
      <c r="DY10" s="27">
        <v>0</v>
      </c>
      <c r="DZ10" s="27">
        <v>-49.285600000000002</v>
      </c>
      <c r="EA10" s="27">
        <v>946.33199999999999</v>
      </c>
      <c r="EB10" s="27">
        <v>946.31799999999998</v>
      </c>
      <c r="EC10" s="27">
        <v>946.31799999999998</v>
      </c>
      <c r="ED10" s="27">
        <v>946.31799999999998</v>
      </c>
      <c r="EE10" s="27">
        <v>946.31799999999998</v>
      </c>
      <c r="EF10" s="27">
        <v>944.20500000000004</v>
      </c>
      <c r="EG10" s="27">
        <v>935.94100000000003</v>
      </c>
      <c r="EH10" s="27">
        <v>929.66099999999994</v>
      </c>
      <c r="EI10" s="27">
        <v>920.56899999999996</v>
      </c>
      <c r="EJ10" s="27">
        <v>915.18100000000004</v>
      </c>
      <c r="EK10" s="27">
        <v>906.60799999999995</v>
      </c>
      <c r="EL10" s="27">
        <v>897.98500000000001</v>
      </c>
      <c r="EM10" s="27">
        <v>889.84299999999996</v>
      </c>
      <c r="EN10" s="27">
        <v>881.56899999999996</v>
      </c>
      <c r="EO10" s="27">
        <v>874.697</v>
      </c>
      <c r="EP10" s="27">
        <v>867.96699999999998</v>
      </c>
      <c r="EQ10" s="27">
        <v>861.14400000000001</v>
      </c>
      <c r="ER10" s="27">
        <v>854.19500000000005</v>
      </c>
      <c r="ES10" s="27">
        <v>847.21199999999999</v>
      </c>
      <c r="ET10" s="27">
        <v>840.65200000000004</v>
      </c>
      <c r="EU10" s="27">
        <v>834.46400000000006</v>
      </c>
      <c r="EV10" s="27">
        <v>828.46400000000006</v>
      </c>
      <c r="EW10" s="27">
        <v>823.31100000000004</v>
      </c>
      <c r="EX10" s="27">
        <v>818.04200000000003</v>
      </c>
      <c r="EY10" s="27">
        <v>813.53499999999997</v>
      </c>
      <c r="EZ10" s="27">
        <v>808.86599999999999</v>
      </c>
      <c r="FA10" s="27">
        <v>804.73500000000001</v>
      </c>
      <c r="FB10" s="27">
        <v>802.14800000000002</v>
      </c>
      <c r="FC10" s="27">
        <v>798.00900000000001</v>
      </c>
      <c r="FD10" s="27">
        <v>794.14800000000002</v>
      </c>
      <c r="FE10" s="27">
        <v>790.38900000000001</v>
      </c>
      <c r="FF10" s="27">
        <v>787.16600000000005</v>
      </c>
      <c r="FG10" s="27">
        <v>782.51300000000003</v>
      </c>
      <c r="FH10" s="27">
        <v>780.42499999999995</v>
      </c>
      <c r="FI10" s="27">
        <v>776.15700000000004</v>
      </c>
      <c r="FJ10" s="27">
        <v>774.21600000000001</v>
      </c>
      <c r="FK10" s="27">
        <v>771.51700000000005</v>
      </c>
      <c r="FL10" s="27">
        <v>768.67200000000003</v>
      </c>
      <c r="FM10" s="27">
        <v>765.94100000000003</v>
      </c>
      <c r="FN10" s="27">
        <v>763.3</v>
      </c>
      <c r="FO10" s="27">
        <v>760.74900000000002</v>
      </c>
      <c r="FP10" s="27">
        <v>1057.01</v>
      </c>
      <c r="FQ10" s="27">
        <v>1056.94</v>
      </c>
      <c r="FR10" s="27">
        <v>1056.93</v>
      </c>
      <c r="FS10" s="27">
        <v>1056.93</v>
      </c>
      <c r="FT10" s="27">
        <v>1056.93</v>
      </c>
      <c r="FU10" s="27">
        <v>1044.77</v>
      </c>
      <c r="FV10" s="27">
        <v>997.21</v>
      </c>
      <c r="FW10" s="27">
        <v>961.06100000000004</v>
      </c>
      <c r="FX10" s="27">
        <v>908.73199999999997</v>
      </c>
      <c r="FY10" s="27">
        <v>877.72199999999998</v>
      </c>
      <c r="FZ10" s="27">
        <v>828.37900000000002</v>
      </c>
      <c r="GA10" s="27">
        <v>778.74900000000002</v>
      </c>
      <c r="GB10" s="27">
        <v>731.88400000000001</v>
      </c>
      <c r="GC10" s="27">
        <v>684.26499999999999</v>
      </c>
      <c r="GD10" s="27">
        <v>644.71299999999997</v>
      </c>
      <c r="GE10" s="27">
        <v>605.976</v>
      </c>
      <c r="GF10" s="27">
        <v>566.70299999999997</v>
      </c>
      <c r="GG10" s="27">
        <v>526.71100000000001</v>
      </c>
      <c r="GH10" s="27">
        <v>486.51900000000001</v>
      </c>
      <c r="GI10" s="27">
        <v>448.76299999999998</v>
      </c>
      <c r="GJ10" s="27">
        <v>413.14499999999998</v>
      </c>
      <c r="GK10" s="27">
        <v>378.613</v>
      </c>
      <c r="GL10" s="27">
        <v>348.95400000000001</v>
      </c>
      <c r="GM10" s="27">
        <v>318.62400000000002</v>
      </c>
      <c r="GN10" s="27">
        <v>292.685</v>
      </c>
      <c r="GO10" s="27">
        <v>265.81099999999998</v>
      </c>
      <c r="GP10" s="27">
        <v>242.03399999999999</v>
      </c>
      <c r="GQ10" s="27">
        <v>227.148</v>
      </c>
      <c r="GR10" s="27">
        <v>203.32400000000001</v>
      </c>
      <c r="GS10" s="27">
        <v>181.102</v>
      </c>
      <c r="GT10" s="27">
        <v>159.46299999999999</v>
      </c>
      <c r="GU10" s="27">
        <v>140.916</v>
      </c>
      <c r="GV10" s="27">
        <v>114.13200000000001</v>
      </c>
      <c r="GW10" s="27">
        <v>102.117</v>
      </c>
      <c r="GX10" s="27">
        <v>77.550399999999996</v>
      </c>
      <c r="GY10" s="27">
        <v>66.381200000000007</v>
      </c>
      <c r="GZ10" s="27">
        <v>50.845599999999997</v>
      </c>
      <c r="HA10" s="27">
        <v>34.472499999999997</v>
      </c>
      <c r="HB10" s="27">
        <v>18.7546</v>
      </c>
      <c r="HC10" s="27">
        <v>3.5548899999999999</v>
      </c>
      <c r="HD10" s="27">
        <v>0</v>
      </c>
      <c r="HE10" s="27">
        <v>25416.799999999999</v>
      </c>
      <c r="HF10" s="27">
        <v>25416.2</v>
      </c>
      <c r="HG10" s="27">
        <v>25416.1</v>
      </c>
      <c r="HH10" s="27">
        <v>25416.1</v>
      </c>
      <c r="HI10" s="27">
        <v>25416.1</v>
      </c>
      <c r="HJ10" s="27">
        <v>25312</v>
      </c>
      <c r="HK10" s="27">
        <v>24904.7</v>
      </c>
      <c r="HL10" s="27">
        <v>24595.200000000001</v>
      </c>
      <c r="HM10" s="27">
        <v>24147.1</v>
      </c>
      <c r="HN10" s="27">
        <v>23881.5</v>
      </c>
      <c r="HO10" s="27">
        <v>23459</v>
      </c>
      <c r="HP10" s="27">
        <v>23034</v>
      </c>
      <c r="HQ10" s="27">
        <v>22632.7</v>
      </c>
      <c r="HR10" s="27">
        <v>22225</v>
      </c>
      <c r="HS10" s="27">
        <v>21886.3</v>
      </c>
      <c r="HT10" s="27">
        <v>21554.6</v>
      </c>
      <c r="HU10" s="27">
        <v>21218.3</v>
      </c>
      <c r="HV10" s="27">
        <v>20875.8</v>
      </c>
      <c r="HW10" s="27">
        <v>20531.7</v>
      </c>
      <c r="HX10" s="27">
        <v>20208.3</v>
      </c>
      <c r="HY10" s="27">
        <v>19903.400000000001</v>
      </c>
      <c r="HZ10" s="27">
        <v>19607.7</v>
      </c>
      <c r="IA10" s="27">
        <v>19353.7</v>
      </c>
      <c r="IB10" s="27">
        <v>19094</v>
      </c>
      <c r="IC10" s="27">
        <v>18871.8</v>
      </c>
      <c r="ID10" s="27">
        <v>18641.7</v>
      </c>
      <c r="IE10" s="27">
        <v>18438.099999999999</v>
      </c>
      <c r="IF10" s="27">
        <v>18310.7</v>
      </c>
      <c r="IG10" s="27">
        <v>18106.599999999999</v>
      </c>
      <c r="IH10" s="27">
        <v>17916.400000000001</v>
      </c>
      <c r="II10" s="27">
        <v>17731.099999999999</v>
      </c>
      <c r="IJ10" s="27">
        <v>17572.2</v>
      </c>
      <c r="IK10" s="27">
        <v>17342.900000000001</v>
      </c>
      <c r="IL10" s="27">
        <v>17240</v>
      </c>
      <c r="IM10" s="27">
        <v>17029.599999999999</v>
      </c>
      <c r="IN10" s="27">
        <v>16934</v>
      </c>
      <c r="IO10" s="27">
        <v>16801</v>
      </c>
      <c r="IP10" s="27">
        <v>16660.8</v>
      </c>
      <c r="IQ10" s="27">
        <v>16526.2</v>
      </c>
      <c r="IR10" s="27">
        <v>16396</v>
      </c>
      <c r="IS10" s="41">
        <v>16270.2</v>
      </c>
      <c r="IU10" s="27">
        <f t="shared" si="0"/>
        <v>15764.6398728</v>
      </c>
    </row>
    <row r="11" spans="1:438" x14ac:dyDescent="0.25">
      <c r="A11">
        <v>146405123</v>
      </c>
      <c r="B11" s="27">
        <v>1500</v>
      </c>
      <c r="C11" s="27">
        <v>4694.05</v>
      </c>
      <c r="D11" s="27">
        <v>43.054900000000004</v>
      </c>
      <c r="E11" s="27">
        <v>2700</v>
      </c>
      <c r="F11" s="27">
        <v>2.27338</v>
      </c>
      <c r="G11" s="27">
        <v>1901.64</v>
      </c>
      <c r="H11" s="27">
        <v>20</v>
      </c>
      <c r="I11" s="27">
        <v>0.10100000000000001</v>
      </c>
      <c r="J11" s="27">
        <v>82884300000</v>
      </c>
      <c r="K11" s="27">
        <v>0.30769800000000003</v>
      </c>
      <c r="L11" s="27">
        <v>31690900000</v>
      </c>
      <c r="M11" s="27">
        <v>0.36350100000000002</v>
      </c>
      <c r="N11" s="27">
        <v>0.48722700000000002</v>
      </c>
      <c r="O11" s="27">
        <v>0</v>
      </c>
      <c r="P11" s="27">
        <v>0</v>
      </c>
      <c r="Q11" s="27">
        <v>0</v>
      </c>
      <c r="R11" s="27">
        <v>0</v>
      </c>
      <c r="S11" s="48">
        <v>5</v>
      </c>
      <c r="T11" s="46">
        <v>400</v>
      </c>
      <c r="U11" s="46">
        <v>1200</v>
      </c>
      <c r="V11" s="46">
        <v>6.1261099999999997</v>
      </c>
      <c r="W11" s="46">
        <v>0.261799</v>
      </c>
      <c r="X11" s="46">
        <v>1.3962600000000001</v>
      </c>
      <c r="Y11" s="46">
        <v>0.122173</v>
      </c>
      <c r="Z11" s="48">
        <v>92</v>
      </c>
      <c r="AA11" s="45">
        <v>200</v>
      </c>
      <c r="AB11" s="45">
        <v>1000</v>
      </c>
      <c r="AC11" s="45">
        <v>1.3962600000000001</v>
      </c>
      <c r="AD11" s="45">
        <v>0.261799</v>
      </c>
      <c r="AE11" s="45">
        <v>0.837758</v>
      </c>
      <c r="AF11" s="45">
        <v>0.122173</v>
      </c>
      <c r="AG11" s="48">
        <v>1</v>
      </c>
      <c r="AH11" s="42">
        <v>400</v>
      </c>
      <c r="AI11" s="42">
        <v>1200</v>
      </c>
      <c r="AJ11" s="42">
        <v>5.0614499999999998</v>
      </c>
      <c r="AK11" s="42">
        <v>0.261799</v>
      </c>
      <c r="AL11" s="42">
        <v>1.1170100000000001</v>
      </c>
      <c r="AM11" s="42">
        <v>0.122173</v>
      </c>
      <c r="AN11" s="27">
        <v>-2.7999999999999999E-8</v>
      </c>
      <c r="AO11" s="44">
        <v>-2.7999999999999999E-8</v>
      </c>
      <c r="AP11" s="27">
        <v>-2.7999999999999999E-8</v>
      </c>
      <c r="AQ11" s="27">
        <v>0.01</v>
      </c>
      <c r="AR11" s="44">
        <v>0.01</v>
      </c>
      <c r="AS11" s="27">
        <v>0.01</v>
      </c>
      <c r="AT11" s="27">
        <v>1</v>
      </c>
      <c r="AU11" s="44">
        <v>1</v>
      </c>
      <c r="AV11" s="27">
        <v>1</v>
      </c>
      <c r="AW11" s="27">
        <v>0.05</v>
      </c>
      <c r="AX11" s="44">
        <v>0.05</v>
      </c>
      <c r="AY11" s="27">
        <v>0.05</v>
      </c>
      <c r="AZ11" s="27">
        <v>0.8</v>
      </c>
      <c r="BA11" s="44">
        <v>0.8</v>
      </c>
      <c r="BB11" s="27">
        <v>0.8</v>
      </c>
      <c r="BC11" s="27">
        <v>0.2</v>
      </c>
      <c r="BD11" s="44">
        <v>0.5</v>
      </c>
      <c r="BE11" s="27">
        <v>1.2</v>
      </c>
      <c r="BF11" s="27">
        <v>5.0000000000000002E-5</v>
      </c>
      <c r="BG11" s="44">
        <v>1E-4</v>
      </c>
      <c r="BH11" s="27">
        <v>3.0000000000000001E-3</v>
      </c>
      <c r="BI11" s="27">
        <v>5.0000000000000002E-5</v>
      </c>
      <c r="BJ11" s="27">
        <v>0.01</v>
      </c>
      <c r="BK11" s="27">
        <v>1E-3</v>
      </c>
      <c r="BL11" s="27">
        <v>0.90259</v>
      </c>
      <c r="BM11" s="27">
        <v>2</v>
      </c>
      <c r="BN11" s="27">
        <v>144.34</v>
      </c>
      <c r="BO11" s="27">
        <v>1500</v>
      </c>
      <c r="BP11" s="27">
        <v>6.6012900000000001E-3</v>
      </c>
      <c r="BQ11" s="27">
        <v>0.21995999999999999</v>
      </c>
      <c r="BR11" s="27">
        <v>0.8</v>
      </c>
      <c r="BS11" s="27">
        <v>-1.5708</v>
      </c>
      <c r="BT11" s="27">
        <v>0</v>
      </c>
      <c r="BU11" s="27">
        <v>0</v>
      </c>
      <c r="BV11" s="27">
        <v>5</v>
      </c>
      <c r="BW11" s="27">
        <v>0.117031</v>
      </c>
      <c r="BX11" s="27">
        <v>0.12973100000000001</v>
      </c>
      <c r="BY11" s="27">
        <v>0.142431</v>
      </c>
      <c r="BZ11" s="27">
        <v>80</v>
      </c>
      <c r="CA11" s="27">
        <v>2</v>
      </c>
      <c r="CB11" s="27">
        <v>2000</v>
      </c>
      <c r="CC11" s="27">
        <v>0.85</v>
      </c>
      <c r="CD11" s="27">
        <v>646918000</v>
      </c>
      <c r="CE11" s="27">
        <v>41</v>
      </c>
      <c r="CF11" s="27">
        <v>1000000</v>
      </c>
      <c r="CG11" s="27">
        <v>95</v>
      </c>
      <c r="CH11" s="27">
        <v>3</v>
      </c>
      <c r="CI11" s="27">
        <v>10</v>
      </c>
      <c r="CJ11" s="27">
        <v>500</v>
      </c>
      <c r="CK11" s="27">
        <v>980</v>
      </c>
      <c r="CL11" s="27">
        <v>8.9999999999999998E-4</v>
      </c>
      <c r="CM11" s="27">
        <v>9.8692299999999994E-11</v>
      </c>
      <c r="CN11" s="27">
        <v>9.8692299999999998E-8</v>
      </c>
      <c r="CO11" s="27">
        <v>495.25200000000001</v>
      </c>
      <c r="CP11" s="27">
        <v>45127700</v>
      </c>
      <c r="CQ11" s="27">
        <v>124331000</v>
      </c>
      <c r="CR11" s="27">
        <v>83717800</v>
      </c>
      <c r="CS11" s="27">
        <v>73918300</v>
      </c>
      <c r="CT11" s="27">
        <v>1</v>
      </c>
      <c r="CU11" s="27">
        <v>50</v>
      </c>
      <c r="CV11" s="27">
        <v>0.3</v>
      </c>
      <c r="CW11" s="27">
        <v>0</v>
      </c>
      <c r="CX11" s="27">
        <v>-2000000</v>
      </c>
      <c r="CY11" s="27">
        <v>500000</v>
      </c>
      <c r="CZ11" s="27">
        <v>5</v>
      </c>
      <c r="DA11" s="27">
        <v>0.01</v>
      </c>
      <c r="DB11" s="27">
        <v>6469180</v>
      </c>
      <c r="DC11" s="27">
        <v>0.08</v>
      </c>
      <c r="DD11" s="27">
        <v>100000</v>
      </c>
      <c r="DE11" s="27">
        <v>1</v>
      </c>
      <c r="DF11" s="27">
        <v>0.436332</v>
      </c>
      <c r="DG11" s="27">
        <v>0.61086499999999999</v>
      </c>
      <c r="DH11" s="27">
        <v>0.78539800000000004</v>
      </c>
      <c r="DI11" s="39">
        <v>5000000</v>
      </c>
      <c r="DJ11" s="39">
        <v>10000000</v>
      </c>
      <c r="DK11" s="39">
        <v>15000000</v>
      </c>
      <c r="DL11" s="27">
        <v>70869.600000000006</v>
      </c>
      <c r="DM11" s="27">
        <v>0.54011200000000004</v>
      </c>
      <c r="DN11" s="27">
        <v>4.99975E-2</v>
      </c>
      <c r="DO11" s="27">
        <v>-0.05</v>
      </c>
      <c r="DP11" s="27">
        <v>0</v>
      </c>
      <c r="DQ11" s="27">
        <v>0</v>
      </c>
      <c r="DR11" s="27">
        <v>-1.0000500000000001</v>
      </c>
      <c r="DS11" s="27">
        <v>4.1473199999999997</v>
      </c>
      <c r="DT11" s="27">
        <v>50.335599999999999</v>
      </c>
      <c r="DU11" s="27">
        <v>436.55799999999999</v>
      </c>
      <c r="DV11" s="27">
        <v>7</v>
      </c>
      <c r="DW11" s="27">
        <v>13</v>
      </c>
      <c r="DX11" s="27">
        <v>5</v>
      </c>
      <c r="DY11" s="27">
        <v>3</v>
      </c>
      <c r="DZ11" s="27">
        <v>-49.184600000000003</v>
      </c>
      <c r="EA11" s="27">
        <v>968.41399999999999</v>
      </c>
      <c r="EB11" s="27">
        <v>968.40300000000002</v>
      </c>
      <c r="EC11" s="27">
        <v>689.00900000000001</v>
      </c>
      <c r="ED11" s="27">
        <v>704.54899999999998</v>
      </c>
      <c r="EE11" s="27">
        <v>675.15099999999995</v>
      </c>
      <c r="EF11" s="27">
        <v>664.971</v>
      </c>
      <c r="EG11" s="27">
        <v>655.59400000000005</v>
      </c>
      <c r="EH11" s="27">
        <v>648.58500000000004</v>
      </c>
      <c r="EI11" s="27">
        <v>642.91399999999999</v>
      </c>
      <c r="EJ11" s="27">
        <v>638.19200000000001</v>
      </c>
      <c r="EK11" s="27">
        <v>633.81100000000004</v>
      </c>
      <c r="EL11" s="27">
        <v>630.02800000000002</v>
      </c>
      <c r="EM11" s="27">
        <v>626.80100000000004</v>
      </c>
      <c r="EN11" s="27">
        <v>623.851</v>
      </c>
      <c r="EO11" s="27">
        <v>621.24699999999996</v>
      </c>
      <c r="EP11" s="27">
        <v>618.952</v>
      </c>
      <c r="EQ11" s="27">
        <v>617.09500000000003</v>
      </c>
      <c r="ER11" s="27">
        <v>615.03800000000001</v>
      </c>
      <c r="ES11" s="27">
        <v>613.28300000000002</v>
      </c>
      <c r="ET11" s="27">
        <v>611.54600000000005</v>
      </c>
      <c r="EU11" s="27">
        <v>609.976</v>
      </c>
      <c r="EV11" s="27">
        <v>608.49699999999996</v>
      </c>
      <c r="EW11" s="27">
        <v>607.05999999999995</v>
      </c>
      <c r="EX11" s="27">
        <v>605.86199999999997</v>
      </c>
      <c r="EY11" s="27">
        <v>604.65499999999997</v>
      </c>
      <c r="EZ11" s="27">
        <v>603.38400000000001</v>
      </c>
      <c r="FA11" s="27">
        <v>602.46199999999999</v>
      </c>
      <c r="FB11" s="27">
        <v>601.45600000000002</v>
      </c>
      <c r="FC11" s="27">
        <v>600.40499999999997</v>
      </c>
      <c r="FD11" s="27">
        <v>599.59299999999996</v>
      </c>
      <c r="FE11" s="27">
        <v>598.62400000000002</v>
      </c>
      <c r="FF11" s="27">
        <v>598.14300000000003</v>
      </c>
      <c r="FG11" s="27">
        <v>597.08799999999997</v>
      </c>
      <c r="FH11" s="27">
        <v>596.34900000000005</v>
      </c>
      <c r="FI11" s="27">
        <v>595.79499999999996</v>
      </c>
      <c r="FJ11" s="27">
        <v>595.12900000000002</v>
      </c>
      <c r="FK11" s="27">
        <v>594.44799999999998</v>
      </c>
      <c r="FL11" s="27">
        <v>593.90700000000004</v>
      </c>
      <c r="FM11" s="27">
        <v>593.125</v>
      </c>
      <c r="FN11" s="27">
        <v>592.66</v>
      </c>
      <c r="FO11" s="27">
        <v>591.94899999999996</v>
      </c>
      <c r="FP11" s="27">
        <v>1229.3599999999999</v>
      </c>
      <c r="FQ11" s="27">
        <v>1229.29</v>
      </c>
      <c r="FR11" s="27">
        <v>0</v>
      </c>
      <c r="FS11" s="27">
        <v>0</v>
      </c>
      <c r="FT11" s="27">
        <v>0</v>
      </c>
      <c r="FU11" s="27">
        <v>0</v>
      </c>
      <c r="FV11" s="27">
        <v>0</v>
      </c>
      <c r="FW11" s="27">
        <v>0</v>
      </c>
      <c r="FX11" s="27">
        <v>0</v>
      </c>
      <c r="FY11" s="27">
        <v>0</v>
      </c>
      <c r="FZ11" s="27">
        <v>0</v>
      </c>
      <c r="GA11" s="27">
        <v>0</v>
      </c>
      <c r="GB11" s="27">
        <v>0</v>
      </c>
      <c r="GC11" s="27">
        <v>0</v>
      </c>
      <c r="GD11" s="27">
        <v>0</v>
      </c>
      <c r="GE11" s="27">
        <v>0</v>
      </c>
      <c r="GF11" s="27">
        <v>0</v>
      </c>
      <c r="GG11" s="27">
        <v>0</v>
      </c>
      <c r="GH11" s="27">
        <v>0</v>
      </c>
      <c r="GI11" s="27">
        <v>0</v>
      </c>
      <c r="GJ11" s="27">
        <v>0</v>
      </c>
      <c r="GK11" s="27">
        <v>0</v>
      </c>
      <c r="GL11" s="27">
        <v>0</v>
      </c>
      <c r="GM11" s="27">
        <v>0</v>
      </c>
      <c r="GN11" s="27">
        <v>0</v>
      </c>
      <c r="GO11" s="27">
        <v>0</v>
      </c>
      <c r="GP11" s="27">
        <v>0</v>
      </c>
      <c r="GQ11" s="27">
        <v>0</v>
      </c>
      <c r="GR11" s="27">
        <v>0</v>
      </c>
      <c r="GS11" s="27">
        <v>0</v>
      </c>
      <c r="GT11" s="27">
        <v>0</v>
      </c>
      <c r="GU11" s="27">
        <v>0</v>
      </c>
      <c r="GV11" s="27">
        <v>0</v>
      </c>
      <c r="GW11" s="27">
        <v>0</v>
      </c>
      <c r="GX11" s="27">
        <v>0</v>
      </c>
      <c r="GY11" s="27">
        <v>0</v>
      </c>
      <c r="GZ11" s="27">
        <v>0</v>
      </c>
      <c r="HA11" s="27">
        <v>0</v>
      </c>
      <c r="HB11" s="27">
        <v>0</v>
      </c>
      <c r="HC11" s="27">
        <v>0</v>
      </c>
      <c r="HD11" s="27">
        <v>0</v>
      </c>
      <c r="HE11" s="27">
        <v>26359</v>
      </c>
      <c r="HF11" s="27">
        <v>26358.400000000001</v>
      </c>
      <c r="HG11" s="27">
        <v>12616.6</v>
      </c>
      <c r="HH11" s="27">
        <v>13380.9</v>
      </c>
      <c r="HI11" s="27">
        <v>11935</v>
      </c>
      <c r="HJ11" s="27">
        <v>11434.3</v>
      </c>
      <c r="HK11" s="27">
        <v>10973.1</v>
      </c>
      <c r="HL11" s="27">
        <v>10628.3</v>
      </c>
      <c r="HM11" s="27">
        <v>10349.4</v>
      </c>
      <c r="HN11" s="27">
        <v>10117.1</v>
      </c>
      <c r="HO11" s="27">
        <v>9901.65</v>
      </c>
      <c r="HP11" s="27">
        <v>9715.59</v>
      </c>
      <c r="HQ11" s="27">
        <v>9556.86</v>
      </c>
      <c r="HR11" s="27">
        <v>9411.7900000000009</v>
      </c>
      <c r="HS11" s="27">
        <v>9283.73</v>
      </c>
      <c r="HT11" s="27">
        <v>9170.85</v>
      </c>
      <c r="HU11" s="27">
        <v>9079.52</v>
      </c>
      <c r="HV11" s="27">
        <v>8978.33</v>
      </c>
      <c r="HW11" s="27">
        <v>8891.98</v>
      </c>
      <c r="HX11" s="27">
        <v>8806.5499999999993</v>
      </c>
      <c r="HY11" s="27">
        <v>8729.33</v>
      </c>
      <c r="HZ11" s="27">
        <v>8656.6200000000008</v>
      </c>
      <c r="IA11" s="27">
        <v>8585.91</v>
      </c>
      <c r="IB11" s="27">
        <v>8527.0300000000007</v>
      </c>
      <c r="IC11" s="27">
        <v>8467.6200000000008</v>
      </c>
      <c r="ID11" s="27">
        <v>8405.1299999999992</v>
      </c>
      <c r="IE11" s="27">
        <v>8359.7900000000009</v>
      </c>
      <c r="IF11" s="27">
        <v>8310.2900000000009</v>
      </c>
      <c r="IG11" s="27">
        <v>8258.59</v>
      </c>
      <c r="IH11" s="27">
        <v>8218.68</v>
      </c>
      <c r="II11" s="27">
        <v>8170.99</v>
      </c>
      <c r="IJ11" s="27">
        <v>8147.36</v>
      </c>
      <c r="IK11" s="27">
        <v>8095.47</v>
      </c>
      <c r="IL11" s="27">
        <v>8059.09</v>
      </c>
      <c r="IM11" s="27">
        <v>8031.89</v>
      </c>
      <c r="IN11" s="27">
        <v>7999.1</v>
      </c>
      <c r="IO11" s="27">
        <v>7965.61</v>
      </c>
      <c r="IP11" s="27">
        <v>7938.99</v>
      </c>
      <c r="IQ11" s="27">
        <v>7900.55</v>
      </c>
      <c r="IR11" s="27">
        <v>7877.65</v>
      </c>
      <c r="IS11" s="41">
        <v>7842.71</v>
      </c>
      <c r="IU11" s="27">
        <f t="shared" si="0"/>
        <v>7642.8441785999985</v>
      </c>
    </row>
    <row r="12" spans="1:438" x14ac:dyDescent="0.25">
      <c r="A12">
        <v>368931569</v>
      </c>
      <c r="B12" s="27">
        <v>1500</v>
      </c>
      <c r="C12" s="27">
        <v>4621.99</v>
      </c>
      <c r="D12" s="27">
        <v>47.868200000000002</v>
      </c>
      <c r="E12" s="27">
        <v>2700</v>
      </c>
      <c r="F12" s="27">
        <v>2.2622399999999998</v>
      </c>
      <c r="G12" s="27">
        <v>2126.44</v>
      </c>
      <c r="H12" s="27">
        <v>20</v>
      </c>
      <c r="I12" s="27">
        <v>0.10100000000000001</v>
      </c>
      <c r="J12" s="27">
        <v>83812200000</v>
      </c>
      <c r="K12" s="27">
        <v>0.32063700000000001</v>
      </c>
      <c r="L12" s="27">
        <v>31731700000</v>
      </c>
      <c r="M12" s="27">
        <v>0.79877100000000001</v>
      </c>
      <c r="N12" s="27">
        <v>0.83534600000000003</v>
      </c>
      <c r="O12" s="27">
        <v>0</v>
      </c>
      <c r="P12" s="27">
        <v>0</v>
      </c>
      <c r="Q12" s="27">
        <v>0</v>
      </c>
      <c r="R12" s="27">
        <v>0</v>
      </c>
      <c r="S12" s="48">
        <v>7</v>
      </c>
      <c r="T12" s="46">
        <v>400</v>
      </c>
      <c r="U12" s="46">
        <v>1200</v>
      </c>
      <c r="V12" s="46">
        <v>6.1261099999999997</v>
      </c>
      <c r="W12" s="46">
        <v>0.261799</v>
      </c>
      <c r="X12" s="46">
        <v>1.3962600000000001</v>
      </c>
      <c r="Y12" s="46">
        <v>0.122173</v>
      </c>
      <c r="Z12" s="48">
        <v>66</v>
      </c>
      <c r="AA12" s="45">
        <v>200</v>
      </c>
      <c r="AB12" s="45">
        <v>1000</v>
      </c>
      <c r="AC12" s="45">
        <v>1.3962600000000001</v>
      </c>
      <c r="AD12" s="45">
        <v>0.261799</v>
      </c>
      <c r="AE12" s="45">
        <v>0.837758</v>
      </c>
      <c r="AF12" s="45">
        <v>0.122173</v>
      </c>
      <c r="AG12" s="48">
        <v>20</v>
      </c>
      <c r="AH12" s="42">
        <v>400</v>
      </c>
      <c r="AI12" s="42">
        <v>1200</v>
      </c>
      <c r="AJ12" s="42">
        <v>5.0614499999999998</v>
      </c>
      <c r="AK12" s="42">
        <v>0.261799</v>
      </c>
      <c r="AL12" s="42">
        <v>1.1170100000000001</v>
      </c>
      <c r="AM12" s="42">
        <v>0.122173</v>
      </c>
      <c r="AN12" s="27">
        <v>-2.7999999999999999E-8</v>
      </c>
      <c r="AO12" s="44">
        <v>-2.7999999999999999E-8</v>
      </c>
      <c r="AP12" s="27">
        <v>-2.7999999999999999E-8</v>
      </c>
      <c r="AQ12" s="27">
        <v>0.01</v>
      </c>
      <c r="AR12" s="44">
        <v>0.01</v>
      </c>
      <c r="AS12" s="27">
        <v>0.01</v>
      </c>
      <c r="AT12" s="27">
        <v>1</v>
      </c>
      <c r="AU12" s="44">
        <v>1</v>
      </c>
      <c r="AV12" s="27">
        <v>1</v>
      </c>
      <c r="AW12" s="27">
        <v>0.05</v>
      </c>
      <c r="AX12" s="44">
        <v>0.05</v>
      </c>
      <c r="AY12" s="27">
        <v>0.05</v>
      </c>
      <c r="AZ12" s="27">
        <v>0.8</v>
      </c>
      <c r="BA12" s="44">
        <v>0.8</v>
      </c>
      <c r="BB12" s="27">
        <v>0.8</v>
      </c>
      <c r="BC12" s="27">
        <v>0.2</v>
      </c>
      <c r="BD12" s="44">
        <v>0.5</v>
      </c>
      <c r="BE12" s="27">
        <v>1.2</v>
      </c>
      <c r="BF12" s="27">
        <v>5.0000000000000002E-5</v>
      </c>
      <c r="BG12" s="44">
        <v>1E-4</v>
      </c>
      <c r="BH12" s="27">
        <v>3.0000000000000001E-3</v>
      </c>
      <c r="BI12" s="27">
        <v>5.0000000000000002E-5</v>
      </c>
      <c r="BJ12" s="27">
        <v>0.01</v>
      </c>
      <c r="BK12" s="27">
        <v>1E-3</v>
      </c>
      <c r="BL12" s="27">
        <v>0.72400799999999998</v>
      </c>
      <c r="BM12" s="27">
        <v>2</v>
      </c>
      <c r="BN12" s="27">
        <v>649.54100000000005</v>
      </c>
      <c r="BO12" s="27">
        <v>1500</v>
      </c>
      <c r="BP12" s="27">
        <v>0.124935</v>
      </c>
      <c r="BQ12" s="27">
        <v>-0.110333</v>
      </c>
      <c r="BR12" s="27">
        <v>0.8</v>
      </c>
      <c r="BS12" s="27">
        <v>-1.5708</v>
      </c>
      <c r="BT12" s="27">
        <v>0</v>
      </c>
      <c r="BU12" s="27">
        <v>0</v>
      </c>
      <c r="BV12" s="27">
        <v>3</v>
      </c>
      <c r="BW12" s="27">
        <v>9.0238700000000005E-2</v>
      </c>
      <c r="BX12" s="27">
        <v>0.102939</v>
      </c>
      <c r="BY12" s="27">
        <v>0.11563900000000001</v>
      </c>
      <c r="BZ12" s="27">
        <v>80</v>
      </c>
      <c r="CA12" s="27">
        <v>2</v>
      </c>
      <c r="CB12" s="27">
        <v>2000</v>
      </c>
      <c r="CC12" s="27">
        <v>0.85</v>
      </c>
      <c r="CD12" s="27">
        <v>646918000</v>
      </c>
      <c r="CE12" s="27">
        <v>41</v>
      </c>
      <c r="CF12" s="27">
        <v>1000000</v>
      </c>
      <c r="CG12" s="27">
        <v>95</v>
      </c>
      <c r="CH12" s="27">
        <v>3</v>
      </c>
      <c r="CI12" s="27">
        <v>10</v>
      </c>
      <c r="CJ12" s="27">
        <v>500</v>
      </c>
      <c r="CK12" s="27">
        <v>980</v>
      </c>
      <c r="CL12" s="27">
        <v>8.9999999999999998E-4</v>
      </c>
      <c r="CM12" s="27">
        <v>9.8692299999999994E-11</v>
      </c>
      <c r="CN12" s="27">
        <v>9.8692299999999998E-8</v>
      </c>
      <c r="CO12" s="27">
        <v>514.39599999999996</v>
      </c>
      <c r="CP12" s="27">
        <v>44434900</v>
      </c>
      <c r="CQ12" s="27">
        <v>122423000</v>
      </c>
      <c r="CR12" s="27">
        <v>109582000</v>
      </c>
      <c r="CS12" s="27">
        <v>106729000</v>
      </c>
      <c r="CT12" s="27">
        <v>1</v>
      </c>
      <c r="CU12" s="27">
        <v>50</v>
      </c>
      <c r="CV12" s="27">
        <v>0.3</v>
      </c>
      <c r="CW12" s="27">
        <v>0</v>
      </c>
      <c r="CX12" s="27">
        <v>-2000000</v>
      </c>
      <c r="CY12" s="27">
        <v>500000</v>
      </c>
      <c r="CZ12" s="27">
        <v>5</v>
      </c>
      <c r="DA12" s="27">
        <v>0.01</v>
      </c>
      <c r="DB12" s="27">
        <v>6469180</v>
      </c>
      <c r="DC12" s="27">
        <v>0.08</v>
      </c>
      <c r="DD12" s="27">
        <v>100000</v>
      </c>
      <c r="DE12" s="27">
        <v>1</v>
      </c>
      <c r="DF12" s="27">
        <v>0.436332</v>
      </c>
      <c r="DG12" s="27">
        <v>0.61086499999999999</v>
      </c>
      <c r="DH12" s="27">
        <v>0.78539800000000004</v>
      </c>
      <c r="DI12" s="39">
        <v>5000000</v>
      </c>
      <c r="DJ12" s="39">
        <v>10000000</v>
      </c>
      <c r="DK12" s="39">
        <v>15000000</v>
      </c>
      <c r="DL12" s="27">
        <v>19327.400000000001</v>
      </c>
      <c r="DM12" s="27">
        <v>0.52222900000000005</v>
      </c>
      <c r="DN12" s="27">
        <v>2.99998E-2</v>
      </c>
      <c r="DO12" s="27">
        <v>-0.03</v>
      </c>
      <c r="DP12" s="27">
        <v>0</v>
      </c>
      <c r="DQ12" s="27">
        <v>0</v>
      </c>
      <c r="DR12" s="27">
        <v>-1.0000100000000001</v>
      </c>
      <c r="DS12" s="27">
        <v>-6.4036400000000002</v>
      </c>
      <c r="DT12" s="27">
        <v>43.997999999999998</v>
      </c>
      <c r="DU12" s="27">
        <v>431.68</v>
      </c>
      <c r="DV12" s="27">
        <v>5</v>
      </c>
      <c r="DW12" s="27">
        <v>6</v>
      </c>
      <c r="DX12" s="27">
        <v>3</v>
      </c>
      <c r="DY12" s="27">
        <v>0</v>
      </c>
      <c r="DZ12" s="27">
        <v>-29.432600000000001</v>
      </c>
      <c r="EA12" s="27">
        <v>1052.48</v>
      </c>
      <c r="EB12" s="27">
        <v>1052.47</v>
      </c>
      <c r="EC12" s="27">
        <v>1052.47</v>
      </c>
      <c r="ED12" s="27">
        <v>1052.47</v>
      </c>
      <c r="EE12" s="27">
        <v>1052.47</v>
      </c>
      <c r="EF12" s="27">
        <v>1052.47</v>
      </c>
      <c r="EG12" s="27">
        <v>1052.47</v>
      </c>
      <c r="EH12" s="27">
        <v>1052.47</v>
      </c>
      <c r="EI12" s="27">
        <v>1052.47</v>
      </c>
      <c r="EJ12" s="27">
        <v>1052.47</v>
      </c>
      <c r="EK12" s="27">
        <v>1052.47</v>
      </c>
      <c r="EL12" s="27">
        <v>1052.47</v>
      </c>
      <c r="EM12" s="27">
        <v>1052.47</v>
      </c>
      <c r="EN12" s="27">
        <v>1052.47</v>
      </c>
      <c r="EO12" s="27">
        <v>1052.47</v>
      </c>
      <c r="EP12" s="27">
        <v>1052.47</v>
      </c>
      <c r="EQ12" s="27">
        <v>1052.47</v>
      </c>
      <c r="ER12" s="27">
        <v>1052.47</v>
      </c>
      <c r="ES12" s="27">
        <v>1052.47</v>
      </c>
      <c r="ET12" s="27">
        <v>1052.47</v>
      </c>
      <c r="EU12" s="27">
        <v>1052.47</v>
      </c>
      <c r="EV12" s="27">
        <v>1052.47</v>
      </c>
      <c r="EW12" s="27">
        <v>1052.47</v>
      </c>
      <c r="EX12" s="27">
        <v>1052.47</v>
      </c>
      <c r="EY12" s="27">
        <v>1052.47</v>
      </c>
      <c r="EZ12" s="27">
        <v>1052.47</v>
      </c>
      <c r="FA12" s="27">
        <v>1052.47</v>
      </c>
      <c r="FB12" s="27">
        <v>1052.47</v>
      </c>
      <c r="FC12" s="27">
        <v>1052.47</v>
      </c>
      <c r="FD12" s="27">
        <v>1052.47</v>
      </c>
      <c r="FE12" s="27">
        <v>1052.47</v>
      </c>
      <c r="FF12" s="27">
        <v>1052.47</v>
      </c>
      <c r="FG12" s="27">
        <v>1052.47</v>
      </c>
      <c r="FH12" s="27">
        <v>1052.47</v>
      </c>
      <c r="FI12" s="27">
        <v>1052.47</v>
      </c>
      <c r="FJ12" s="27">
        <v>1052.47</v>
      </c>
      <c r="FK12" s="27">
        <v>1052.47</v>
      </c>
      <c r="FL12" s="27">
        <v>1052.47</v>
      </c>
      <c r="FM12" s="27">
        <v>1052.47</v>
      </c>
      <c r="FN12" s="27">
        <v>1052.47</v>
      </c>
      <c r="FO12" s="27">
        <v>1052.47</v>
      </c>
      <c r="FP12" s="27">
        <v>1081.8</v>
      </c>
      <c r="FQ12" s="27">
        <v>1081.77</v>
      </c>
      <c r="FR12" s="27">
        <v>1081.77</v>
      </c>
      <c r="FS12" s="27">
        <v>1081.77</v>
      </c>
      <c r="FT12" s="27">
        <v>1081.77</v>
      </c>
      <c r="FU12" s="27">
        <v>1081.77</v>
      </c>
      <c r="FV12" s="27">
        <v>1081.76</v>
      </c>
      <c r="FW12" s="27">
        <v>1081.76</v>
      </c>
      <c r="FX12" s="27">
        <v>1081.76</v>
      </c>
      <c r="FY12" s="27">
        <v>1081.76</v>
      </c>
      <c r="FZ12" s="27">
        <v>1081.76</v>
      </c>
      <c r="GA12" s="27">
        <v>1081.76</v>
      </c>
      <c r="GB12" s="27">
        <v>1081.76</v>
      </c>
      <c r="GC12" s="27">
        <v>1081.76</v>
      </c>
      <c r="GD12" s="27">
        <v>1081.76</v>
      </c>
      <c r="GE12" s="27">
        <v>1081.76</v>
      </c>
      <c r="GF12" s="27">
        <v>1081.76</v>
      </c>
      <c r="GG12" s="27">
        <v>1081.76</v>
      </c>
      <c r="GH12" s="27">
        <v>1081.76</v>
      </c>
      <c r="GI12" s="27">
        <v>1081.76</v>
      </c>
      <c r="GJ12" s="27">
        <v>1081.76</v>
      </c>
      <c r="GK12" s="27">
        <v>1081.76</v>
      </c>
      <c r="GL12" s="27">
        <v>1081.76</v>
      </c>
      <c r="GM12" s="27">
        <v>1081.76</v>
      </c>
      <c r="GN12" s="27">
        <v>1081.76</v>
      </c>
      <c r="GO12" s="27">
        <v>1081.76</v>
      </c>
      <c r="GP12" s="27">
        <v>1081.76</v>
      </c>
      <c r="GQ12" s="27">
        <v>1081.76</v>
      </c>
      <c r="GR12" s="27">
        <v>1081.76</v>
      </c>
      <c r="GS12" s="27">
        <v>1081.76</v>
      </c>
      <c r="GT12" s="27">
        <v>1081.76</v>
      </c>
      <c r="GU12" s="27">
        <v>1081.76</v>
      </c>
      <c r="GV12" s="27">
        <v>1081.76</v>
      </c>
      <c r="GW12" s="27">
        <v>1081.76</v>
      </c>
      <c r="GX12" s="27">
        <v>1081.76</v>
      </c>
      <c r="GY12" s="27">
        <v>1081.76</v>
      </c>
      <c r="GZ12" s="27">
        <v>1081.76</v>
      </c>
      <c r="HA12" s="27">
        <v>1081.76</v>
      </c>
      <c r="HB12" s="27">
        <v>1081.76</v>
      </c>
      <c r="HC12" s="27">
        <v>1081.76</v>
      </c>
      <c r="HD12" s="27">
        <v>1081.76</v>
      </c>
      <c r="HE12" s="27">
        <v>18263.900000000001</v>
      </c>
      <c r="HF12" s="27">
        <v>18263.7</v>
      </c>
      <c r="HG12" s="27">
        <v>18263.7</v>
      </c>
      <c r="HH12" s="27">
        <v>18263.7</v>
      </c>
      <c r="HI12" s="27">
        <v>18263.599999999999</v>
      </c>
      <c r="HJ12" s="27">
        <v>18263.599999999999</v>
      </c>
      <c r="HK12" s="27">
        <v>18263.599999999999</v>
      </c>
      <c r="HL12" s="27">
        <v>18263.599999999999</v>
      </c>
      <c r="HM12" s="27">
        <v>18263.599999999999</v>
      </c>
      <c r="HN12" s="27">
        <v>18263.599999999999</v>
      </c>
      <c r="HO12" s="27">
        <v>18263.599999999999</v>
      </c>
      <c r="HP12" s="27">
        <v>18263.599999999999</v>
      </c>
      <c r="HQ12" s="27">
        <v>18263.599999999999</v>
      </c>
      <c r="HR12" s="27">
        <v>18263.599999999999</v>
      </c>
      <c r="HS12" s="27">
        <v>18263.599999999999</v>
      </c>
      <c r="HT12" s="27">
        <v>18263.599999999999</v>
      </c>
      <c r="HU12" s="27">
        <v>18263.599999999999</v>
      </c>
      <c r="HV12" s="27">
        <v>18263.599999999999</v>
      </c>
      <c r="HW12" s="27">
        <v>18263.599999999999</v>
      </c>
      <c r="HX12" s="27">
        <v>18263.599999999999</v>
      </c>
      <c r="HY12" s="27">
        <v>18263.599999999999</v>
      </c>
      <c r="HZ12" s="27">
        <v>18263.599999999999</v>
      </c>
      <c r="IA12" s="27">
        <v>18263.599999999999</v>
      </c>
      <c r="IB12" s="27">
        <v>18263.599999999999</v>
      </c>
      <c r="IC12" s="27">
        <v>18263.599999999999</v>
      </c>
      <c r="ID12" s="27">
        <v>18263.599999999999</v>
      </c>
      <c r="IE12" s="27">
        <v>18263.599999999999</v>
      </c>
      <c r="IF12" s="27">
        <v>18263.599999999999</v>
      </c>
      <c r="IG12" s="27">
        <v>18263.599999999999</v>
      </c>
      <c r="IH12" s="27">
        <v>18263.599999999999</v>
      </c>
      <c r="II12" s="27">
        <v>18263.599999999999</v>
      </c>
      <c r="IJ12" s="27">
        <v>18263.599999999999</v>
      </c>
      <c r="IK12" s="27">
        <v>18263.599999999999</v>
      </c>
      <c r="IL12" s="27">
        <v>18263.599999999999</v>
      </c>
      <c r="IM12" s="27">
        <v>18263.599999999999</v>
      </c>
      <c r="IN12" s="27">
        <v>18263.599999999999</v>
      </c>
      <c r="IO12" s="27">
        <v>18263.599999999999</v>
      </c>
      <c r="IP12" s="27">
        <v>18263.599999999999</v>
      </c>
      <c r="IQ12" s="27">
        <v>18263.599999999999</v>
      </c>
      <c r="IR12" s="27">
        <v>18263.599999999999</v>
      </c>
      <c r="IS12" s="41">
        <v>18263.599999999999</v>
      </c>
      <c r="IU12" s="27">
        <f t="shared" si="0"/>
        <v>18271.463754</v>
      </c>
    </row>
    <row r="13" spans="1:438" x14ac:dyDescent="0.25">
      <c r="A13">
        <v>308961445</v>
      </c>
      <c r="B13" s="27">
        <v>1500</v>
      </c>
      <c r="C13" s="27">
        <v>4475</v>
      </c>
      <c r="D13" s="27">
        <v>47.447600000000001</v>
      </c>
      <c r="E13" s="27">
        <v>2700</v>
      </c>
      <c r="F13" s="27">
        <v>2.7371599999999998</v>
      </c>
      <c r="G13" s="27">
        <v>1921.46</v>
      </c>
      <c r="H13" s="27">
        <v>20</v>
      </c>
      <c r="I13" s="27">
        <v>0.10100000000000001</v>
      </c>
      <c r="J13" s="27">
        <v>87193400000</v>
      </c>
      <c r="K13" s="27">
        <v>0.26652999999999999</v>
      </c>
      <c r="L13" s="27">
        <v>34422200000</v>
      </c>
      <c r="M13" s="27">
        <v>0.37151600000000001</v>
      </c>
      <c r="N13" s="27">
        <v>0.885822</v>
      </c>
      <c r="O13" s="27">
        <v>0</v>
      </c>
      <c r="P13" s="27">
        <v>0</v>
      </c>
      <c r="Q13" s="27">
        <v>0</v>
      </c>
      <c r="R13" s="27">
        <v>0</v>
      </c>
      <c r="S13" s="48">
        <v>9</v>
      </c>
      <c r="T13" s="46">
        <v>400</v>
      </c>
      <c r="U13" s="46">
        <v>1200</v>
      </c>
      <c r="V13" s="46">
        <v>6.1261099999999997</v>
      </c>
      <c r="W13" s="46">
        <v>0.261799</v>
      </c>
      <c r="X13" s="46">
        <v>1.3962600000000001</v>
      </c>
      <c r="Y13" s="46">
        <v>0.122173</v>
      </c>
      <c r="Z13" s="48">
        <v>60</v>
      </c>
      <c r="AA13" s="45">
        <v>200</v>
      </c>
      <c r="AB13" s="45">
        <v>1000</v>
      </c>
      <c r="AC13" s="45">
        <v>1.3962600000000001</v>
      </c>
      <c r="AD13" s="45">
        <v>0.261799</v>
      </c>
      <c r="AE13" s="45">
        <v>0.837758</v>
      </c>
      <c r="AF13" s="45">
        <v>0.122173</v>
      </c>
      <c r="AG13" s="48">
        <v>27</v>
      </c>
      <c r="AH13" s="42">
        <v>400</v>
      </c>
      <c r="AI13" s="42">
        <v>1200</v>
      </c>
      <c r="AJ13" s="42">
        <v>5.0614499999999998</v>
      </c>
      <c r="AK13" s="42">
        <v>0.261799</v>
      </c>
      <c r="AL13" s="42">
        <v>1.1170100000000001</v>
      </c>
      <c r="AM13" s="42">
        <v>0.122173</v>
      </c>
      <c r="AN13" s="27">
        <v>-2.7999999999999999E-8</v>
      </c>
      <c r="AO13" s="44">
        <v>-2.7999999999999999E-8</v>
      </c>
      <c r="AP13" s="27">
        <v>-2.7999999999999999E-8</v>
      </c>
      <c r="AQ13" s="27">
        <v>0.01</v>
      </c>
      <c r="AR13" s="44">
        <v>0.01</v>
      </c>
      <c r="AS13" s="27">
        <v>0.01</v>
      </c>
      <c r="AT13" s="27">
        <v>1</v>
      </c>
      <c r="AU13" s="44">
        <v>1</v>
      </c>
      <c r="AV13" s="27">
        <v>1</v>
      </c>
      <c r="AW13" s="27">
        <v>0.05</v>
      </c>
      <c r="AX13" s="44">
        <v>0.05</v>
      </c>
      <c r="AY13" s="27">
        <v>0.05</v>
      </c>
      <c r="AZ13" s="27">
        <v>0.8</v>
      </c>
      <c r="BA13" s="44">
        <v>0.8</v>
      </c>
      <c r="BB13" s="27">
        <v>0.8</v>
      </c>
      <c r="BC13" s="27">
        <v>0.2</v>
      </c>
      <c r="BD13" s="44">
        <v>0.5</v>
      </c>
      <c r="BE13" s="27">
        <v>1.2</v>
      </c>
      <c r="BF13" s="27">
        <v>5.0000000000000002E-5</v>
      </c>
      <c r="BG13" s="44">
        <v>1E-4</v>
      </c>
      <c r="BH13" s="27">
        <v>3.0000000000000001E-3</v>
      </c>
      <c r="BI13" s="27">
        <v>5.0000000000000002E-5</v>
      </c>
      <c r="BJ13" s="27">
        <v>0.01</v>
      </c>
      <c r="BK13" s="27">
        <v>1E-3</v>
      </c>
      <c r="BL13" s="27">
        <v>0.94826100000000002</v>
      </c>
      <c r="BM13" s="27">
        <v>2</v>
      </c>
      <c r="BN13" s="27">
        <v>219.41800000000001</v>
      </c>
      <c r="BO13" s="27">
        <v>1500</v>
      </c>
      <c r="BP13" s="27">
        <v>-1.38139E-2</v>
      </c>
      <c r="BQ13" s="27">
        <v>-0.156699</v>
      </c>
      <c r="BR13" s="27">
        <v>0.8</v>
      </c>
      <c r="BS13" s="27">
        <v>-1.5708</v>
      </c>
      <c r="BT13" s="27">
        <v>0</v>
      </c>
      <c r="BU13" s="27">
        <v>0</v>
      </c>
      <c r="BV13" s="27">
        <v>6</v>
      </c>
      <c r="BW13" s="27">
        <v>9.1576699999999997E-2</v>
      </c>
      <c r="BX13" s="27">
        <v>0.10427699999999999</v>
      </c>
      <c r="BY13" s="27">
        <v>0.116977</v>
      </c>
      <c r="BZ13" s="27">
        <v>80</v>
      </c>
      <c r="CA13" s="27">
        <v>2</v>
      </c>
      <c r="CB13" s="27">
        <v>2000</v>
      </c>
      <c r="CC13" s="27">
        <v>0.85</v>
      </c>
      <c r="CD13" s="27">
        <v>646918000</v>
      </c>
      <c r="CE13" s="27">
        <v>41</v>
      </c>
      <c r="CF13" s="27">
        <v>1000000</v>
      </c>
      <c r="CG13" s="27">
        <v>95</v>
      </c>
      <c r="CH13" s="27">
        <v>3</v>
      </c>
      <c r="CI13" s="27">
        <v>10</v>
      </c>
      <c r="CJ13" s="27">
        <v>500</v>
      </c>
      <c r="CK13" s="27">
        <v>980</v>
      </c>
      <c r="CL13" s="27">
        <v>8.9999999999999998E-4</v>
      </c>
      <c r="CM13" s="27">
        <v>9.8692299999999994E-11</v>
      </c>
      <c r="CN13" s="27">
        <v>9.8692299999999998E-8</v>
      </c>
      <c r="CO13" s="27">
        <v>505.47800000000001</v>
      </c>
      <c r="CP13" s="27">
        <v>43021800</v>
      </c>
      <c r="CQ13" s="27">
        <v>118529000</v>
      </c>
      <c r="CR13" s="27">
        <v>109908000</v>
      </c>
      <c r="CS13" s="27">
        <v>71074000</v>
      </c>
      <c r="CT13" s="27">
        <v>1</v>
      </c>
      <c r="CU13" s="27">
        <v>50</v>
      </c>
      <c r="CV13" s="27">
        <v>0.3</v>
      </c>
      <c r="CW13" s="27">
        <v>0</v>
      </c>
      <c r="CX13" s="27">
        <v>-2000000</v>
      </c>
      <c r="CY13" s="27">
        <v>500000</v>
      </c>
      <c r="CZ13" s="27">
        <v>5</v>
      </c>
      <c r="DA13" s="27">
        <v>0.01</v>
      </c>
      <c r="DB13" s="27">
        <v>6469180</v>
      </c>
      <c r="DC13" s="27">
        <v>0.08</v>
      </c>
      <c r="DD13" s="27">
        <v>100000</v>
      </c>
      <c r="DE13" s="27">
        <v>1</v>
      </c>
      <c r="DF13" s="27">
        <v>0.436332</v>
      </c>
      <c r="DG13" s="27">
        <v>0.61086499999999999</v>
      </c>
      <c r="DH13" s="27">
        <v>0.78539800000000004</v>
      </c>
      <c r="DI13" s="39">
        <v>5000000</v>
      </c>
      <c r="DJ13" s="39">
        <v>10000000</v>
      </c>
      <c r="DK13" s="39">
        <v>15000000</v>
      </c>
      <c r="DL13" s="27">
        <v>79418.2</v>
      </c>
      <c r="DM13" s="27">
        <v>0.47032499999999999</v>
      </c>
      <c r="DN13" s="27">
        <v>6.0000100000000001E-2</v>
      </c>
      <c r="DO13" s="27">
        <v>-0.06</v>
      </c>
      <c r="DP13" s="27">
        <v>0</v>
      </c>
      <c r="DQ13" s="27">
        <v>0</v>
      </c>
      <c r="DR13" s="27">
        <v>-0.99999899999999997</v>
      </c>
      <c r="DS13" s="27">
        <v>3.8412500000000001</v>
      </c>
      <c r="DT13" s="27">
        <v>46.645800000000001</v>
      </c>
      <c r="DU13" s="27">
        <v>433.71800000000002</v>
      </c>
      <c r="DV13" s="27">
        <v>6</v>
      </c>
      <c r="DW13" s="27">
        <v>14</v>
      </c>
      <c r="DX13" s="27">
        <v>6</v>
      </c>
      <c r="DY13" s="27">
        <v>2</v>
      </c>
      <c r="DZ13" s="27">
        <v>-58.930900000000001</v>
      </c>
      <c r="EA13" s="27">
        <v>1012.45</v>
      </c>
      <c r="EB13" s="27">
        <v>1012.41</v>
      </c>
      <c r="EC13" s="27">
        <v>955.93799999999999</v>
      </c>
      <c r="ED13" s="27">
        <v>865.63199999999995</v>
      </c>
      <c r="EE13" s="27">
        <v>829.96400000000006</v>
      </c>
      <c r="EF13" s="27">
        <v>794.76599999999996</v>
      </c>
      <c r="EG13" s="27">
        <v>772.59299999999996</v>
      </c>
      <c r="EH13" s="27">
        <v>753.76300000000003</v>
      </c>
      <c r="EI13" s="27">
        <v>738.93700000000001</v>
      </c>
      <c r="EJ13" s="27">
        <v>726.45</v>
      </c>
      <c r="EK13" s="27">
        <v>715.83399999999995</v>
      </c>
      <c r="EL13" s="27">
        <v>706.63599999999997</v>
      </c>
      <c r="EM13" s="27">
        <v>701.34799999999996</v>
      </c>
      <c r="EN13" s="27">
        <v>693.53700000000003</v>
      </c>
      <c r="EO13" s="27">
        <v>686.90200000000004</v>
      </c>
      <c r="EP13" s="27">
        <v>681.9</v>
      </c>
      <c r="EQ13" s="27">
        <v>676.40700000000004</v>
      </c>
      <c r="ER13" s="27">
        <v>672.12400000000002</v>
      </c>
      <c r="ES13" s="27">
        <v>668.10599999999999</v>
      </c>
      <c r="ET13" s="27">
        <v>663.76300000000003</v>
      </c>
      <c r="EU13" s="27">
        <v>659.75400000000002</v>
      </c>
      <c r="EV13" s="27">
        <v>657.39300000000003</v>
      </c>
      <c r="EW13" s="27">
        <v>653.71299999999997</v>
      </c>
      <c r="EX13" s="27">
        <v>650.32299999999998</v>
      </c>
      <c r="EY13" s="27">
        <v>647.22500000000002</v>
      </c>
      <c r="EZ13" s="27">
        <v>644.31299999999999</v>
      </c>
      <c r="FA13" s="27">
        <v>641.572</v>
      </c>
      <c r="FB13" s="27">
        <v>638.98299999999995</v>
      </c>
      <c r="FC13" s="27">
        <v>636.53499999999997</v>
      </c>
      <c r="FD13" s="27">
        <v>634.21400000000006</v>
      </c>
      <c r="FE13" s="27">
        <v>632.00900000000001</v>
      </c>
      <c r="FF13" s="27">
        <v>629.91099999999994</v>
      </c>
      <c r="FG13" s="27">
        <v>627.91200000000003</v>
      </c>
      <c r="FH13" s="27">
        <v>626.00400000000002</v>
      </c>
      <c r="FI13" s="27">
        <v>624.17999999999995</v>
      </c>
      <c r="FJ13" s="27">
        <v>623.30999999999995</v>
      </c>
      <c r="FK13" s="27">
        <v>622.226</v>
      </c>
      <c r="FL13" s="27">
        <v>620.48099999999999</v>
      </c>
      <c r="FM13" s="27">
        <v>619.125</v>
      </c>
      <c r="FN13" s="27">
        <v>617.58500000000004</v>
      </c>
      <c r="FO13" s="27">
        <v>616.10299999999995</v>
      </c>
      <c r="FP13" s="27">
        <v>1833.98</v>
      </c>
      <c r="FQ13" s="27">
        <v>1833.68</v>
      </c>
      <c r="FR13" s="27">
        <v>1419</v>
      </c>
      <c r="FS13" s="27">
        <v>755.91800000000001</v>
      </c>
      <c r="FT13" s="27">
        <v>494.01900000000001</v>
      </c>
      <c r="FU13" s="27">
        <v>235.57400000000001</v>
      </c>
      <c r="FV13" s="27">
        <v>72.770099999999999</v>
      </c>
      <c r="FW13" s="27">
        <v>0</v>
      </c>
      <c r="FX13" s="27">
        <v>0</v>
      </c>
      <c r="FY13" s="27">
        <v>0</v>
      </c>
      <c r="FZ13" s="27">
        <v>0</v>
      </c>
      <c r="GA13" s="27">
        <v>0</v>
      </c>
      <c r="GB13" s="27">
        <v>0</v>
      </c>
      <c r="GC13" s="27">
        <v>0</v>
      </c>
      <c r="GD13" s="27">
        <v>0</v>
      </c>
      <c r="GE13" s="27">
        <v>0</v>
      </c>
      <c r="GF13" s="27">
        <v>0</v>
      </c>
      <c r="GG13" s="27">
        <v>0</v>
      </c>
      <c r="GH13" s="27">
        <v>0</v>
      </c>
      <c r="GI13" s="27">
        <v>0</v>
      </c>
      <c r="GJ13" s="27">
        <v>0</v>
      </c>
      <c r="GK13" s="27">
        <v>0</v>
      </c>
      <c r="GL13" s="27">
        <v>0</v>
      </c>
      <c r="GM13" s="27">
        <v>0</v>
      </c>
      <c r="GN13" s="27">
        <v>0</v>
      </c>
      <c r="GO13" s="27">
        <v>0</v>
      </c>
      <c r="GP13" s="27">
        <v>0</v>
      </c>
      <c r="GQ13" s="27">
        <v>0</v>
      </c>
      <c r="GR13" s="27">
        <v>0</v>
      </c>
      <c r="GS13" s="27">
        <v>0</v>
      </c>
      <c r="GT13" s="27">
        <v>0</v>
      </c>
      <c r="GU13" s="27">
        <v>0</v>
      </c>
      <c r="GV13" s="27">
        <v>0</v>
      </c>
      <c r="GW13" s="27">
        <v>0</v>
      </c>
      <c r="GX13" s="27">
        <v>0</v>
      </c>
      <c r="GY13" s="27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34272.699999999997</v>
      </c>
      <c r="HF13" s="27">
        <v>34270.300000000003</v>
      </c>
      <c r="HG13" s="27">
        <v>30942.2</v>
      </c>
      <c r="HH13" s="27">
        <v>25620.400000000001</v>
      </c>
      <c r="HI13" s="27">
        <v>23518.400000000001</v>
      </c>
      <c r="HJ13" s="27">
        <v>21444.2</v>
      </c>
      <c r="HK13" s="27">
        <v>20137.5</v>
      </c>
      <c r="HL13" s="27">
        <v>19027.8</v>
      </c>
      <c r="HM13" s="27">
        <v>18154.099999999999</v>
      </c>
      <c r="HN13" s="27">
        <v>17418.2</v>
      </c>
      <c r="HO13" s="27">
        <v>16792.7</v>
      </c>
      <c r="HP13" s="27">
        <v>16250.6</v>
      </c>
      <c r="HQ13" s="27">
        <v>15938.9</v>
      </c>
      <c r="HR13" s="27">
        <v>15478.6</v>
      </c>
      <c r="HS13" s="27">
        <v>15087.6</v>
      </c>
      <c r="HT13" s="27">
        <v>14792.9</v>
      </c>
      <c r="HU13" s="27">
        <v>14469.2</v>
      </c>
      <c r="HV13" s="27">
        <v>14216.8</v>
      </c>
      <c r="HW13" s="27">
        <v>13980</v>
      </c>
      <c r="HX13" s="27">
        <v>13724.1</v>
      </c>
      <c r="HY13" s="27">
        <v>13487.8</v>
      </c>
      <c r="HZ13" s="27">
        <v>13348.6</v>
      </c>
      <c r="IA13" s="27">
        <v>13131.8</v>
      </c>
      <c r="IB13" s="27">
        <v>12932</v>
      </c>
      <c r="IC13" s="27">
        <v>12749.5</v>
      </c>
      <c r="ID13" s="27">
        <v>12577.9</v>
      </c>
      <c r="IE13" s="27">
        <v>12416.3</v>
      </c>
      <c r="IF13" s="27">
        <v>12263.8</v>
      </c>
      <c r="IG13" s="27">
        <v>12119.5</v>
      </c>
      <c r="IH13" s="27">
        <v>11982.7</v>
      </c>
      <c r="II13" s="27">
        <v>11852.8</v>
      </c>
      <c r="IJ13" s="27">
        <v>11729.1</v>
      </c>
      <c r="IK13" s="27">
        <v>11611.3</v>
      </c>
      <c r="IL13" s="27">
        <v>11498.9</v>
      </c>
      <c r="IM13" s="27">
        <v>11391.4</v>
      </c>
      <c r="IN13" s="27">
        <v>11340.1</v>
      </c>
      <c r="IO13" s="27">
        <v>11276.2</v>
      </c>
      <c r="IP13" s="27">
        <v>11173.4</v>
      </c>
      <c r="IQ13" s="27">
        <v>11093.5</v>
      </c>
      <c r="IR13" s="27">
        <v>11002.7</v>
      </c>
      <c r="IS13" s="41">
        <v>10915.4</v>
      </c>
      <c r="IU13" s="27">
        <f t="shared" si="0"/>
        <v>10748.112196499997</v>
      </c>
    </row>
    <row r="14" spans="1:438" x14ac:dyDescent="0.25">
      <c r="A14">
        <v>750577576</v>
      </c>
      <c r="B14" s="27">
        <v>1500</v>
      </c>
      <c r="C14" s="27">
        <v>6808.42</v>
      </c>
      <c r="D14" s="27">
        <v>48.134399999999999</v>
      </c>
      <c r="E14" s="27">
        <v>2700</v>
      </c>
      <c r="F14" s="27">
        <v>2.17821</v>
      </c>
      <c r="G14" s="27">
        <v>2096.1</v>
      </c>
      <c r="H14" s="27">
        <v>20</v>
      </c>
      <c r="I14" s="27">
        <v>0.10100000000000001</v>
      </c>
      <c r="J14" s="27">
        <v>41354500000</v>
      </c>
      <c r="K14" s="27">
        <v>0.31301600000000002</v>
      </c>
      <c r="L14" s="27">
        <v>15747900000</v>
      </c>
      <c r="M14" s="27">
        <v>0.88056500000000004</v>
      </c>
      <c r="N14" s="27">
        <v>1.03993</v>
      </c>
      <c r="O14" s="27">
        <v>0</v>
      </c>
      <c r="P14" s="27">
        <v>0</v>
      </c>
      <c r="Q14" s="27">
        <v>0</v>
      </c>
      <c r="R14" s="27">
        <v>0</v>
      </c>
      <c r="S14" s="48">
        <v>7</v>
      </c>
      <c r="T14" s="46">
        <v>400</v>
      </c>
      <c r="U14" s="46">
        <v>1200</v>
      </c>
      <c r="V14" s="46">
        <v>6.1261099999999997</v>
      </c>
      <c r="W14" s="46">
        <v>0.261799</v>
      </c>
      <c r="X14" s="46">
        <v>1.3962600000000001</v>
      </c>
      <c r="Y14" s="46">
        <v>0.122173</v>
      </c>
      <c r="Z14" s="48">
        <v>113</v>
      </c>
      <c r="AA14" s="45">
        <v>200</v>
      </c>
      <c r="AB14" s="45">
        <v>1000</v>
      </c>
      <c r="AC14" s="45">
        <v>1.3962600000000001</v>
      </c>
      <c r="AD14" s="45">
        <v>0.261799</v>
      </c>
      <c r="AE14" s="45">
        <v>0.837758</v>
      </c>
      <c r="AF14" s="45">
        <v>0.122173</v>
      </c>
      <c r="AG14" s="48">
        <v>17</v>
      </c>
      <c r="AH14" s="42">
        <v>400</v>
      </c>
      <c r="AI14" s="42">
        <v>1200</v>
      </c>
      <c r="AJ14" s="42">
        <v>5.0614499999999998</v>
      </c>
      <c r="AK14" s="42">
        <v>0.261799</v>
      </c>
      <c r="AL14" s="42">
        <v>1.1170100000000001</v>
      </c>
      <c r="AM14" s="42">
        <v>0.122173</v>
      </c>
      <c r="AN14" s="27">
        <v>-2.7999999999999999E-8</v>
      </c>
      <c r="AO14" s="44">
        <v>-2.7999999999999999E-8</v>
      </c>
      <c r="AP14" s="27">
        <v>-2.7999999999999999E-8</v>
      </c>
      <c r="AQ14" s="27">
        <v>0.01</v>
      </c>
      <c r="AR14" s="44">
        <v>0.01</v>
      </c>
      <c r="AS14" s="27">
        <v>0.01</v>
      </c>
      <c r="AT14" s="27">
        <v>1</v>
      </c>
      <c r="AU14" s="44">
        <v>1</v>
      </c>
      <c r="AV14" s="27">
        <v>1</v>
      </c>
      <c r="AW14" s="27">
        <v>0.05</v>
      </c>
      <c r="AX14" s="44">
        <v>0.05</v>
      </c>
      <c r="AY14" s="27">
        <v>0.05</v>
      </c>
      <c r="AZ14" s="27">
        <v>0.8</v>
      </c>
      <c r="BA14" s="44">
        <v>0.8</v>
      </c>
      <c r="BB14" s="27">
        <v>0.8</v>
      </c>
      <c r="BC14" s="27">
        <v>0.2</v>
      </c>
      <c r="BD14" s="44">
        <v>0.5</v>
      </c>
      <c r="BE14" s="27">
        <v>1.2</v>
      </c>
      <c r="BF14" s="27">
        <v>5.0000000000000002E-5</v>
      </c>
      <c r="BG14" s="44">
        <v>1E-4</v>
      </c>
      <c r="BH14" s="27">
        <v>3.0000000000000001E-3</v>
      </c>
      <c r="BI14" s="27">
        <v>5.0000000000000002E-5</v>
      </c>
      <c r="BJ14" s="27">
        <v>0.01</v>
      </c>
      <c r="BK14" s="27">
        <v>1E-3</v>
      </c>
      <c r="BL14" s="27">
        <v>0.88713500000000001</v>
      </c>
      <c r="BM14" s="27">
        <v>2</v>
      </c>
      <c r="BN14" s="27">
        <v>670.23800000000006</v>
      </c>
      <c r="BO14" s="27">
        <v>1500</v>
      </c>
      <c r="BP14" s="27">
        <v>2.1100299999999999E-2</v>
      </c>
      <c r="BQ14" s="27">
        <v>-0.174536</v>
      </c>
      <c r="BR14" s="27">
        <v>0.8</v>
      </c>
      <c r="BS14" s="27">
        <v>-1.5708</v>
      </c>
      <c r="BT14" s="27">
        <v>0</v>
      </c>
      <c r="BU14" s="27">
        <v>0</v>
      </c>
      <c r="BV14" s="27">
        <v>2</v>
      </c>
      <c r="BW14" s="27">
        <v>0.172456</v>
      </c>
      <c r="BX14" s="27">
        <v>0.18515599999999999</v>
      </c>
      <c r="BY14" s="27">
        <v>0.197856</v>
      </c>
      <c r="BZ14" s="27">
        <v>80</v>
      </c>
      <c r="CA14" s="27">
        <v>2</v>
      </c>
      <c r="CB14" s="27">
        <v>2000</v>
      </c>
      <c r="CC14" s="27">
        <v>0.85</v>
      </c>
      <c r="CD14" s="27">
        <v>646918000</v>
      </c>
      <c r="CE14" s="27">
        <v>41</v>
      </c>
      <c r="CF14" s="27">
        <v>1000000</v>
      </c>
      <c r="CG14" s="27">
        <v>95</v>
      </c>
      <c r="CH14" s="27">
        <v>3</v>
      </c>
      <c r="CI14" s="27">
        <v>10</v>
      </c>
      <c r="CJ14" s="27">
        <v>500</v>
      </c>
      <c r="CK14" s="27">
        <v>980</v>
      </c>
      <c r="CL14" s="27">
        <v>8.9999999999999998E-4</v>
      </c>
      <c r="CM14" s="27">
        <v>9.8692299999999994E-11</v>
      </c>
      <c r="CN14" s="27">
        <v>9.8692299999999998E-8</v>
      </c>
      <c r="CO14" s="27">
        <v>620.86900000000003</v>
      </c>
      <c r="CP14" s="27">
        <v>65454800</v>
      </c>
      <c r="CQ14" s="27">
        <v>180335000</v>
      </c>
      <c r="CR14" s="27">
        <v>184922000</v>
      </c>
      <c r="CS14" s="27">
        <v>166614000</v>
      </c>
      <c r="CT14" s="27">
        <v>1</v>
      </c>
      <c r="CU14" s="27">
        <v>50</v>
      </c>
      <c r="CV14" s="27">
        <v>0.3</v>
      </c>
      <c r="CW14" s="27">
        <v>0</v>
      </c>
      <c r="CX14" s="27">
        <v>-2000000</v>
      </c>
      <c r="CY14" s="27">
        <v>500000</v>
      </c>
      <c r="CZ14" s="27">
        <v>5</v>
      </c>
      <c r="DA14" s="27">
        <v>0.01</v>
      </c>
      <c r="DB14" s="27">
        <v>6469180</v>
      </c>
      <c r="DC14" s="27">
        <v>0.08</v>
      </c>
      <c r="DD14" s="27">
        <v>100000</v>
      </c>
      <c r="DE14" s="27">
        <v>1</v>
      </c>
      <c r="DF14" s="27">
        <v>0.436332</v>
      </c>
      <c r="DG14" s="27">
        <v>0.61086499999999999</v>
      </c>
      <c r="DH14" s="27">
        <v>0.78539800000000004</v>
      </c>
      <c r="DI14" s="39">
        <v>5000000</v>
      </c>
      <c r="DJ14" s="39">
        <v>10000000</v>
      </c>
      <c r="DK14" s="39">
        <v>15000000</v>
      </c>
      <c r="DL14" s="27">
        <v>153743</v>
      </c>
      <c r="DM14" s="27">
        <v>0.50465199999999999</v>
      </c>
      <c r="DN14" s="27">
        <v>9.9996600000000005E-3</v>
      </c>
      <c r="DO14" s="27">
        <v>-1.8246800000000001E-2</v>
      </c>
      <c r="DP14" s="27">
        <v>-1.7523599999999999E-3</v>
      </c>
      <c r="DQ14" s="27">
        <v>0</v>
      </c>
      <c r="DR14" s="27">
        <v>-1.82474</v>
      </c>
      <c r="DS14" s="27">
        <v>-5.5349000000000004</v>
      </c>
      <c r="DT14" s="27">
        <v>190.33500000000001</v>
      </c>
      <c r="DU14" s="27">
        <v>474.85</v>
      </c>
      <c r="DV14" s="27">
        <v>2</v>
      </c>
      <c r="DW14" s="27">
        <v>8</v>
      </c>
      <c r="DX14" s="27">
        <v>2</v>
      </c>
      <c r="DY14" s="27">
        <v>0</v>
      </c>
      <c r="DZ14" s="27">
        <v>-18.299199999999999</v>
      </c>
      <c r="EA14" s="27">
        <v>1550.34</v>
      </c>
      <c r="EB14" s="27">
        <v>1549.92</v>
      </c>
      <c r="EC14" s="27">
        <v>1549.79</v>
      </c>
      <c r="ED14" s="27">
        <v>1549.8</v>
      </c>
      <c r="EE14" s="27">
        <v>1549.79</v>
      </c>
      <c r="EF14" s="27">
        <v>1549.78</v>
      </c>
      <c r="EG14" s="27">
        <v>1549.78</v>
      </c>
      <c r="EH14" s="27">
        <v>1549.78</v>
      </c>
      <c r="EI14" s="27">
        <v>1549.77</v>
      </c>
      <c r="EJ14" s="27">
        <v>1549.77</v>
      </c>
      <c r="EK14" s="27">
        <v>1549.77</v>
      </c>
      <c r="EL14" s="27">
        <v>1549.77</v>
      </c>
      <c r="EM14" s="27">
        <v>1549.76</v>
      </c>
      <c r="EN14" s="27">
        <v>1549.76</v>
      </c>
      <c r="EO14" s="27">
        <v>1549.76</v>
      </c>
      <c r="EP14" s="27">
        <v>1549.76</v>
      </c>
      <c r="EQ14" s="27">
        <v>1549.76</v>
      </c>
      <c r="ER14" s="27">
        <v>1549.76</v>
      </c>
      <c r="ES14" s="27">
        <v>1549.76</v>
      </c>
      <c r="ET14" s="27">
        <v>1549.75</v>
      </c>
      <c r="EU14" s="27">
        <v>1549.75</v>
      </c>
      <c r="EV14" s="27">
        <v>1549.75</v>
      </c>
      <c r="EW14" s="27">
        <v>1549.75</v>
      </c>
      <c r="EX14" s="27">
        <v>1549.75</v>
      </c>
      <c r="EY14" s="27">
        <v>1549.75</v>
      </c>
      <c r="EZ14" s="27">
        <v>1549.75</v>
      </c>
      <c r="FA14" s="27">
        <v>1549.75</v>
      </c>
      <c r="FB14" s="27">
        <v>1549.75</v>
      </c>
      <c r="FC14" s="27">
        <v>1549.75</v>
      </c>
      <c r="FD14" s="27">
        <v>1549.75</v>
      </c>
      <c r="FE14" s="27">
        <v>1549.75</v>
      </c>
      <c r="FF14" s="27">
        <v>1549.75</v>
      </c>
      <c r="FG14" s="27">
        <v>1549.75</v>
      </c>
      <c r="FH14" s="27">
        <v>1549.75</v>
      </c>
      <c r="FI14" s="27">
        <v>1549.75</v>
      </c>
      <c r="FJ14" s="27">
        <v>1549.74</v>
      </c>
      <c r="FK14" s="27">
        <v>1549.74</v>
      </c>
      <c r="FL14" s="27">
        <v>1549.74</v>
      </c>
      <c r="FM14" s="27">
        <v>1549.74</v>
      </c>
      <c r="FN14" s="27">
        <v>1549.74</v>
      </c>
      <c r="FO14" s="27">
        <v>1549.74</v>
      </c>
      <c r="FP14" s="27">
        <v>64.880700000000004</v>
      </c>
      <c r="FQ14" s="27">
        <v>64.845799999999997</v>
      </c>
      <c r="FR14" s="27">
        <v>64.835300000000004</v>
      </c>
      <c r="FS14" s="27">
        <v>64.835899999999995</v>
      </c>
      <c r="FT14" s="27">
        <v>64.835400000000007</v>
      </c>
      <c r="FU14" s="27">
        <v>64.834900000000005</v>
      </c>
      <c r="FV14" s="27">
        <v>64.834500000000006</v>
      </c>
      <c r="FW14" s="27">
        <v>64.834199999999996</v>
      </c>
      <c r="FX14" s="27">
        <v>64.834000000000003</v>
      </c>
      <c r="FY14" s="27">
        <v>64.833699999999993</v>
      </c>
      <c r="FZ14" s="27">
        <v>64.833600000000004</v>
      </c>
      <c r="GA14" s="27">
        <v>64.833399999999997</v>
      </c>
      <c r="GB14" s="27">
        <v>64.833200000000005</v>
      </c>
      <c r="GC14" s="27">
        <v>64.833100000000002</v>
      </c>
      <c r="GD14" s="27">
        <v>64.832999999999998</v>
      </c>
      <c r="GE14" s="27">
        <v>64.832899999999995</v>
      </c>
      <c r="GF14" s="27">
        <v>64.832800000000006</v>
      </c>
      <c r="GG14" s="27">
        <v>64.832700000000003</v>
      </c>
      <c r="GH14" s="27">
        <v>64.832599999999999</v>
      </c>
      <c r="GI14" s="27">
        <v>64.832499999999996</v>
      </c>
      <c r="GJ14" s="27">
        <v>64.832499999999996</v>
      </c>
      <c r="GK14" s="27">
        <v>64.832400000000007</v>
      </c>
      <c r="GL14" s="27">
        <v>64.832300000000004</v>
      </c>
      <c r="GM14" s="27">
        <v>64.832300000000004</v>
      </c>
      <c r="GN14" s="27">
        <v>64.8322</v>
      </c>
      <c r="GO14" s="27">
        <v>64.832099999999997</v>
      </c>
      <c r="GP14" s="27">
        <v>64.832099999999997</v>
      </c>
      <c r="GQ14" s="27">
        <v>64.831999999999994</v>
      </c>
      <c r="GR14" s="27">
        <v>64.831999999999994</v>
      </c>
      <c r="GS14" s="27">
        <v>64.831900000000005</v>
      </c>
      <c r="GT14" s="27">
        <v>64.831900000000005</v>
      </c>
      <c r="GU14" s="27">
        <v>64.831900000000005</v>
      </c>
      <c r="GV14" s="27">
        <v>64.831800000000001</v>
      </c>
      <c r="GW14" s="27">
        <v>64.831800000000001</v>
      </c>
      <c r="GX14" s="27">
        <v>64.831699999999998</v>
      </c>
      <c r="GY14" s="27">
        <v>64.831699999999998</v>
      </c>
      <c r="GZ14" s="27">
        <v>64.831699999999998</v>
      </c>
      <c r="HA14" s="27">
        <v>64.831599999999995</v>
      </c>
      <c r="HB14" s="27">
        <v>64.831599999999995</v>
      </c>
      <c r="HC14" s="27">
        <v>64.831599999999995</v>
      </c>
      <c r="HD14" s="27">
        <v>64.831500000000005</v>
      </c>
      <c r="HE14" s="27">
        <v>23881.5</v>
      </c>
      <c r="HF14" s="27">
        <v>23873.7</v>
      </c>
      <c r="HG14" s="27">
        <v>23871.4</v>
      </c>
      <c r="HH14" s="27">
        <v>23871.5</v>
      </c>
      <c r="HI14" s="27">
        <v>23871.4</v>
      </c>
      <c r="HJ14" s="27">
        <v>23871.3</v>
      </c>
      <c r="HK14" s="27">
        <v>23871.200000000001</v>
      </c>
      <c r="HL14" s="27">
        <v>23871.1</v>
      </c>
      <c r="HM14" s="27">
        <v>23871.1</v>
      </c>
      <c r="HN14" s="27">
        <v>23871</v>
      </c>
      <c r="HO14" s="27">
        <v>23871</v>
      </c>
      <c r="HP14" s="27">
        <v>23871</v>
      </c>
      <c r="HQ14" s="27">
        <v>23870.9</v>
      </c>
      <c r="HR14" s="27">
        <v>23870.9</v>
      </c>
      <c r="HS14" s="27">
        <v>23870.9</v>
      </c>
      <c r="HT14" s="27">
        <v>23870.799999999999</v>
      </c>
      <c r="HU14" s="27">
        <v>23870.799999999999</v>
      </c>
      <c r="HV14" s="27">
        <v>23870.799999999999</v>
      </c>
      <c r="HW14" s="27">
        <v>23870.799999999999</v>
      </c>
      <c r="HX14" s="27">
        <v>23870.799999999999</v>
      </c>
      <c r="HY14" s="27">
        <v>23870.7</v>
      </c>
      <c r="HZ14" s="27">
        <v>23870.7</v>
      </c>
      <c r="IA14" s="27">
        <v>23870.7</v>
      </c>
      <c r="IB14" s="27">
        <v>23870.7</v>
      </c>
      <c r="IC14" s="27">
        <v>23870.7</v>
      </c>
      <c r="ID14" s="27">
        <v>23870.7</v>
      </c>
      <c r="IE14" s="27">
        <v>23870.7</v>
      </c>
      <c r="IF14" s="27">
        <v>23870.7</v>
      </c>
      <c r="IG14" s="27">
        <v>23870.6</v>
      </c>
      <c r="IH14" s="27">
        <v>23870.6</v>
      </c>
      <c r="II14" s="27">
        <v>23870.6</v>
      </c>
      <c r="IJ14" s="27">
        <v>23870.6</v>
      </c>
      <c r="IK14" s="27">
        <v>23870.6</v>
      </c>
      <c r="IL14" s="27">
        <v>23870.6</v>
      </c>
      <c r="IM14" s="27">
        <v>23870.6</v>
      </c>
      <c r="IN14" s="27">
        <v>23870.6</v>
      </c>
      <c r="IO14" s="27">
        <v>23870.6</v>
      </c>
      <c r="IP14" s="27">
        <v>23870.6</v>
      </c>
      <c r="IQ14" s="27">
        <v>23870.6</v>
      </c>
      <c r="IR14" s="27">
        <v>23870.5</v>
      </c>
      <c r="IS14" s="41">
        <v>23870.5</v>
      </c>
      <c r="IU14" s="27">
        <f t="shared" si="0"/>
        <v>19669.627087999997</v>
      </c>
    </row>
    <row r="16" spans="1:438" x14ac:dyDescent="0.25">
      <c r="AK16" s="7"/>
      <c r="AL16" s="7"/>
      <c r="AM16" s="7"/>
      <c r="AN16" s="7"/>
    </row>
    <row r="17" spans="37:40" x14ac:dyDescent="0.25">
      <c r="AK17" s="7"/>
      <c r="AL17" s="7"/>
      <c r="AM17" s="49"/>
      <c r="AN17" s="7"/>
    </row>
    <row r="18" spans="37:40" x14ac:dyDescent="0.25">
      <c r="AK18" s="7"/>
      <c r="AL18" s="7"/>
      <c r="AM18" s="49"/>
      <c r="AN18" s="7"/>
    </row>
    <row r="19" spans="37:40" x14ac:dyDescent="0.25">
      <c r="AK19" s="7"/>
      <c r="AL19" s="11"/>
      <c r="AM19" s="7"/>
      <c r="AN19" s="7"/>
    </row>
    <row r="20" spans="37:40" x14ac:dyDescent="0.25">
      <c r="AK20" s="7"/>
      <c r="AL20" s="7"/>
      <c r="AM20" s="7"/>
      <c r="AN20" s="7"/>
    </row>
    <row r="21" spans="37:40" x14ac:dyDescent="0.25">
      <c r="AK21" s="7"/>
      <c r="AL21" s="7"/>
      <c r="AM21" s="7"/>
      <c r="AN21" s="7"/>
    </row>
    <row r="22" spans="37:40" x14ac:dyDescent="0.25">
      <c r="AK22" s="7"/>
      <c r="AL22" s="7"/>
      <c r="AM22" s="7"/>
      <c r="AN22" s="7"/>
    </row>
    <row r="23" spans="37:40" x14ac:dyDescent="0.25">
      <c r="AK23" s="7"/>
      <c r="AL23" s="7"/>
      <c r="AM23" s="7"/>
      <c r="AN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45" zoomScaleNormal="145" workbookViewId="0">
      <selection activeCell="D8" sqref="D8"/>
    </sheetView>
  </sheetViews>
  <sheetFormatPr defaultRowHeight="15" x14ac:dyDescent="0.25"/>
  <sheetData>
    <row r="1" spans="1:2" x14ac:dyDescent="0.25">
      <c r="A1" t="s">
        <v>486</v>
      </c>
      <c r="B1" s="4" t="s">
        <v>485</v>
      </c>
    </row>
    <row r="2" spans="1:2" x14ac:dyDescent="0.25">
      <c r="A2" t="s">
        <v>487</v>
      </c>
      <c r="B2" s="4" t="s">
        <v>488</v>
      </c>
    </row>
    <row r="3" spans="1:2" x14ac:dyDescent="0.25">
      <c r="A3" t="s">
        <v>489</v>
      </c>
      <c r="B3" s="4" t="s">
        <v>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Example Output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Frash</dc:creator>
  <cp:lastModifiedBy>Frash, Luke Philip</cp:lastModifiedBy>
  <dcterms:created xsi:type="dcterms:W3CDTF">2015-06-05T18:17:20Z</dcterms:created>
  <dcterms:modified xsi:type="dcterms:W3CDTF">2021-11-05T23:27:32Z</dcterms:modified>
</cp:coreProperties>
</file>