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mc:AlternateContent xmlns:mc="http://schemas.openxmlformats.org/markup-compatibility/2006">
    <mc:Choice Requires="x15">
      <x15ac:absPath xmlns:x15ac="http://schemas.microsoft.com/office/spreadsheetml/2010/11/ac" url="K:\ruzne\Porove_tlaky_PVP_Bukov_II\VTZ\"/>
    </mc:Choice>
  </mc:AlternateContent>
  <xr:revisionPtr revIDLastSave="0" documentId="13_ncr:1_{42058A0B-2592-4B21-B275-356B9C87F13E}" xr6:coauthVersionLast="47" xr6:coauthVersionMax="47" xr10:uidLastSave="{00000000-0000-0000-0000-000000000000}"/>
  <bookViews>
    <workbookView xWindow="-120" yWindow="-120" windowWidth="29040" windowHeight="15840" xr2:uid="{5112026A-9C12-461E-A8CE-5CF072B61BCB}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G8" i="1"/>
  <c r="H8" i="1" s="1"/>
  <c r="G29" i="1"/>
  <c r="H29" i="1" s="1"/>
  <c r="G28" i="1"/>
  <c r="H28" i="1" s="1"/>
  <c r="G27" i="1"/>
  <c r="H27" i="1" s="1"/>
  <c r="M9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M6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M5" i="1" s="1"/>
  <c r="G11" i="1"/>
  <c r="H11" i="1" s="1"/>
  <c r="G10" i="1"/>
  <c r="H10" i="1" s="1"/>
  <c r="G9" i="1"/>
  <c r="H9" i="1" s="1"/>
  <c r="G7" i="1"/>
  <c r="H7" i="1" s="1"/>
  <c r="G6" i="1"/>
  <c r="H6" i="1" s="1"/>
  <c r="G5" i="1"/>
  <c r="H5" i="1" s="1"/>
  <c r="E4" i="1"/>
  <c r="G4" i="1" s="1"/>
  <c r="H4" i="1" s="1"/>
  <c r="E3" i="1"/>
  <c r="G3" i="1" s="1"/>
  <c r="H3" i="1" s="1"/>
  <c r="E2" i="1"/>
  <c r="G2" i="1" s="1"/>
  <c r="H2" i="1" s="1"/>
  <c r="M8" i="1" l="1"/>
  <c r="M3" i="1"/>
  <c r="M2" i="1"/>
  <c r="M4" i="1"/>
</calcChain>
</file>

<file path=xl/sharedStrings.xml><?xml version="1.0" encoding="utf-8"?>
<sst xmlns="http://schemas.openxmlformats.org/spreadsheetml/2006/main" count="98" uniqueCount="28">
  <si>
    <t>vrt</t>
  </si>
  <si>
    <t>etáž (m)</t>
  </si>
  <si>
    <t>délka zk. úseku (m)</t>
  </si>
  <si>
    <t>zkušební tlak (m)</t>
  </si>
  <si>
    <t>čas (s)</t>
  </si>
  <si>
    <t>odečet spotřeby  (m)</t>
  </si>
  <si>
    <t>spotřeba (m3/s)</t>
  </si>
  <si>
    <t>hydraulická vodivost (m/s)</t>
  </si>
  <si>
    <t>L5-50UL</t>
  </si>
  <si>
    <t>3,0-13,2</t>
  </si>
  <si>
    <t>L5-49DL</t>
  </si>
  <si>
    <t>2,5-9,14</t>
  </si>
  <si>
    <t>7,5-9,14</t>
  </si>
  <si>
    <t>L5-37UR</t>
  </si>
  <si>
    <t>2,0-10,0</t>
  </si>
  <si>
    <t>5,0-9,14</t>
  </si>
  <si>
    <t>L5-37R</t>
  </si>
  <si>
    <t>5,0-14,5</t>
  </si>
  <si>
    <t>L5-22DR</t>
  </si>
  <si>
    <t>7,0-16,0</t>
  </si>
  <si>
    <t>L5-24DR</t>
  </si>
  <si>
    <t>2,0-11,0</t>
  </si>
  <si>
    <t>nepropustné</t>
  </si>
  <si>
    <t>L5-23UR</t>
  </si>
  <si>
    <t>3,0-12,0</t>
  </si>
  <si>
    <t>L5-26R</t>
  </si>
  <si>
    <t>0,95-10,0</t>
  </si>
  <si>
    <t>6,0-9,14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</si>
</sst>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238"/>
      <scheme val="minor"/>
    </font>
    <font>
      <sz val="11"/>
      <color theme="1"/>
      <name val="Calibri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2" fillId="0" borderId="0" xfId="0" applyNumberFormat="1" applyFont="1"/>
    <xf numFmtId="0" fontId="1" fillId="0" borderId="1" xfId="0" applyFont="1" applyBorder="1"/>
    <xf numFmtId="11" fontId="1" fillId="0" borderId="1" xfId="0" applyNumberFormat="1" applyFont="1" applyBorder="1"/>
    <xf numFmtId="11" fontId="2" fillId="0" borderId="1" xfId="0" applyNumberFormat="1" applyFont="1" applyBorder="1"/>
    <xf numFmtId="2" fontId="1" fillId="0" borderId="0" xfId="0" applyNumberFormat="1" applyFont="1"/>
    <xf numFmtId="2" fontId="1" fillId="0" borderId="1" xfId="0" applyNumberFormat="1" applyFont="1" applyBorder="1"/>
    <xf numFmtId="0" fontId="1" fillId="0" borderId="2" xfId="0" applyFont="1" applyBorder="1"/>
    <xf numFmtId="2" fontId="1" fillId="0" borderId="2" xfId="0" applyNumberFormat="1" applyFont="1" applyBorder="1"/>
    <xf numFmtId="11" fontId="1" fillId="0" borderId="2" xfId="0" applyNumberFormat="1" applyFont="1" applyBorder="1"/>
    <xf numFmtId="11" fontId="2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11" fontId="1" fillId="0" borderId="3" xfId="0" applyNumberFormat="1" applyFont="1" applyBorder="1"/>
    <xf numFmtId="11" fontId="2" fillId="0" borderId="3" xfId="0" applyNumberFormat="1" applyFon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BA82-A83D-4CB3-A5B9-E8CD2064D8C5}">
  <dimension ref="A1:T37"/>
  <sheetViews>
    <sheetView tabSelected="1" workbookViewId="0">
      <pane ySplit="1" topLeftCell="A2" activePane="bottomLeft" state="frozen"/>
      <selection pane="bottomLeft" activeCell="J15" sqref="J15"/>
    </sheetView>
  </sheetViews>
  <sheetFormatPr defaultRowHeight="15"/>
  <cols>
    <col min="1" max="2" width="9.140625" style="1"/>
    <col min="3" max="3" width="18.28515625" style="1" bestFit="1" customWidth="1"/>
    <col min="4" max="4" width="16.28515625" style="1" bestFit="1" customWidth="1"/>
    <col min="5" max="5" width="9.140625" style="1"/>
    <col min="6" max="6" width="19.140625" style="1" bestFit="1" customWidth="1"/>
    <col min="7" max="7" width="15.28515625" style="1" bestFit="1" customWidth="1"/>
    <col min="8" max="8" width="24.85546875" style="1" bestFit="1" customWidth="1"/>
    <col min="9" max="9" width="9.140625" style="1"/>
    <col min="10" max="10" width="9.28515625" style="1" customWidth="1"/>
    <col min="11" max="11" width="9.42578125" style="1" customWidth="1"/>
    <col min="12" max="12" width="18.28515625" style="1" customWidth="1"/>
    <col min="13" max="13" width="24.85546875" style="1" bestFit="1" customWidth="1"/>
    <col min="14" max="15" width="9.140625" style="1"/>
    <col min="16" max="16" width="18.28515625" style="1" bestFit="1" customWidth="1"/>
    <col min="17" max="17" width="16.140625" style="1" bestFit="1" customWidth="1"/>
    <col min="18" max="18" width="6.42578125" style="1" bestFit="1" customWidth="1"/>
    <col min="19" max="19" width="19.7109375" style="1" bestFit="1" customWidth="1"/>
    <col min="20" max="20" width="15.28515625" style="1" bestFit="1" customWidth="1"/>
    <col min="21" max="16384" width="9.140625" style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7" t="s">
        <v>0</v>
      </c>
      <c r="K1" s="17" t="s">
        <v>1</v>
      </c>
      <c r="L1" s="18" t="s">
        <v>2</v>
      </c>
      <c r="M1" s="18" t="s">
        <v>7</v>
      </c>
      <c r="N1" s="17" t="s">
        <v>0</v>
      </c>
      <c r="O1" s="17" t="s">
        <v>1</v>
      </c>
      <c r="P1" s="17" t="s">
        <v>2</v>
      </c>
      <c r="Q1" s="17" t="s">
        <v>3</v>
      </c>
      <c r="R1" s="17" t="s">
        <v>4</v>
      </c>
      <c r="S1" s="17" t="s">
        <v>5</v>
      </c>
      <c r="T1" s="17" t="s">
        <v>6</v>
      </c>
    </row>
    <row r="2" spans="1:20">
      <c r="A2" s="1" t="s">
        <v>8</v>
      </c>
      <c r="B2" s="1" t="s">
        <v>9</v>
      </c>
      <c r="C2" s="7">
        <v>10.199999999999999</v>
      </c>
      <c r="D2" s="1">
        <v>100</v>
      </c>
      <c r="E2" s="1">
        <f>15*60</f>
        <v>900</v>
      </c>
      <c r="F2" s="1">
        <v>1.4999999999999999E-2</v>
      </c>
      <c r="G2" s="2">
        <f>0.131*0.084*F2/E2</f>
        <v>1.8340000000000001E-7</v>
      </c>
      <c r="H2" s="3">
        <f>G2*(1+LN(C2/0.076))/(2*PI()*C2*D2)</f>
        <v>1.6882153553762915E-10</v>
      </c>
      <c r="J2" s="17" t="s">
        <v>8</v>
      </c>
      <c r="K2" s="17" t="s">
        <v>9</v>
      </c>
      <c r="L2" s="19">
        <v>10.199999999999999</v>
      </c>
      <c r="M2" s="20">
        <f>AVERAGE(H2:H4)</f>
        <v>1.5219517218922628E-10</v>
      </c>
      <c r="N2" s="17" t="s">
        <v>10</v>
      </c>
      <c r="O2" s="17" t="s">
        <v>11</v>
      </c>
      <c r="P2" s="19">
        <v>6.64</v>
      </c>
      <c r="Q2" s="17">
        <v>100</v>
      </c>
      <c r="R2" s="17">
        <v>660</v>
      </c>
      <c r="S2" s="17">
        <v>3.5000000000000003E-2</v>
      </c>
      <c r="T2" s="20">
        <f t="shared" ref="T2" si="0">0.131*0.084*S2/R2</f>
        <v>5.8354545454545463E-7</v>
      </c>
    </row>
    <row r="3" spans="1:20">
      <c r="A3" s="1" t="s">
        <v>8</v>
      </c>
      <c r="B3" s="1" t="s">
        <v>9</v>
      </c>
      <c r="C3" s="7">
        <v>10.199999999999999</v>
      </c>
      <c r="D3" s="1">
        <v>200</v>
      </c>
      <c r="E3" s="1">
        <f>60*11</f>
        <v>660</v>
      </c>
      <c r="F3" s="1">
        <v>0.02</v>
      </c>
      <c r="G3" s="2">
        <f t="shared" ref="G3:G4" si="1">0.131*0.084*F3/E3</f>
        <v>3.3345454545454555E-7</v>
      </c>
      <c r="H3" s="3">
        <f t="shared" ref="H3:H4" si="2">G3*(1+LN(C3/0.076))/(2*PI()*C3*D3)</f>
        <v>1.5347412321602654E-10</v>
      </c>
      <c r="J3" s="17" t="s">
        <v>10</v>
      </c>
      <c r="K3" s="17" t="s">
        <v>11</v>
      </c>
      <c r="L3" s="19">
        <v>6.64</v>
      </c>
      <c r="M3" s="20">
        <f>AVERAGE(H5:H7)</f>
        <v>6.1573254639769625E-10</v>
      </c>
      <c r="N3" s="17" t="s">
        <v>10</v>
      </c>
      <c r="O3" s="17" t="s">
        <v>12</v>
      </c>
      <c r="P3" s="17">
        <v>1.64</v>
      </c>
      <c r="Q3" s="17">
        <v>100</v>
      </c>
      <c r="R3" s="17">
        <v>600</v>
      </c>
      <c r="S3" s="17">
        <v>0.01</v>
      </c>
      <c r="T3" s="17">
        <v>1.8340000000000004E-7</v>
      </c>
    </row>
    <row r="4" spans="1:20" ht="15.75" thickBot="1">
      <c r="A4" s="4" t="s">
        <v>8</v>
      </c>
      <c r="B4" s="4" t="s">
        <v>9</v>
      </c>
      <c r="C4" s="8">
        <v>10.199999999999999</v>
      </c>
      <c r="D4" s="4">
        <v>400</v>
      </c>
      <c r="E4" s="4">
        <f>11*60</f>
        <v>660</v>
      </c>
      <c r="F4" s="4">
        <v>3.5000000000000003E-2</v>
      </c>
      <c r="G4" s="5">
        <f t="shared" si="1"/>
        <v>5.8354545454545463E-7</v>
      </c>
      <c r="H4" s="6">
        <f t="shared" si="2"/>
        <v>1.3428985781402319E-10</v>
      </c>
      <c r="J4" s="17" t="s">
        <v>13</v>
      </c>
      <c r="K4" s="17" t="s">
        <v>14</v>
      </c>
      <c r="L4" s="19">
        <v>8</v>
      </c>
      <c r="M4" s="20">
        <f>AVERAGE(H8:H9,H10)</f>
        <v>1.8293061484269055E-10</v>
      </c>
      <c r="N4" s="17" t="s">
        <v>10</v>
      </c>
      <c r="O4" s="17" t="s">
        <v>15</v>
      </c>
      <c r="P4" s="17">
        <v>4.1399999999999997</v>
      </c>
      <c r="Q4" s="17">
        <v>100</v>
      </c>
      <c r="R4" s="17">
        <v>600</v>
      </c>
      <c r="S4" s="17">
        <v>0.02</v>
      </c>
      <c r="T4" s="17">
        <v>3.6680000000000008E-7</v>
      </c>
    </row>
    <row r="5" spans="1:20">
      <c r="A5" s="1" t="s">
        <v>10</v>
      </c>
      <c r="B5" s="1" t="s">
        <v>11</v>
      </c>
      <c r="C5" s="7">
        <v>6.64</v>
      </c>
      <c r="D5" s="1">
        <v>100</v>
      </c>
      <c r="E5" s="1">
        <v>660</v>
      </c>
      <c r="F5" s="1">
        <v>3.5000000000000003E-2</v>
      </c>
      <c r="G5" s="2">
        <f t="shared" ref="G5:G9" si="3">0.131*0.084*F5/E5</f>
        <v>5.8354545454545463E-7</v>
      </c>
      <c r="H5" s="3">
        <f t="shared" ref="H5:H9" si="4">G5*(1+LN(C5/0.076))/(2*PI()*C5*D5)</f>
        <v>7.6511144818648644E-10</v>
      </c>
      <c r="J5" s="17" t="s">
        <v>16</v>
      </c>
      <c r="K5" s="17" t="s">
        <v>17</v>
      </c>
      <c r="L5" s="19">
        <v>9.5</v>
      </c>
      <c r="M5" s="20">
        <f>AVERAGE(H12:H14)</f>
        <v>7.8346001545363711E-11</v>
      </c>
    </row>
    <row r="6" spans="1:20">
      <c r="A6" s="1" t="s">
        <v>10</v>
      </c>
      <c r="B6" s="1" t="s">
        <v>11</v>
      </c>
      <c r="C6" s="7">
        <v>6.64</v>
      </c>
      <c r="D6" s="1">
        <v>200</v>
      </c>
      <c r="E6" s="1">
        <v>600</v>
      </c>
      <c r="F6" s="1">
        <v>0.05</v>
      </c>
      <c r="G6" s="2">
        <f t="shared" si="3"/>
        <v>9.1700000000000028E-7</v>
      </c>
      <c r="H6" s="3">
        <f t="shared" si="4"/>
        <v>6.0115899500366802E-10</v>
      </c>
      <c r="J6" s="17" t="s">
        <v>18</v>
      </c>
      <c r="K6" s="17" t="s">
        <v>19</v>
      </c>
      <c r="L6" s="19">
        <v>9</v>
      </c>
      <c r="M6" s="20">
        <f>H18</f>
        <v>9.3635876219785233E-11</v>
      </c>
    </row>
    <row r="7" spans="1:20" ht="15.75" thickBot="1">
      <c r="A7" s="4" t="s">
        <v>10</v>
      </c>
      <c r="B7" s="4" t="s">
        <v>11</v>
      </c>
      <c r="C7" s="8">
        <v>6.64</v>
      </c>
      <c r="D7" s="4">
        <v>400</v>
      </c>
      <c r="E7" s="4">
        <v>600</v>
      </c>
      <c r="F7" s="4">
        <v>0.08</v>
      </c>
      <c r="G7" s="5">
        <f t="shared" si="3"/>
        <v>1.4672000000000003E-6</v>
      </c>
      <c r="H7" s="6">
        <f t="shared" si="4"/>
        <v>4.8092719600293439E-10</v>
      </c>
      <c r="J7" s="17" t="s">
        <v>20</v>
      </c>
      <c r="K7" s="17" t="s">
        <v>21</v>
      </c>
      <c r="L7" s="19">
        <v>9</v>
      </c>
      <c r="M7" s="17" t="s">
        <v>22</v>
      </c>
    </row>
    <row r="8" spans="1:20">
      <c r="A8" s="1" t="s">
        <v>13</v>
      </c>
      <c r="B8" s="1" t="s">
        <v>14</v>
      </c>
      <c r="C8" s="7">
        <v>8</v>
      </c>
      <c r="D8" s="1">
        <v>100</v>
      </c>
      <c r="E8" s="1">
        <v>660</v>
      </c>
      <c r="F8" s="1">
        <v>0.01</v>
      </c>
      <c r="G8" s="2">
        <f t="shared" si="3"/>
        <v>1.6672727272727277E-7</v>
      </c>
      <c r="H8" s="3">
        <f t="shared" si="4"/>
        <v>1.8762114342840055E-10</v>
      </c>
      <c r="J8" s="17" t="s">
        <v>23</v>
      </c>
      <c r="K8" s="17" t="s">
        <v>24</v>
      </c>
      <c r="L8" s="19">
        <v>9</v>
      </c>
      <c r="M8" s="20">
        <f>AVERAGE(H24:H26)</f>
        <v>3.9014948424910515E-11</v>
      </c>
    </row>
    <row r="9" spans="1:20">
      <c r="A9" s="1" t="s">
        <v>13</v>
      </c>
      <c r="B9" s="1" t="s">
        <v>14</v>
      </c>
      <c r="C9" s="7">
        <v>8</v>
      </c>
      <c r="D9" s="1">
        <v>200</v>
      </c>
      <c r="E9" s="1">
        <v>600</v>
      </c>
      <c r="F9" s="1">
        <v>2.2499999999999999E-2</v>
      </c>
      <c r="G9" s="2">
        <f t="shared" si="3"/>
        <v>4.1265000000000003E-7</v>
      </c>
      <c r="H9" s="3">
        <f t="shared" si="4"/>
        <v>2.3218116499264565E-10</v>
      </c>
      <c r="J9" s="17" t="s">
        <v>25</v>
      </c>
      <c r="K9" s="17" t="s">
        <v>24</v>
      </c>
      <c r="L9" s="19">
        <v>9</v>
      </c>
      <c r="M9" s="20">
        <f>AVERAGE(H27:H29)</f>
        <v>4.9655388904431572E-11</v>
      </c>
    </row>
    <row r="10" spans="1:20" ht="15.75" thickBot="1">
      <c r="A10" s="4" t="s">
        <v>13</v>
      </c>
      <c r="B10" s="4" t="s">
        <v>14</v>
      </c>
      <c r="C10" s="8">
        <v>8</v>
      </c>
      <c r="D10" s="4">
        <v>400</v>
      </c>
      <c r="E10" s="4">
        <v>600</v>
      </c>
      <c r="F10" s="4">
        <v>2.5000000000000001E-2</v>
      </c>
      <c r="G10" s="5">
        <f t="shared" ref="G10:G29" si="5">0.131*0.084*F10/E10</f>
        <v>4.5850000000000014E-7</v>
      </c>
      <c r="H10" s="6">
        <f t="shared" ref="H10:H29" si="6">G10*(1+LN(C10/0.076))/(2*PI()*C10*D10)</f>
        <v>1.2898953610702539E-10</v>
      </c>
    </row>
    <row r="11" spans="1:20" ht="15.75" thickBot="1">
      <c r="A11" s="9" t="s">
        <v>13</v>
      </c>
      <c r="B11" s="9" t="s">
        <v>26</v>
      </c>
      <c r="C11" s="10">
        <v>9.0500000000000007</v>
      </c>
      <c r="D11" s="9">
        <v>400</v>
      </c>
      <c r="E11" s="9">
        <v>600</v>
      </c>
      <c r="F11" s="9">
        <v>0.04</v>
      </c>
      <c r="G11" s="11">
        <f t="shared" si="5"/>
        <v>7.3360000000000016E-7</v>
      </c>
      <c r="H11" s="12">
        <f t="shared" si="6"/>
        <v>1.864157896269166E-10</v>
      </c>
    </row>
    <row r="12" spans="1:20">
      <c r="A12" s="13" t="s">
        <v>16</v>
      </c>
      <c r="B12" s="13" t="s">
        <v>17</v>
      </c>
      <c r="C12" s="14">
        <v>9.5</v>
      </c>
      <c r="D12" s="13">
        <v>100</v>
      </c>
      <c r="E12" s="13">
        <v>600</v>
      </c>
      <c r="F12" s="13">
        <v>5.0000000000000001E-3</v>
      </c>
      <c r="G12" s="15">
        <f t="shared" si="5"/>
        <v>9.170000000000002E-8</v>
      </c>
      <c r="H12" s="16">
        <f t="shared" si="6"/>
        <v>8.953828748041569E-11</v>
      </c>
    </row>
    <row r="13" spans="1:20">
      <c r="A13" s="1" t="s">
        <v>16</v>
      </c>
      <c r="B13" s="1" t="s">
        <v>17</v>
      </c>
      <c r="C13" s="7">
        <v>9.5</v>
      </c>
      <c r="D13" s="1">
        <v>200</v>
      </c>
      <c r="E13" s="1">
        <v>600</v>
      </c>
      <c r="F13" s="1">
        <v>7.4999999999999997E-3</v>
      </c>
      <c r="G13" s="2">
        <f t="shared" si="5"/>
        <v>1.3755000000000001E-7</v>
      </c>
      <c r="H13" s="3">
        <f t="shared" si="6"/>
        <v>6.7153715610311758E-11</v>
      </c>
    </row>
    <row r="14" spans="1:20" ht="15.75" thickBot="1">
      <c r="A14" s="4" t="s">
        <v>16</v>
      </c>
      <c r="B14" s="4" t="s">
        <v>17</v>
      </c>
      <c r="C14" s="8">
        <v>9.5</v>
      </c>
      <c r="D14" s="4">
        <v>400</v>
      </c>
      <c r="E14" s="4">
        <v>600</v>
      </c>
      <c r="F14" s="4">
        <v>1.7500000000000002E-2</v>
      </c>
      <c r="G14" s="5">
        <f t="shared" si="5"/>
        <v>3.2095000000000008E-7</v>
      </c>
      <c r="H14" s="6">
        <f t="shared" si="6"/>
        <v>7.8346001545363724E-11</v>
      </c>
    </row>
    <row r="15" spans="1:20" ht="15.75" thickBot="1">
      <c r="A15" s="9" t="s">
        <v>10</v>
      </c>
      <c r="B15" s="9" t="s">
        <v>12</v>
      </c>
      <c r="C15" s="10">
        <v>1.64</v>
      </c>
      <c r="D15" s="9">
        <v>100</v>
      </c>
      <c r="E15" s="9">
        <v>600</v>
      </c>
      <c r="F15" s="9">
        <v>0.01</v>
      </c>
      <c r="G15" s="11">
        <f t="shared" si="5"/>
        <v>1.8340000000000004E-7</v>
      </c>
      <c r="H15" s="12">
        <f t="shared" si="6"/>
        <v>7.2469176470507652E-10</v>
      </c>
    </row>
    <row r="16" spans="1:20" ht="15.75" thickBot="1">
      <c r="A16" s="9" t="s">
        <v>10</v>
      </c>
      <c r="B16" s="9" t="s">
        <v>15</v>
      </c>
      <c r="C16" s="10">
        <v>4.1399999999999997</v>
      </c>
      <c r="D16" s="9">
        <v>100</v>
      </c>
      <c r="E16" s="9">
        <v>600</v>
      </c>
      <c r="F16" s="9">
        <v>0.02</v>
      </c>
      <c r="G16" s="11">
        <f t="shared" si="5"/>
        <v>3.6680000000000008E-7</v>
      </c>
      <c r="H16" s="12">
        <f t="shared" si="6"/>
        <v>7.0472688646009288E-10</v>
      </c>
    </row>
    <row r="17" spans="1:8" ht="15.75" thickBot="1">
      <c r="A17" s="9" t="s">
        <v>10</v>
      </c>
      <c r="B17" s="9" t="s">
        <v>27</v>
      </c>
      <c r="C17" s="10">
        <v>3.14</v>
      </c>
      <c r="D17" s="9">
        <v>100</v>
      </c>
      <c r="E17" s="9">
        <v>600</v>
      </c>
      <c r="F17" s="9">
        <v>0.02</v>
      </c>
      <c r="G17" s="11">
        <f t="shared" si="5"/>
        <v>3.6680000000000008E-7</v>
      </c>
      <c r="H17" s="12">
        <f t="shared" si="6"/>
        <v>8.7776108836745987E-10</v>
      </c>
    </row>
    <row r="18" spans="1:8">
      <c r="A18" s="1" t="s">
        <v>18</v>
      </c>
      <c r="B18" s="1" t="s">
        <v>19</v>
      </c>
      <c r="C18" s="7">
        <v>9</v>
      </c>
      <c r="D18" s="1">
        <v>100</v>
      </c>
      <c r="E18" s="1">
        <v>600</v>
      </c>
      <c r="F18" s="1">
        <v>5.0000000000000001E-3</v>
      </c>
      <c r="G18" s="2">
        <f t="shared" si="5"/>
        <v>9.170000000000002E-8</v>
      </c>
      <c r="H18" s="3">
        <f t="shared" si="6"/>
        <v>9.3635876219785233E-11</v>
      </c>
    </row>
    <row r="19" spans="1:8">
      <c r="A19" s="1" t="s">
        <v>18</v>
      </c>
      <c r="B19" s="1" t="s">
        <v>19</v>
      </c>
      <c r="C19" s="7">
        <v>9</v>
      </c>
      <c r="D19" s="1">
        <v>200</v>
      </c>
      <c r="E19" s="1">
        <v>600</v>
      </c>
      <c r="F19" s="1">
        <v>0</v>
      </c>
      <c r="G19" s="2">
        <f t="shared" si="5"/>
        <v>0</v>
      </c>
      <c r="H19" s="3">
        <f t="shared" si="6"/>
        <v>0</v>
      </c>
    </row>
    <row r="20" spans="1:8" ht="15.75" thickBot="1">
      <c r="A20" s="4" t="s">
        <v>18</v>
      </c>
      <c r="B20" s="4" t="s">
        <v>19</v>
      </c>
      <c r="C20" s="8">
        <v>9</v>
      </c>
      <c r="D20" s="4">
        <v>400</v>
      </c>
      <c r="E20" s="4">
        <v>600</v>
      </c>
      <c r="F20" s="4">
        <v>0</v>
      </c>
      <c r="G20" s="5">
        <f t="shared" si="5"/>
        <v>0</v>
      </c>
      <c r="H20" s="6">
        <f t="shared" si="6"/>
        <v>0</v>
      </c>
    </row>
    <row r="21" spans="1:8">
      <c r="A21" s="1" t="s">
        <v>20</v>
      </c>
      <c r="B21" s="1" t="s">
        <v>21</v>
      </c>
      <c r="C21" s="7">
        <v>9</v>
      </c>
      <c r="D21" s="1">
        <v>100</v>
      </c>
      <c r="E21" s="1">
        <v>600</v>
      </c>
      <c r="F21" s="1">
        <v>0</v>
      </c>
      <c r="G21" s="2">
        <f t="shared" si="5"/>
        <v>0</v>
      </c>
      <c r="H21" s="3">
        <f t="shared" si="6"/>
        <v>0</v>
      </c>
    </row>
    <row r="22" spans="1:8">
      <c r="A22" s="1" t="s">
        <v>20</v>
      </c>
      <c r="B22" s="1" t="s">
        <v>21</v>
      </c>
      <c r="C22" s="7">
        <v>9</v>
      </c>
      <c r="D22" s="1">
        <v>200</v>
      </c>
      <c r="E22" s="1">
        <v>600</v>
      </c>
      <c r="F22" s="1">
        <v>0</v>
      </c>
      <c r="G22" s="2">
        <f t="shared" si="5"/>
        <v>0</v>
      </c>
      <c r="H22" s="3">
        <f t="shared" si="6"/>
        <v>0</v>
      </c>
    </row>
    <row r="23" spans="1:8" ht="15.75" thickBot="1">
      <c r="A23" s="4" t="s">
        <v>20</v>
      </c>
      <c r="B23" s="4" t="s">
        <v>21</v>
      </c>
      <c r="C23" s="8">
        <v>9</v>
      </c>
      <c r="D23" s="4">
        <v>400</v>
      </c>
      <c r="E23" s="4">
        <v>600</v>
      </c>
      <c r="F23" s="4">
        <v>0</v>
      </c>
      <c r="G23" s="5">
        <f t="shared" si="5"/>
        <v>0</v>
      </c>
      <c r="H23" s="6">
        <f t="shared" si="6"/>
        <v>0</v>
      </c>
    </row>
    <row r="24" spans="1:8">
      <c r="A24" s="1" t="s">
        <v>23</v>
      </c>
      <c r="B24" s="1" t="s">
        <v>24</v>
      </c>
      <c r="C24" s="7">
        <v>9</v>
      </c>
      <c r="D24" s="1">
        <v>100</v>
      </c>
      <c r="E24" s="1">
        <v>600</v>
      </c>
      <c r="F24" s="1">
        <v>2.5000000000000001E-3</v>
      </c>
      <c r="G24" s="2">
        <f t="shared" si="5"/>
        <v>4.585000000000001E-8</v>
      </c>
      <c r="H24" s="3">
        <f t="shared" si="6"/>
        <v>4.6817938109892616E-11</v>
      </c>
    </row>
    <row r="25" spans="1:8">
      <c r="A25" s="1" t="s">
        <v>23</v>
      </c>
      <c r="B25" s="1" t="s">
        <v>24</v>
      </c>
      <c r="C25" s="7">
        <v>9</v>
      </c>
      <c r="D25" s="1">
        <v>200</v>
      </c>
      <c r="E25" s="1">
        <v>600</v>
      </c>
      <c r="F25" s="1">
        <v>5.0000000000000001E-3</v>
      </c>
      <c r="G25" s="2">
        <f t="shared" si="5"/>
        <v>9.170000000000002E-8</v>
      </c>
      <c r="H25" s="3">
        <f t="shared" si="6"/>
        <v>4.6817938109892616E-11</v>
      </c>
    </row>
    <row r="26" spans="1:8" ht="15.75" thickBot="1">
      <c r="A26" s="4" t="s">
        <v>23</v>
      </c>
      <c r="B26" s="4" t="s">
        <v>24</v>
      </c>
      <c r="C26" s="8">
        <v>9</v>
      </c>
      <c r="D26" s="4">
        <v>400</v>
      </c>
      <c r="E26" s="4">
        <v>600</v>
      </c>
      <c r="F26" s="4">
        <v>5.0000000000000001E-3</v>
      </c>
      <c r="G26" s="5">
        <f t="shared" si="5"/>
        <v>9.170000000000002E-8</v>
      </c>
      <c r="H26" s="6">
        <f t="shared" si="6"/>
        <v>2.3408969054946308E-11</v>
      </c>
    </row>
    <row r="27" spans="1:8">
      <c r="A27" s="1" t="s">
        <v>25</v>
      </c>
      <c r="B27" s="1" t="s">
        <v>24</v>
      </c>
      <c r="C27" s="7">
        <v>9</v>
      </c>
      <c r="D27" s="1">
        <v>100</v>
      </c>
      <c r="E27" s="1">
        <v>660</v>
      </c>
      <c r="F27" s="1">
        <v>5.0000000000000001E-3</v>
      </c>
      <c r="G27" s="2">
        <f t="shared" si="5"/>
        <v>8.3363636363636387E-8</v>
      </c>
      <c r="H27" s="3">
        <f t="shared" si="6"/>
        <v>8.5123523836168405E-11</v>
      </c>
    </row>
    <row r="28" spans="1:8">
      <c r="A28" s="1" t="s">
        <v>25</v>
      </c>
      <c r="B28" s="1" t="s">
        <v>24</v>
      </c>
      <c r="C28" s="7">
        <v>9</v>
      </c>
      <c r="D28" s="1">
        <v>200</v>
      </c>
      <c r="E28" s="1">
        <v>660</v>
      </c>
      <c r="F28" s="1">
        <v>5.0000000000000001E-3</v>
      </c>
      <c r="G28" s="2">
        <f t="shared" si="5"/>
        <v>8.3363636363636387E-8</v>
      </c>
      <c r="H28" s="3">
        <f t="shared" si="6"/>
        <v>4.2561761918084203E-11</v>
      </c>
    </row>
    <row r="29" spans="1:8">
      <c r="A29" s="1" t="s">
        <v>25</v>
      </c>
      <c r="B29" s="1" t="s">
        <v>24</v>
      </c>
      <c r="C29" s="7">
        <v>9</v>
      </c>
      <c r="D29" s="1">
        <v>400</v>
      </c>
      <c r="E29" s="1">
        <v>660</v>
      </c>
      <c r="F29" s="1">
        <v>5.0000000000000001E-3</v>
      </c>
      <c r="G29" s="2">
        <f t="shared" si="5"/>
        <v>8.3363636363636387E-8</v>
      </c>
      <c r="H29" s="3">
        <f t="shared" si="6"/>
        <v>2.1280880959042101E-11</v>
      </c>
    </row>
    <row r="30" spans="1:8">
      <c r="C30" s="7"/>
    </row>
    <row r="31" spans="1:8">
      <c r="C31" s="7"/>
    </row>
    <row r="32" spans="1:8">
      <c r="C32" s="7"/>
    </row>
    <row r="33" spans="3:3">
      <c r="C33" s="7"/>
    </row>
    <row r="34" spans="3:3">
      <c r="C34" s="7"/>
    </row>
    <row r="35" spans="3:3">
      <c r="C35" s="7"/>
    </row>
    <row r="36" spans="3:3">
      <c r="C36" s="7"/>
    </row>
    <row r="37" spans="3:3">
      <c r="C37" s="7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D0BBB4EE106140A9DAE8AB98A22896" ma:contentTypeVersion="17" ma:contentTypeDescription="Vytvoří nový dokument" ma:contentTypeScope="" ma:versionID="9981d0dc05ac2334554cbcecc07889bd">
  <xsd:schema xmlns:xsd="http://www.w3.org/2001/XMLSchema" xmlns:xs="http://www.w3.org/2001/XMLSchema" xmlns:p="http://schemas.microsoft.com/office/2006/metadata/properties" xmlns:ns2="5138328f-7f83-463c-8f5b-8faa75e57ef5" xmlns:ns3="dfa7048f-e634-4e05-b21e-550315c56630" targetNamespace="http://schemas.microsoft.com/office/2006/metadata/properties" ma:root="true" ma:fieldsID="042ec565da7f6265de4f4dce29c57d1e" ns2:_="" ns3:_="">
    <xsd:import namespace="5138328f-7f83-463c-8f5b-8faa75e57ef5"/>
    <xsd:import namespace="dfa7048f-e634-4e05-b21e-550315c566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38328f-7f83-463c-8f5b-8faa75e57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Značky obrázků" ma:readOnly="false" ma:fieldId="{5cf76f15-5ced-4ddc-b409-7134ff3c332f}" ma:taxonomyMulti="true" ma:sspId="12676c47-eb11-4139-b5ed-f835b2feba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7048f-e634-4e05-b21e-550315c5663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dílí se s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dílené s podrobnostm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98f7392-304f-473b-872f-c6bbd14bdf48}" ma:internalName="TaxCatchAll" ma:showField="CatchAllData" ma:web="dfa7048f-e634-4e05-b21e-550315c5663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38328f-7f83-463c-8f5b-8faa75e57ef5">
      <Terms xmlns="http://schemas.microsoft.com/office/infopath/2007/PartnerControls"/>
    </lcf76f155ced4ddcb4097134ff3c332f>
    <TaxCatchAll xmlns="dfa7048f-e634-4e05-b21e-550315c5663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9FDD6D-FFB7-4F13-A91A-DC35626D7BEA}"/>
</file>

<file path=customXml/itemProps2.xml><?xml version="1.0" encoding="utf-8"?>
<ds:datastoreItem xmlns:ds="http://schemas.openxmlformats.org/officeDocument/2006/customXml" ds:itemID="{E5B47867-9B2F-433E-8046-D6A9F3C2F01B}"/>
</file>

<file path=customXml/itemProps3.xml><?xml version="1.0" encoding="utf-8"?>
<ds:datastoreItem xmlns:ds="http://schemas.openxmlformats.org/officeDocument/2006/customXml" ds:itemID="{04AF163A-B86C-4D7F-9C86-6BD3A0AC7C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Sosna Karel</dc:creator>
  <cp:keywords/>
  <dc:description/>
  <cp:lastModifiedBy>Jan Březina</cp:lastModifiedBy>
  <cp:revision/>
  <dcterms:created xsi:type="dcterms:W3CDTF">2024-04-09T11:55:03Z</dcterms:created>
  <dcterms:modified xsi:type="dcterms:W3CDTF">2024-08-09T12:27:35Z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0x010100EAD0BBB4EE106140A9DAE8AB98A22896</vt:lpwstr>
  </property>
</Properties>
</file>