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ce\akce 2017\RES2DINV\zaporné topo\topo 3.58.40\pravy\"/>
    </mc:Choice>
  </mc:AlternateContent>
  <bookViews>
    <workbookView xWindow="0" yWindow="0" windowWidth="25200" windowHeight="121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9" i="1"/>
  <c r="K25" i="1"/>
  <c r="K31" i="1"/>
  <c r="K38" i="1"/>
  <c r="J11" i="1"/>
  <c r="J17" i="1"/>
  <c r="J23" i="1"/>
  <c r="J30" i="1"/>
  <c r="J35" i="1"/>
  <c r="J41" i="1"/>
  <c r="H46" i="1"/>
  <c r="K12" i="1" s="1"/>
  <c r="B25" i="1"/>
  <c r="C23" i="1" s="1"/>
  <c r="O19" i="1" l="1"/>
  <c r="J43" i="1"/>
  <c r="J38" i="1"/>
  <c r="J33" i="1"/>
  <c r="J27" i="1"/>
  <c r="J20" i="1"/>
  <c r="J14" i="1"/>
  <c r="J7" i="1"/>
  <c r="K41" i="1"/>
  <c r="O41" i="1" s="1"/>
  <c r="K35" i="1"/>
  <c r="K28" i="1"/>
  <c r="O28" i="1" s="1"/>
  <c r="K22" i="1"/>
  <c r="K14" i="1"/>
  <c r="O14" i="1" s="1"/>
  <c r="J42" i="1"/>
  <c r="J36" i="1"/>
  <c r="J31" i="1"/>
  <c r="J25" i="1"/>
  <c r="J19" i="1"/>
  <c r="J12" i="1"/>
  <c r="J6" i="1"/>
  <c r="K39" i="1"/>
  <c r="O39" i="1" s="1"/>
  <c r="K33" i="1"/>
  <c r="K27" i="1"/>
  <c r="O27" i="1" s="1"/>
  <c r="K20" i="1"/>
  <c r="N35" i="1"/>
  <c r="O38" i="1"/>
  <c r="O25" i="1"/>
  <c r="K3" i="1"/>
  <c r="O3" i="1" s="1"/>
  <c r="J4" i="1"/>
  <c r="J3" i="1"/>
  <c r="N3" i="1" s="1"/>
  <c r="K44" i="1"/>
  <c r="N44" i="1" s="1"/>
  <c r="J44" i="1"/>
  <c r="M44" i="1" s="1"/>
  <c r="J39" i="1"/>
  <c r="J34" i="1"/>
  <c r="N34" i="1" s="1"/>
  <c r="J28" i="1"/>
  <c r="J22" i="1"/>
  <c r="N22" i="1" s="1"/>
  <c r="J15" i="1"/>
  <c r="J9" i="1"/>
  <c r="N9" i="1" s="1"/>
  <c r="K43" i="1"/>
  <c r="O43" i="1" s="1"/>
  <c r="K36" i="1"/>
  <c r="O36" i="1" s="1"/>
  <c r="K30" i="1"/>
  <c r="O30" i="1" s="1"/>
  <c r="K23" i="1"/>
  <c r="O23" i="1" s="1"/>
  <c r="K15" i="1"/>
  <c r="O15" i="1" s="1"/>
  <c r="J26" i="1"/>
  <c r="N26" i="1" s="1"/>
  <c r="J18" i="1"/>
  <c r="J10" i="1"/>
  <c r="N10" i="1" s="1"/>
  <c r="K42" i="1"/>
  <c r="O42" i="1" s="1"/>
  <c r="K34" i="1"/>
  <c r="O34" i="1" s="1"/>
  <c r="K26" i="1"/>
  <c r="O26" i="1" s="1"/>
  <c r="K18" i="1"/>
  <c r="O18" i="1" s="1"/>
  <c r="K10" i="1"/>
  <c r="O10" i="1" s="1"/>
  <c r="K17" i="1"/>
  <c r="O17" i="1" s="1"/>
  <c r="K9" i="1"/>
  <c r="O9" i="1" s="1"/>
  <c r="J40" i="1"/>
  <c r="N40" i="1" s="1"/>
  <c r="J32" i="1"/>
  <c r="J24" i="1"/>
  <c r="N24" i="1" s="1"/>
  <c r="J16" i="1"/>
  <c r="J8" i="1"/>
  <c r="N8" i="1" s="1"/>
  <c r="K40" i="1"/>
  <c r="O40" i="1" s="1"/>
  <c r="K32" i="1"/>
  <c r="O32" i="1" s="1"/>
  <c r="K24" i="1"/>
  <c r="O24" i="1" s="1"/>
  <c r="K16" i="1"/>
  <c r="O16" i="1" s="1"/>
  <c r="K8" i="1"/>
  <c r="O8" i="1" s="1"/>
  <c r="K7" i="1"/>
  <c r="O7" i="1" s="1"/>
  <c r="K6" i="1"/>
  <c r="O6" i="1" s="1"/>
  <c r="J37" i="1"/>
  <c r="N37" i="1" s="1"/>
  <c r="J29" i="1"/>
  <c r="J21" i="1"/>
  <c r="N21" i="1" s="1"/>
  <c r="J13" i="1"/>
  <c r="J5" i="1"/>
  <c r="N5" i="1" s="1"/>
  <c r="K37" i="1"/>
  <c r="O37" i="1" s="1"/>
  <c r="K29" i="1"/>
  <c r="O29" i="1" s="1"/>
  <c r="K21" i="1"/>
  <c r="O21" i="1" s="1"/>
  <c r="K13" i="1"/>
  <c r="O13" i="1" s="1"/>
  <c r="K5" i="1"/>
  <c r="O5" i="1" s="1"/>
  <c r="K4" i="1"/>
  <c r="O4" i="1" s="1"/>
  <c r="C10" i="1"/>
  <c r="C9" i="1"/>
  <c r="C3" i="1"/>
  <c r="C15" i="1"/>
  <c r="C7" i="1"/>
  <c r="C5" i="1"/>
  <c r="C18" i="1"/>
  <c r="C17" i="1"/>
  <c r="C16" i="1"/>
  <c r="C8" i="1"/>
  <c r="C22" i="1"/>
  <c r="C14" i="1"/>
  <c r="C6" i="1"/>
  <c r="C21" i="1"/>
  <c r="C13" i="1"/>
  <c r="C20" i="1"/>
  <c r="C12" i="1"/>
  <c r="C4" i="1"/>
  <c r="C19" i="1"/>
  <c r="C11" i="1"/>
  <c r="N47" i="1" l="1"/>
  <c r="Q8" i="1" s="1"/>
  <c r="S8" i="1" s="1"/>
  <c r="N11" i="1"/>
  <c r="N12" i="1"/>
  <c r="N36" i="1"/>
  <c r="N14" i="1"/>
  <c r="N38" i="1"/>
  <c r="N17" i="1"/>
  <c r="N29" i="1"/>
  <c r="N32" i="1"/>
  <c r="N28" i="1"/>
  <c r="O11" i="1"/>
  <c r="N23" i="1"/>
  <c r="O33" i="1"/>
  <c r="N19" i="1"/>
  <c r="N42" i="1"/>
  <c r="O35" i="1"/>
  <c r="N20" i="1"/>
  <c r="N43" i="1"/>
  <c r="N30" i="1"/>
  <c r="M47" i="1"/>
  <c r="P24" i="1" s="1"/>
  <c r="R24" i="1" s="1"/>
  <c r="N25" i="1"/>
  <c r="N27" i="1"/>
  <c r="N41" i="1"/>
  <c r="N13" i="1"/>
  <c r="N16" i="1"/>
  <c r="N18" i="1"/>
  <c r="N15" i="1"/>
  <c r="N39" i="1"/>
  <c r="N4" i="1"/>
  <c r="O20" i="1"/>
  <c r="N6" i="1"/>
  <c r="N31" i="1"/>
  <c r="O22" i="1"/>
  <c r="N7" i="1"/>
  <c r="N33" i="1"/>
  <c r="O31" i="1"/>
  <c r="O12" i="1"/>
  <c r="P7" i="1" l="1"/>
  <c r="R7" i="1" s="1"/>
  <c r="V20" i="1"/>
  <c r="X20" i="1" s="1"/>
  <c r="Q20" i="1"/>
  <c r="S20" i="1" s="1"/>
  <c r="P39" i="1"/>
  <c r="R39" i="1" s="1"/>
  <c r="U18" i="1"/>
  <c r="W18" i="1" s="1"/>
  <c r="P18" i="1"/>
  <c r="R18" i="1" s="1"/>
  <c r="Q6" i="1"/>
  <c r="S6" i="1" s="1"/>
  <c r="U27" i="1"/>
  <c r="W27" i="1" s="1"/>
  <c r="P27" i="1"/>
  <c r="R27" i="1" s="1"/>
  <c r="P35" i="1"/>
  <c r="R35" i="1" s="1"/>
  <c r="P3" i="1"/>
  <c r="R3" i="1" s="1"/>
  <c r="P34" i="1"/>
  <c r="R34" i="1" s="1"/>
  <c r="Q23" i="1"/>
  <c r="S23" i="1" s="1"/>
  <c r="Q18" i="1"/>
  <c r="S18" i="1" s="1"/>
  <c r="P8" i="1"/>
  <c r="R8" i="1" s="1"/>
  <c r="P37" i="1"/>
  <c r="R37" i="1" s="1"/>
  <c r="Q13" i="1"/>
  <c r="S13" i="1" s="1"/>
  <c r="U20" i="1"/>
  <c r="W20" i="1" s="1"/>
  <c r="P20" i="1"/>
  <c r="R20" i="1" s="1"/>
  <c r="V33" i="1"/>
  <c r="X33" i="1" s="1"/>
  <c r="Q33" i="1"/>
  <c r="S33" i="1" s="1"/>
  <c r="Q43" i="1"/>
  <c r="S43" i="1" s="1"/>
  <c r="Q42" i="1"/>
  <c r="S42" i="1" s="1"/>
  <c r="U32" i="1"/>
  <c r="W32" i="1" s="1"/>
  <c r="P32" i="1"/>
  <c r="R32" i="1" s="1"/>
  <c r="Q5" i="1"/>
  <c r="S5" i="1" s="1"/>
  <c r="P14" i="1"/>
  <c r="R14" i="1" s="1"/>
  <c r="U12" i="1"/>
  <c r="W12" i="1" s="1"/>
  <c r="P12" i="1"/>
  <c r="R12" i="1" s="1"/>
  <c r="N46" i="1"/>
  <c r="P22" i="1"/>
  <c r="R22" i="1" s="1"/>
  <c r="P26" i="1"/>
  <c r="R26" i="1" s="1"/>
  <c r="Q17" i="1"/>
  <c r="S17" i="1" s="1"/>
  <c r="Q32" i="1"/>
  <c r="S32" i="1" s="1"/>
  <c r="P21" i="1"/>
  <c r="R21" i="1" s="1"/>
  <c r="Q4" i="1"/>
  <c r="S4" i="1" s="1"/>
  <c r="V12" i="1"/>
  <c r="X12" i="1" s="1"/>
  <c r="Q12" i="1"/>
  <c r="S12" i="1" s="1"/>
  <c r="V22" i="1"/>
  <c r="X22" i="1" s="1"/>
  <c r="Q22" i="1"/>
  <c r="S22" i="1" s="1"/>
  <c r="Q38" i="1"/>
  <c r="S38" i="1" s="1"/>
  <c r="P15" i="1"/>
  <c r="R15" i="1" s="1"/>
  <c r="Q26" i="1"/>
  <c r="S26" i="1" s="1"/>
  <c r="U16" i="1"/>
  <c r="W16" i="1" s="1"/>
  <c r="P16" i="1"/>
  <c r="R16" i="1" s="1"/>
  <c r="U41" i="1"/>
  <c r="W41" i="1" s="1"/>
  <c r="P41" i="1"/>
  <c r="R41" i="1" s="1"/>
  <c r="Q41" i="1"/>
  <c r="S41" i="1" s="1"/>
  <c r="P25" i="1"/>
  <c r="R25" i="1" s="1"/>
  <c r="V35" i="1"/>
  <c r="X35" i="1" s="1"/>
  <c r="Q35" i="1"/>
  <c r="S35" i="1" s="1"/>
  <c r="P23" i="1"/>
  <c r="R23" i="1" s="1"/>
  <c r="Q40" i="1"/>
  <c r="S40" i="1" s="1"/>
  <c r="U29" i="1"/>
  <c r="W29" i="1" s="1"/>
  <c r="P29" i="1"/>
  <c r="R29" i="1" s="1"/>
  <c r="Q28" i="1"/>
  <c r="S28" i="1" s="1"/>
  <c r="Q27" i="1"/>
  <c r="S27" i="1" s="1"/>
  <c r="V31" i="1"/>
  <c r="X31" i="1" s="1"/>
  <c r="Q31" i="1"/>
  <c r="S31" i="1" s="1"/>
  <c r="U31" i="1"/>
  <c r="W31" i="1" s="1"/>
  <c r="P31" i="1"/>
  <c r="R31" i="1" s="1"/>
  <c r="Q30" i="1"/>
  <c r="S30" i="1" s="1"/>
  <c r="Q24" i="1"/>
  <c r="S24" i="1" s="1"/>
  <c r="U13" i="1"/>
  <c r="W13" i="1" s="1"/>
  <c r="P13" i="1"/>
  <c r="R13" i="1" s="1"/>
  <c r="Q19" i="1"/>
  <c r="S19" i="1" s="1"/>
  <c r="Q39" i="1"/>
  <c r="S39" i="1" s="1"/>
  <c r="Q25" i="1"/>
  <c r="S25" i="1" s="1"/>
  <c r="P9" i="1"/>
  <c r="R9" i="1" s="1"/>
  <c r="P10" i="1"/>
  <c r="R10" i="1" s="1"/>
  <c r="P40" i="1"/>
  <c r="R40" i="1" s="1"/>
  <c r="Q16" i="1"/>
  <c r="S16" i="1" s="1"/>
  <c r="P5" i="1"/>
  <c r="R5" i="1" s="1"/>
  <c r="U30" i="1"/>
  <c r="W30" i="1" s="1"/>
  <c r="P30" i="1"/>
  <c r="R30" i="1" s="1"/>
  <c r="U42" i="1"/>
  <c r="W42" i="1" s="1"/>
  <c r="P42" i="1"/>
  <c r="R42" i="1" s="1"/>
  <c r="V11" i="1"/>
  <c r="X11" i="1" s="1"/>
  <c r="Q11" i="1"/>
  <c r="S11" i="1" s="1"/>
  <c r="Q15" i="1"/>
  <c r="S15" i="1" s="1"/>
  <c r="Q10" i="1"/>
  <c r="S10" i="1" s="1"/>
  <c r="Q37" i="1"/>
  <c r="S37" i="1" s="1"/>
  <c r="P17" i="1"/>
  <c r="R17" i="1" s="1"/>
  <c r="Q3" i="1"/>
  <c r="S3" i="1" s="1"/>
  <c r="Q36" i="1"/>
  <c r="S36" i="1" s="1"/>
  <c r="Q34" i="1"/>
  <c r="S34" i="1" s="1"/>
  <c r="Q7" i="1"/>
  <c r="S7" i="1" s="1"/>
  <c r="Q29" i="1"/>
  <c r="S29" i="1" s="1"/>
  <c r="U33" i="1"/>
  <c r="W33" i="1" s="1"/>
  <c r="P33" i="1"/>
  <c r="R33" i="1" s="1"/>
  <c r="U6" i="1"/>
  <c r="W6" i="1" s="1"/>
  <c r="P6" i="1"/>
  <c r="R6" i="1" s="1"/>
  <c r="U4" i="1"/>
  <c r="W4" i="1" s="1"/>
  <c r="P4" i="1"/>
  <c r="R4" i="1" s="1"/>
  <c r="Q9" i="1"/>
  <c r="S9" i="1" s="1"/>
  <c r="Q21" i="1"/>
  <c r="S21" i="1" s="1"/>
  <c r="Q14" i="1"/>
  <c r="S14" i="1" s="1"/>
  <c r="M46" i="1"/>
  <c r="U43" i="1"/>
  <c r="W43" i="1" s="1"/>
  <c r="P43" i="1"/>
  <c r="R43" i="1" s="1"/>
  <c r="U19" i="1"/>
  <c r="W19" i="1" s="1"/>
  <c r="P19" i="1"/>
  <c r="R19" i="1" s="1"/>
  <c r="U28" i="1"/>
  <c r="W28" i="1" s="1"/>
  <c r="P28" i="1"/>
  <c r="R28" i="1" s="1"/>
  <c r="U38" i="1"/>
  <c r="W38" i="1" s="1"/>
  <c r="P38" i="1"/>
  <c r="R38" i="1" s="1"/>
  <c r="U36" i="1"/>
  <c r="W36" i="1" s="1"/>
  <c r="P36" i="1"/>
  <c r="R36" i="1" s="1"/>
  <c r="U11" i="1"/>
  <c r="W11" i="1" s="1"/>
  <c r="P11" i="1"/>
  <c r="R11" i="1" s="1"/>
  <c r="U21" i="1" l="1"/>
  <c r="W21" i="1" s="1"/>
  <c r="U26" i="1"/>
  <c r="W26" i="1" s="1"/>
  <c r="U22" i="1"/>
  <c r="W22" i="1" s="1"/>
  <c r="U24" i="1"/>
  <c r="W24" i="1" s="1"/>
  <c r="U5" i="1"/>
  <c r="W5" i="1" s="1"/>
  <c r="U40" i="1"/>
  <c r="W40" i="1" s="1"/>
  <c r="U10" i="1"/>
  <c r="W10" i="1" s="1"/>
  <c r="U9" i="1"/>
  <c r="W9" i="1" s="1"/>
  <c r="U3" i="1"/>
  <c r="W3" i="1" s="1"/>
  <c r="U37" i="1"/>
  <c r="W37" i="1" s="1"/>
  <c r="U8" i="1"/>
  <c r="W8" i="1" s="1"/>
  <c r="U34" i="1"/>
  <c r="W34" i="1" s="1"/>
  <c r="U35" i="1"/>
  <c r="W35" i="1" s="1"/>
  <c r="U17" i="1"/>
  <c r="W17" i="1" s="1"/>
  <c r="U23" i="1"/>
  <c r="W23" i="1" s="1"/>
  <c r="U25" i="1"/>
  <c r="W25" i="1" s="1"/>
  <c r="U15" i="1"/>
  <c r="W15" i="1" s="1"/>
  <c r="V4" i="1"/>
  <c r="X4" i="1" s="1"/>
  <c r="V32" i="1"/>
  <c r="X32" i="1" s="1"/>
  <c r="V17" i="1"/>
  <c r="X17" i="1" s="1"/>
  <c r="V29" i="1"/>
  <c r="X29" i="1" s="1"/>
  <c r="V7" i="1"/>
  <c r="X7" i="1" s="1"/>
  <c r="V34" i="1"/>
  <c r="X34" i="1" s="1"/>
  <c r="V36" i="1"/>
  <c r="X36" i="1" s="1"/>
  <c r="V3" i="1"/>
  <c r="X3" i="1" s="1"/>
  <c r="V37" i="1"/>
  <c r="X37" i="1" s="1"/>
  <c r="V10" i="1"/>
  <c r="X10" i="1" s="1"/>
  <c r="V15" i="1"/>
  <c r="X15" i="1" s="1"/>
  <c r="V16" i="1"/>
  <c r="X16" i="1" s="1"/>
  <c r="V25" i="1"/>
  <c r="X25" i="1" s="1"/>
  <c r="V39" i="1"/>
  <c r="X39" i="1" s="1"/>
  <c r="V19" i="1"/>
  <c r="X19" i="1" s="1"/>
  <c r="V24" i="1"/>
  <c r="X24" i="1" s="1"/>
  <c r="V30" i="1"/>
  <c r="X30" i="1" s="1"/>
  <c r="V27" i="1"/>
  <c r="X27" i="1" s="1"/>
  <c r="V28" i="1"/>
  <c r="X28" i="1" s="1"/>
  <c r="V40" i="1"/>
  <c r="X40" i="1" s="1"/>
  <c r="V41" i="1"/>
  <c r="X41" i="1" s="1"/>
  <c r="V26" i="1"/>
  <c r="X26" i="1" s="1"/>
  <c r="V38" i="1"/>
  <c r="X38" i="1" s="1"/>
  <c r="V5" i="1"/>
  <c r="X5" i="1" s="1"/>
  <c r="V42" i="1"/>
  <c r="X42" i="1" s="1"/>
  <c r="V43" i="1"/>
  <c r="X43" i="1" s="1"/>
  <c r="V13" i="1"/>
  <c r="X13" i="1" s="1"/>
  <c r="V18" i="1"/>
  <c r="X18" i="1" s="1"/>
  <c r="V23" i="1"/>
  <c r="X23" i="1" s="1"/>
  <c r="V6" i="1"/>
  <c r="X6" i="1" s="1"/>
  <c r="V8" i="1"/>
  <c r="X8" i="1" s="1"/>
  <c r="V14" i="1"/>
  <c r="X14" i="1" s="1"/>
  <c r="V21" i="1"/>
  <c r="X21" i="1" s="1"/>
  <c r="V9" i="1"/>
  <c r="X9" i="1" s="1"/>
  <c r="U14" i="1"/>
  <c r="W14" i="1" s="1"/>
  <c r="U39" i="1"/>
  <c r="W39" i="1" s="1"/>
  <c r="U7" i="1"/>
  <c r="W7" i="1" s="1"/>
</calcChain>
</file>

<file path=xl/sharedStrings.xml><?xml version="1.0" encoding="utf-8"?>
<sst xmlns="http://schemas.openxmlformats.org/spreadsheetml/2006/main" count="92" uniqueCount="86">
  <si>
    <t xml:space="preserve">1 pixel </t>
  </si>
  <si>
    <t>m2</t>
  </si>
  <si>
    <t>D01</t>
  </si>
  <si>
    <t>D03</t>
  </si>
  <si>
    <t>D05</t>
  </si>
  <si>
    <t>D07</t>
  </si>
  <si>
    <t>D09</t>
  </si>
  <si>
    <t>D11</t>
  </si>
  <si>
    <t>D13</t>
  </si>
  <si>
    <t>D15</t>
  </si>
  <si>
    <t>D17</t>
  </si>
  <si>
    <t>D19</t>
  </si>
  <si>
    <t>D21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</si>
  <si>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</si>
  <si>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</si>
  <si>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</si>
  <si>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</si>
  <si>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</si>
  <si>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</si>
  <si>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</si>
  <si>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</si>
  <si>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</si>
  <si>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</si>
  <si>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</si>
  <si>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</si>
  <si>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</si>
  <si>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</si>
  <si>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</si>
  <si>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</si>
  <si>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</si>
  <si>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</si>
  <si>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</si>
  <si>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</si>
  <si>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</si>
  <si>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</si>
  <si>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</si>
  <si>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</si>
  <si>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</si>
  <si>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</si>
  <si>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</si>
  <si>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</si>
  <si>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</si>
  <si>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</si>
  <si>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</si>
  <si>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</si>
  <si>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</si>
  <si>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</si>
  <si>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</si>
  <si>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</si>
  <si>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</si>
  <si>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</si>
  <si>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</si>
  <si>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</si>
  <si>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</si>
  <si>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</si>
  <si>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</si>
  <si>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</si>
  <si>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</si>
  <si>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</si>
  <si>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</si>
  <si>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</si>
  <si>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</si>
  <si>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</si>
  <si>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</si>
  <si>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HP[px]</t>
  </si>
  <si>
    <t>HL[px]</t>
  </si>
  <si>
    <t>HP[cm]</t>
  </si>
  <si>
    <t>HL[cm]</t>
  </si>
  <si>
    <t>1 pixel</t>
  </si>
  <si>
    <t>cm</t>
  </si>
  <si>
    <t>[px]</t>
  </si>
  <si>
    <t>[m2]</t>
  </si>
  <si>
    <t>Profil</t>
  </si>
  <si>
    <t>Pozice</t>
  </si>
  <si>
    <t>Vzdálenost kořene hrotu od nulové hladiny</t>
  </si>
  <si>
    <t>Obsah profilu ZK-1</t>
  </si>
  <si>
    <t>Staničení [m]</t>
  </si>
  <si>
    <t>Pravý</t>
  </si>
  <si>
    <t>Levý</t>
  </si>
  <si>
    <t>Nulová hladina</t>
  </si>
  <si>
    <t>max</t>
  </si>
  <si>
    <t>min</t>
  </si>
  <si>
    <t>levý</t>
  </si>
  <si>
    <t>pravý -</t>
  </si>
  <si>
    <t>levý -</t>
  </si>
  <si>
    <t>ERT staničení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</si>
</sst>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0" xfId="0" applyFont="1" applyBorder="1"/>
    <xf numFmtId="0" fontId="1" fillId="0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5" fontId="0" fillId="0" borderId="0" xfId="0" applyNumberFormat="1"/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2" fontId="6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Vzdálenost kořene</a:t>
            </a:r>
            <a:r>
              <a:rPr lang="cs-CZ" baseline="0"/>
              <a:t> hrotu od nulové hladiny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List1!$N$2</c:f>
              <c:strCache>
                <c:ptCount val="1"/>
                <c:pt idx="0">
                  <c:v>Pravý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List1!$G$3:$G$43</c:f>
              <c:strCache>
                <c:ptCount val="41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</c:strCache>
            </c:strRef>
          </c:cat>
          <c:val>
            <c:numRef>
              <c:f>List1!$N$3:$N$43</c:f>
              <c:numCache>
                <c:formatCode>0.0</c:formatCode>
                <c:ptCount val="41"/>
                <c:pt idx="0">
                  <c:v>51.515151515151508</c:v>
                </c:pt>
                <c:pt idx="1">
                  <c:v>46.969696969696962</c:v>
                </c:pt>
                <c:pt idx="2">
                  <c:v>60.606060606060602</c:v>
                </c:pt>
                <c:pt idx="3">
                  <c:v>60.606060606060602</c:v>
                </c:pt>
                <c:pt idx="4">
                  <c:v>57.575757575757571</c:v>
                </c:pt>
                <c:pt idx="5">
                  <c:v>56.060606060606055</c:v>
                </c:pt>
                <c:pt idx="6">
                  <c:v>59.090909090909086</c:v>
                </c:pt>
                <c:pt idx="7">
                  <c:v>45.454545454545446</c:v>
                </c:pt>
                <c:pt idx="8">
                  <c:v>42.424242424242429</c:v>
                </c:pt>
                <c:pt idx="9">
                  <c:v>33.333333333333329</c:v>
                </c:pt>
                <c:pt idx="10">
                  <c:v>39.393939393939398</c:v>
                </c:pt>
                <c:pt idx="11">
                  <c:v>49.999999999999993</c:v>
                </c:pt>
                <c:pt idx="12">
                  <c:v>48.484848484848477</c:v>
                </c:pt>
                <c:pt idx="13">
                  <c:v>49.999999999999993</c:v>
                </c:pt>
                <c:pt idx="14">
                  <c:v>56.060606060606055</c:v>
                </c:pt>
                <c:pt idx="15">
                  <c:v>60.606060606060602</c:v>
                </c:pt>
                <c:pt idx="16">
                  <c:v>66.666666666666657</c:v>
                </c:pt>
                <c:pt idx="17">
                  <c:v>68.181818181818187</c:v>
                </c:pt>
                <c:pt idx="18">
                  <c:v>81.818181818181813</c:v>
                </c:pt>
                <c:pt idx="19">
                  <c:v>80.303030303030312</c:v>
                </c:pt>
                <c:pt idx="20">
                  <c:v>78.787878787878782</c:v>
                </c:pt>
                <c:pt idx="21">
                  <c:v>78.787878787878782</c:v>
                </c:pt>
                <c:pt idx="22">
                  <c:v>80.303030303030312</c:v>
                </c:pt>
                <c:pt idx="23">
                  <c:v>60.606060606060602</c:v>
                </c:pt>
                <c:pt idx="24">
                  <c:v>42.424242424242429</c:v>
                </c:pt>
                <c:pt idx="25">
                  <c:v>30.303030303030305</c:v>
                </c:pt>
                <c:pt idx="26">
                  <c:v>16.666666666666664</c:v>
                </c:pt>
                <c:pt idx="27">
                  <c:v>28.787878787878789</c:v>
                </c:pt>
                <c:pt idx="28">
                  <c:v>36.363636363636367</c:v>
                </c:pt>
                <c:pt idx="29">
                  <c:v>21.212121212121211</c:v>
                </c:pt>
                <c:pt idx="30">
                  <c:v>9.0909090909090864</c:v>
                </c:pt>
                <c:pt idx="31">
                  <c:v>10.606060606060602</c:v>
                </c:pt>
                <c:pt idx="32">
                  <c:v>33.333333333333329</c:v>
                </c:pt>
                <c:pt idx="33">
                  <c:v>54.54545454545454</c:v>
                </c:pt>
                <c:pt idx="34">
                  <c:v>84.848484848484844</c:v>
                </c:pt>
                <c:pt idx="35">
                  <c:v>103.03030303030303</c:v>
                </c:pt>
                <c:pt idx="36">
                  <c:v>106.06060606060606</c:v>
                </c:pt>
                <c:pt idx="37">
                  <c:v>115.15151515151516</c:v>
                </c:pt>
                <c:pt idx="38">
                  <c:v>103.03030303030303</c:v>
                </c:pt>
                <c:pt idx="39">
                  <c:v>103.03030303030303</c:v>
                </c:pt>
                <c:pt idx="40">
                  <c:v>81.818181818181813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List1!$O$2</c:f>
              <c:strCache>
                <c:ptCount val="1"/>
                <c:pt idx="0">
                  <c:v>Levý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List1!$G$3:$G$43</c:f>
              <c:strCache>
                <c:ptCount val="41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</c:strCache>
            </c:strRef>
          </c:cat>
          <c:val>
            <c:numRef>
              <c:f>List1!$O$3:$O$43</c:f>
              <c:numCache>
                <c:formatCode>0.0</c:formatCode>
                <c:ptCount val="41"/>
                <c:pt idx="0">
                  <c:v>33.333333333333329</c:v>
                </c:pt>
                <c:pt idx="1">
                  <c:v>21.212121212121218</c:v>
                </c:pt>
                <c:pt idx="2">
                  <c:v>31.818181818181813</c:v>
                </c:pt>
                <c:pt idx="3">
                  <c:v>45.454545454545453</c:v>
                </c:pt>
                <c:pt idx="4">
                  <c:v>21.212121212121218</c:v>
                </c:pt>
                <c:pt idx="5">
                  <c:v>21.212121212121218</c:v>
                </c:pt>
                <c:pt idx="6">
                  <c:v>28.787878787878782</c:v>
                </c:pt>
                <c:pt idx="7">
                  <c:v>54.545454545454547</c:v>
                </c:pt>
                <c:pt idx="8">
                  <c:v>43.939393939393938</c:v>
                </c:pt>
                <c:pt idx="9">
                  <c:v>43.939393939393938</c:v>
                </c:pt>
                <c:pt idx="10">
                  <c:v>56.060606060606062</c:v>
                </c:pt>
                <c:pt idx="11">
                  <c:v>53.030303030303031</c:v>
                </c:pt>
                <c:pt idx="12">
                  <c:v>27.27272727272728</c:v>
                </c:pt>
                <c:pt idx="13">
                  <c:v>22.727272727272734</c:v>
                </c:pt>
                <c:pt idx="14">
                  <c:v>21.212121212121218</c:v>
                </c:pt>
                <c:pt idx="15">
                  <c:v>28.787878787878782</c:v>
                </c:pt>
                <c:pt idx="16">
                  <c:v>31.818181818181813</c:v>
                </c:pt>
                <c:pt idx="17">
                  <c:v>28.787878787878782</c:v>
                </c:pt>
                <c:pt idx="18">
                  <c:v>21.212121212121218</c:v>
                </c:pt>
                <c:pt idx="19">
                  <c:v>7.5757575757575779</c:v>
                </c:pt>
                <c:pt idx="20">
                  <c:v>21.212121212121218</c:v>
                </c:pt>
                <c:pt idx="21">
                  <c:v>33.333333333333329</c:v>
                </c:pt>
                <c:pt idx="22">
                  <c:v>27.27272727272728</c:v>
                </c:pt>
                <c:pt idx="23">
                  <c:v>24.242424242424249</c:v>
                </c:pt>
                <c:pt idx="24">
                  <c:v>25.757575757575765</c:v>
                </c:pt>
                <c:pt idx="25">
                  <c:v>36.36363636363636</c:v>
                </c:pt>
                <c:pt idx="26">
                  <c:v>25.757575757575765</c:v>
                </c:pt>
                <c:pt idx="27">
                  <c:v>16.666666666666671</c:v>
                </c:pt>
                <c:pt idx="28">
                  <c:v>19.696969696969695</c:v>
                </c:pt>
                <c:pt idx="29">
                  <c:v>28.787878787878782</c:v>
                </c:pt>
                <c:pt idx="30">
                  <c:v>22.727272727272734</c:v>
                </c:pt>
                <c:pt idx="31">
                  <c:v>24.242424242424249</c:v>
                </c:pt>
                <c:pt idx="32">
                  <c:v>21.212121212121218</c:v>
                </c:pt>
                <c:pt idx="33">
                  <c:v>24.242424242424249</c:v>
                </c:pt>
                <c:pt idx="34">
                  <c:v>37.878787878787875</c:v>
                </c:pt>
                <c:pt idx="35">
                  <c:v>45.454545454545453</c:v>
                </c:pt>
                <c:pt idx="36">
                  <c:v>48.484848484848484</c:v>
                </c:pt>
                <c:pt idx="37">
                  <c:v>51.515151515151516</c:v>
                </c:pt>
                <c:pt idx="38">
                  <c:v>54.545454545454547</c:v>
                </c:pt>
                <c:pt idx="39">
                  <c:v>62.121212121212125</c:v>
                </c:pt>
                <c:pt idx="40">
                  <c:v>65.151515151515156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5192"/>
        <c:axId val="180165576"/>
      </c:lineChart>
      <c:catAx>
        <c:axId val="1801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165576"/>
        <c:crosses val="autoZero"/>
        <c:auto val="1"/>
        <c:lblAlgn val="ctr"/>
        <c:lblOffset val="100"/>
        <c:noMultiLvlLbl val="0"/>
      </c:catAx>
      <c:valAx>
        <c:axId val="1801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1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423182</xdr:colOff>
      <xdr:row>6</xdr:row>
      <xdr:rowOff>104775</xdr:rowOff>
    </xdr:from>
    <xdr:to>
      <xdr:col>37</xdr:col>
      <xdr:colOff>570140</xdr:colOff>
      <xdr:row>29</xdr:row>
      <xdr:rowOff>34018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I1" zoomScale="85" zoomScaleNormal="85" workbookViewId="0">
      <selection activeCell="R3" sqref="R3:R42"/>
    </sheetView>
  </sheetViews>
  <sheetFormatPr defaultRowHeight="15" x14ac:dyDescent="0.25"/>
  <cols>
    <col min="2" max="2" width="12" bestFit="1" customWidth="1"/>
    <col min="4" max="4" width="15.5703125" customWidth="1"/>
    <col min="8" max="11" width="9.140625" style="3"/>
    <col min="12" max="12" width="17.42578125" customWidth="1"/>
    <col min="13" max="13" width="13.7109375" style="4" customWidth="1"/>
    <col min="14" max="14" width="9.140625" style="4"/>
  </cols>
  <sheetData>
    <row r="1" spans="1:24" x14ac:dyDescent="0.25">
      <c r="A1" s="35" t="s">
        <v>75</v>
      </c>
      <c r="B1" s="35"/>
      <c r="C1" s="35"/>
      <c r="G1" s="36" t="s">
        <v>74</v>
      </c>
      <c r="H1" s="36"/>
      <c r="I1" s="36"/>
      <c r="J1" s="36"/>
      <c r="K1" s="36"/>
      <c r="L1" s="36"/>
      <c r="M1" s="36"/>
      <c r="N1" s="36"/>
    </row>
    <row r="2" spans="1:24" x14ac:dyDescent="0.25">
      <c r="A2" s="7" t="s">
        <v>72</v>
      </c>
      <c r="B2" s="5" t="s">
        <v>70</v>
      </c>
      <c r="C2" s="5" t="s">
        <v>71</v>
      </c>
      <c r="D2" s="11" t="s">
        <v>76</v>
      </c>
      <c r="G2" s="5" t="s">
        <v>73</v>
      </c>
      <c r="H2" s="6" t="s">
        <v>64</v>
      </c>
      <c r="I2" s="5" t="s">
        <v>65</v>
      </c>
      <c r="J2" s="6" t="s">
        <v>66</v>
      </c>
      <c r="K2" s="5" t="s">
        <v>67</v>
      </c>
      <c r="L2" s="14" t="s">
        <v>76</v>
      </c>
      <c r="M2" s="4" t="s">
        <v>85</v>
      </c>
      <c r="N2" s="12" t="s">
        <v>77</v>
      </c>
      <c r="O2" s="11" t="s">
        <v>78</v>
      </c>
      <c r="P2" s="31" t="s">
        <v>77</v>
      </c>
      <c r="Q2" s="31" t="s">
        <v>82</v>
      </c>
      <c r="R2" s="31" t="s">
        <v>77</v>
      </c>
      <c r="S2" s="31" t="s">
        <v>82</v>
      </c>
      <c r="T2" s="32"/>
      <c r="U2" s="33" t="s">
        <v>83</v>
      </c>
      <c r="V2" s="31" t="s">
        <v>84</v>
      </c>
      <c r="W2" s="33" t="s">
        <v>83</v>
      </c>
      <c r="X2" s="31" t="s">
        <v>84</v>
      </c>
    </row>
    <row r="3" spans="1:24" x14ac:dyDescent="0.25">
      <c r="A3" s="8" t="s">
        <v>2</v>
      </c>
      <c r="B3" s="21">
        <v>462980</v>
      </c>
      <c r="C3" s="10">
        <f>B3*$B$25</f>
        <v>14.395945329666533</v>
      </c>
      <c r="D3" s="20">
        <v>0</v>
      </c>
      <c r="G3" s="4" t="s">
        <v>23</v>
      </c>
      <c r="H3" s="15">
        <v>53</v>
      </c>
      <c r="I3" s="16">
        <v>51</v>
      </c>
      <c r="J3" s="17">
        <f t="shared" ref="J3:J44" si="0">H3*$H$46</f>
        <v>80.303030303030297</v>
      </c>
      <c r="K3" s="18">
        <f t="shared" ref="K3:K44" si="1">I3*$H$46</f>
        <v>77.272727272727266</v>
      </c>
      <c r="L3" s="19">
        <v>0</v>
      </c>
      <c r="M3" s="4">
        <v>20</v>
      </c>
      <c r="N3" s="9">
        <f>J3-$J$44</f>
        <v>51.515151515151508</v>
      </c>
      <c r="O3" s="9">
        <f>K3-$K$44</f>
        <v>33.333333333333329</v>
      </c>
      <c r="P3" s="30">
        <f>N3-M47</f>
        <v>42.424242424242422</v>
      </c>
      <c r="Q3" s="30">
        <f>O3-$N$47</f>
        <v>25.757575757575751</v>
      </c>
      <c r="R3" s="30">
        <f>P3/100</f>
        <v>0.4242424242424242</v>
      </c>
      <c r="S3" s="30">
        <f>Q3/100</f>
        <v>0.25757575757575751</v>
      </c>
      <c r="T3" s="34"/>
      <c r="U3" s="9">
        <f>N3-$M$46</f>
        <v>-63.636363636363647</v>
      </c>
      <c r="V3" s="9">
        <f>O3-$N$46</f>
        <v>-31.818181818181827</v>
      </c>
      <c r="W3" s="30">
        <f>U3/100</f>
        <v>-0.63636363636363646</v>
      </c>
      <c r="X3" s="30">
        <f>V3/100</f>
        <v>-0.31818181818181829</v>
      </c>
    </row>
    <row r="4" spans="1:24" x14ac:dyDescent="0.25">
      <c r="A4" s="8" t="s">
        <v>3</v>
      </c>
      <c r="B4" s="21">
        <v>438241</v>
      </c>
      <c r="C4" s="10">
        <f t="shared" ref="C4:C23" si="2">B4*$B$25</f>
        <v>13.626708447920841</v>
      </c>
      <c r="D4" s="20">
        <v>1</v>
      </c>
      <c r="G4" s="4" t="s">
        <v>24</v>
      </c>
      <c r="H4" s="15">
        <v>50</v>
      </c>
      <c r="I4" s="16">
        <v>43</v>
      </c>
      <c r="J4" s="17">
        <f>H4*$H$46</f>
        <v>75.757575757575751</v>
      </c>
      <c r="K4" s="18">
        <f t="shared" si="1"/>
        <v>65.151515151515156</v>
      </c>
      <c r="L4" s="19">
        <v>0.5</v>
      </c>
      <c r="M4" s="4">
        <v>19.5</v>
      </c>
      <c r="N4" s="9">
        <f>J4-$J$44</f>
        <v>46.969696969696962</v>
      </c>
      <c r="O4" s="9">
        <f>K4-$K$44</f>
        <v>21.212121212121218</v>
      </c>
      <c r="P4" s="30">
        <f>N4-M47</f>
        <v>37.878787878787875</v>
      </c>
      <c r="Q4" s="30">
        <f>O4-$N$47</f>
        <v>13.63636363636364</v>
      </c>
      <c r="R4" s="30">
        <f t="shared" ref="R4:R43" si="3">P4/100</f>
        <v>0.37878787878787873</v>
      </c>
      <c r="S4" s="30">
        <f t="shared" ref="S4:S43" si="4">Q4/100</f>
        <v>0.13636363636363641</v>
      </c>
      <c r="T4" s="34"/>
      <c r="U4" s="9">
        <f t="shared" ref="U4:U43" si="5">N4-$M$46</f>
        <v>-68.181818181818187</v>
      </c>
      <c r="V4" s="9">
        <f t="shared" ref="V4:V43" si="6">O4-$N$46</f>
        <v>-43.939393939393938</v>
      </c>
      <c r="W4" s="30">
        <f t="shared" ref="W4:W43" si="7">U4/100</f>
        <v>-0.68181818181818188</v>
      </c>
      <c r="X4" s="30">
        <f t="shared" ref="X4:X43" si="8">V4/100</f>
        <v>-0.43939393939393939</v>
      </c>
    </row>
    <row r="5" spans="1:24" x14ac:dyDescent="0.25">
      <c r="A5" s="8" t="s">
        <v>4</v>
      </c>
      <c r="B5" s="21">
        <v>410755</v>
      </c>
      <c r="C5" s="10">
        <f t="shared" si="2"/>
        <v>12.772056079932559</v>
      </c>
      <c r="D5" s="20">
        <v>2</v>
      </c>
      <c r="G5" s="4" t="s">
        <v>25</v>
      </c>
      <c r="H5" s="15">
        <v>59</v>
      </c>
      <c r="I5" s="16">
        <v>50</v>
      </c>
      <c r="J5" s="17">
        <f t="shared" si="0"/>
        <v>89.393939393939391</v>
      </c>
      <c r="K5" s="18">
        <f t="shared" si="1"/>
        <v>75.757575757575751</v>
      </c>
      <c r="L5" s="19">
        <v>1</v>
      </c>
      <c r="M5" s="4">
        <v>19</v>
      </c>
      <c r="N5" s="9">
        <f>J5-$J$44</f>
        <v>60.606060606060602</v>
      </c>
      <c r="O5" s="9">
        <f>K5-$K$44</f>
        <v>31.818181818181813</v>
      </c>
      <c r="P5" s="30">
        <f>N5-M47</f>
        <v>51.515151515151516</v>
      </c>
      <c r="Q5" s="30">
        <f t="shared" ref="Q5:Q43" si="9">O5-$N$47</f>
        <v>24.242424242424235</v>
      </c>
      <c r="R5" s="30">
        <f t="shared" si="3"/>
        <v>0.51515151515151514</v>
      </c>
      <c r="S5" s="30">
        <f t="shared" si="4"/>
        <v>0.24242424242424235</v>
      </c>
      <c r="T5" s="34"/>
      <c r="U5" s="9">
        <f t="shared" si="5"/>
        <v>-54.545454545454554</v>
      </c>
      <c r="V5" s="9">
        <f t="shared" si="6"/>
        <v>-33.333333333333343</v>
      </c>
      <c r="W5" s="30">
        <f t="shared" si="7"/>
        <v>-0.54545454545454553</v>
      </c>
      <c r="X5" s="30">
        <f t="shared" si="8"/>
        <v>-0.33333333333333343</v>
      </c>
    </row>
    <row r="6" spans="1:24" x14ac:dyDescent="0.25">
      <c r="A6" s="8" t="s">
        <v>5</v>
      </c>
      <c r="B6" s="21">
        <v>420127</v>
      </c>
      <c r="C6" s="10">
        <f t="shared" si="2"/>
        <v>13.063469963101671</v>
      </c>
      <c r="D6" s="20">
        <v>3</v>
      </c>
      <c r="G6" s="4" t="s">
        <v>26</v>
      </c>
      <c r="H6" s="15">
        <v>59</v>
      </c>
      <c r="I6" s="16">
        <v>59</v>
      </c>
      <c r="J6" s="17">
        <f t="shared" si="0"/>
        <v>89.393939393939391</v>
      </c>
      <c r="K6" s="18">
        <f t="shared" si="1"/>
        <v>89.393939393939391</v>
      </c>
      <c r="L6" s="19">
        <v>1.5</v>
      </c>
      <c r="M6" s="4">
        <v>18.5</v>
      </c>
      <c r="N6" s="9">
        <f>J6-$J$44</f>
        <v>60.606060606060602</v>
      </c>
      <c r="O6" s="9">
        <f>K6-$K$44</f>
        <v>45.454545454545453</v>
      </c>
      <c r="P6" s="30">
        <f>N6-M47</f>
        <v>51.515151515151516</v>
      </c>
      <c r="Q6" s="30">
        <f t="shared" si="9"/>
        <v>37.878787878787875</v>
      </c>
      <c r="R6" s="30">
        <f t="shared" si="3"/>
        <v>0.51515151515151514</v>
      </c>
      <c r="S6" s="30">
        <f t="shared" si="4"/>
        <v>0.37878787878787873</v>
      </c>
      <c r="T6" s="34"/>
      <c r="U6" s="9">
        <f t="shared" si="5"/>
        <v>-54.545454545454554</v>
      </c>
      <c r="V6" s="9">
        <f t="shared" si="6"/>
        <v>-19.696969696969703</v>
      </c>
      <c r="W6" s="30">
        <f t="shared" si="7"/>
        <v>-0.54545454545454553</v>
      </c>
      <c r="X6" s="30">
        <f t="shared" si="8"/>
        <v>-0.19696969696969702</v>
      </c>
    </row>
    <row r="7" spans="1:24" x14ac:dyDescent="0.25">
      <c r="A7" s="8" t="s">
        <v>6</v>
      </c>
      <c r="B7" s="21">
        <v>411597</v>
      </c>
      <c r="C7" s="10">
        <f t="shared" si="2"/>
        <v>12.79823731015326</v>
      </c>
      <c r="D7" s="20">
        <v>4</v>
      </c>
      <c r="G7" s="4" t="s">
        <v>27</v>
      </c>
      <c r="H7" s="15">
        <v>57</v>
      </c>
      <c r="I7" s="16">
        <v>43</v>
      </c>
      <c r="J7" s="17">
        <f t="shared" si="0"/>
        <v>86.36363636363636</v>
      </c>
      <c r="K7" s="18">
        <f t="shared" si="1"/>
        <v>65.151515151515156</v>
      </c>
      <c r="L7" s="19">
        <v>2</v>
      </c>
      <c r="M7" s="4">
        <v>18</v>
      </c>
      <c r="N7" s="9">
        <f>J7-$J$44</f>
        <v>57.575757575757571</v>
      </c>
      <c r="O7" s="9">
        <f>K7-$K$44</f>
        <v>21.212121212121218</v>
      </c>
      <c r="P7" s="30">
        <f>N7-M47</f>
        <v>48.484848484848484</v>
      </c>
      <c r="Q7" s="30">
        <f t="shared" si="9"/>
        <v>13.63636363636364</v>
      </c>
      <c r="R7" s="30">
        <f t="shared" si="3"/>
        <v>0.48484848484848486</v>
      </c>
      <c r="S7" s="30">
        <f t="shared" si="4"/>
        <v>0.13636363636363641</v>
      </c>
      <c r="T7" s="34"/>
      <c r="U7" s="9">
        <f t="shared" si="5"/>
        <v>-57.575757575757585</v>
      </c>
      <c r="V7" s="9">
        <f t="shared" si="6"/>
        <v>-43.939393939393938</v>
      </c>
      <c r="W7" s="30">
        <f t="shared" si="7"/>
        <v>-0.5757575757575758</v>
      </c>
      <c r="X7" s="30">
        <f t="shared" si="8"/>
        <v>-0.43939393939393939</v>
      </c>
    </row>
    <row r="8" spans="1:24" x14ac:dyDescent="0.25">
      <c r="A8" s="8" t="s">
        <v>7</v>
      </c>
      <c r="B8" s="21">
        <v>423031</v>
      </c>
      <c r="C8" s="10">
        <f t="shared" si="2"/>
        <v>13.153767222675198</v>
      </c>
      <c r="D8" s="20">
        <v>5</v>
      </c>
      <c r="G8" s="4" t="s">
        <v>28</v>
      </c>
      <c r="H8" s="15">
        <v>56</v>
      </c>
      <c r="I8" s="16">
        <v>43</v>
      </c>
      <c r="J8" s="17">
        <f t="shared" si="0"/>
        <v>84.848484848484844</v>
      </c>
      <c r="K8" s="18">
        <f t="shared" si="1"/>
        <v>65.151515151515156</v>
      </c>
      <c r="L8" s="19">
        <v>2.5</v>
      </c>
      <c r="M8" s="4">
        <v>17.5</v>
      </c>
      <c r="N8" s="9">
        <f>J8-$J$44</f>
        <v>56.060606060606055</v>
      </c>
      <c r="O8" s="9">
        <f>K8-$K$44</f>
        <v>21.212121212121218</v>
      </c>
      <c r="P8" s="30">
        <f>N8-M47</f>
        <v>46.969696969696969</v>
      </c>
      <c r="Q8" s="30">
        <f t="shared" si="9"/>
        <v>13.63636363636364</v>
      </c>
      <c r="R8" s="30">
        <f t="shared" si="3"/>
        <v>0.46969696969696967</v>
      </c>
      <c r="S8" s="30">
        <f t="shared" si="4"/>
        <v>0.13636363636363641</v>
      </c>
      <c r="T8" s="34"/>
      <c r="U8" s="9">
        <f t="shared" si="5"/>
        <v>-59.090909090909101</v>
      </c>
      <c r="V8" s="9">
        <f t="shared" si="6"/>
        <v>-43.939393939393938</v>
      </c>
      <c r="W8" s="30">
        <f t="shared" si="7"/>
        <v>-0.59090909090909105</v>
      </c>
      <c r="X8" s="30">
        <f t="shared" si="8"/>
        <v>-0.43939393939393939</v>
      </c>
    </row>
    <row r="9" spans="1:24" x14ac:dyDescent="0.25">
      <c r="A9" s="8" t="s">
        <v>8</v>
      </c>
      <c r="B9" s="21">
        <v>465350</v>
      </c>
      <c r="C9" s="10">
        <f t="shared" si="2"/>
        <v>14.469638341095342</v>
      </c>
      <c r="D9" s="20">
        <v>6</v>
      </c>
      <c r="G9" s="4" t="s">
        <v>29</v>
      </c>
      <c r="H9" s="15">
        <v>58</v>
      </c>
      <c r="I9" s="16">
        <v>48</v>
      </c>
      <c r="J9" s="17">
        <f t="shared" si="0"/>
        <v>87.878787878787875</v>
      </c>
      <c r="K9" s="18">
        <f t="shared" si="1"/>
        <v>72.72727272727272</v>
      </c>
      <c r="L9" s="19">
        <v>3</v>
      </c>
      <c r="M9" s="4">
        <v>17</v>
      </c>
      <c r="N9" s="9">
        <f>J9-$J$44</f>
        <v>59.090909090909086</v>
      </c>
      <c r="O9" s="9">
        <f>K9-$K$44</f>
        <v>28.787878787878782</v>
      </c>
      <c r="P9" s="30">
        <f>N9-M47</f>
        <v>50</v>
      </c>
      <c r="Q9" s="30">
        <f t="shared" si="9"/>
        <v>21.212121212121204</v>
      </c>
      <c r="R9" s="30">
        <f t="shared" si="3"/>
        <v>0.5</v>
      </c>
      <c r="S9" s="30">
        <f t="shared" si="4"/>
        <v>0.21212121212121204</v>
      </c>
      <c r="T9" s="34"/>
      <c r="U9" s="9">
        <f t="shared" si="5"/>
        <v>-56.060606060606069</v>
      </c>
      <c r="V9" s="9">
        <f t="shared" si="6"/>
        <v>-36.363636363636374</v>
      </c>
      <c r="W9" s="30">
        <f t="shared" si="7"/>
        <v>-0.56060606060606066</v>
      </c>
      <c r="X9" s="30">
        <f t="shared" si="8"/>
        <v>-0.36363636363636376</v>
      </c>
    </row>
    <row r="10" spans="1:24" x14ac:dyDescent="0.25">
      <c r="A10" s="8" t="s">
        <v>9</v>
      </c>
      <c r="B10" s="21">
        <v>466331</v>
      </c>
      <c r="C10" s="10">
        <f t="shared" si="2"/>
        <v>14.50014165088929</v>
      </c>
      <c r="D10" s="20">
        <v>7</v>
      </c>
      <c r="G10" s="4" t="s">
        <v>30</v>
      </c>
      <c r="H10" s="15">
        <v>49</v>
      </c>
      <c r="I10" s="16">
        <v>65</v>
      </c>
      <c r="J10" s="17">
        <f t="shared" si="0"/>
        <v>74.242424242424235</v>
      </c>
      <c r="K10" s="18">
        <f t="shared" si="1"/>
        <v>98.484848484848484</v>
      </c>
      <c r="L10" s="19">
        <v>3.5</v>
      </c>
      <c r="M10" s="4">
        <v>16.5</v>
      </c>
      <c r="N10" s="9">
        <f>J10-$J$44</f>
        <v>45.454545454545446</v>
      </c>
      <c r="O10" s="9">
        <f>K10-$K$44</f>
        <v>54.545454545454547</v>
      </c>
      <c r="P10" s="30">
        <f>N10-M47</f>
        <v>36.36363636363636</v>
      </c>
      <c r="Q10" s="30">
        <f t="shared" si="9"/>
        <v>46.969696969696969</v>
      </c>
      <c r="R10" s="30">
        <f t="shared" si="3"/>
        <v>0.36363636363636359</v>
      </c>
      <c r="S10" s="30">
        <f t="shared" si="4"/>
        <v>0.46969696969696967</v>
      </c>
      <c r="T10" s="34"/>
      <c r="U10" s="9">
        <f t="shared" si="5"/>
        <v>-69.696969696969717</v>
      </c>
      <c r="V10" s="9">
        <f t="shared" si="6"/>
        <v>-10.606060606060609</v>
      </c>
      <c r="W10" s="30">
        <f t="shared" si="7"/>
        <v>-0.69696969696969713</v>
      </c>
      <c r="X10" s="30">
        <f t="shared" si="8"/>
        <v>-0.10606060606060609</v>
      </c>
    </row>
    <row r="11" spans="1:24" x14ac:dyDescent="0.25">
      <c r="A11" s="8" t="s">
        <v>10</v>
      </c>
      <c r="B11" s="21">
        <v>438222</v>
      </c>
      <c r="C11" s="10">
        <f t="shared" si="2"/>
        <v>13.626117660065505</v>
      </c>
      <c r="D11" s="20">
        <v>8</v>
      </c>
      <c r="G11" s="4" t="s">
        <v>31</v>
      </c>
      <c r="H11" s="15">
        <v>47</v>
      </c>
      <c r="I11" s="16">
        <v>58</v>
      </c>
      <c r="J11" s="17">
        <f t="shared" si="0"/>
        <v>71.212121212121218</v>
      </c>
      <c r="K11" s="18">
        <f t="shared" si="1"/>
        <v>87.878787878787875</v>
      </c>
      <c r="L11" s="19">
        <v>4</v>
      </c>
      <c r="M11" s="4">
        <v>16</v>
      </c>
      <c r="N11" s="9">
        <f>J11-$J$44</f>
        <v>42.424242424242429</v>
      </c>
      <c r="O11" s="9">
        <f>K11-$K$44</f>
        <v>43.939393939393938</v>
      </c>
      <c r="P11" s="30">
        <f>N11-M47</f>
        <v>33.333333333333343</v>
      </c>
      <c r="Q11" s="30">
        <f t="shared" si="9"/>
        <v>36.36363636363636</v>
      </c>
      <c r="R11" s="30">
        <f t="shared" si="3"/>
        <v>0.33333333333333343</v>
      </c>
      <c r="S11" s="30">
        <f t="shared" si="4"/>
        <v>0.36363636363636359</v>
      </c>
      <c r="T11" s="34"/>
      <c r="U11" s="9">
        <f t="shared" si="5"/>
        <v>-72.72727272727272</v>
      </c>
      <c r="V11" s="9">
        <f t="shared" si="6"/>
        <v>-21.212121212121218</v>
      </c>
      <c r="W11" s="30">
        <f t="shared" si="7"/>
        <v>-0.72727272727272718</v>
      </c>
      <c r="X11" s="30">
        <f t="shared" si="8"/>
        <v>-0.21212121212121218</v>
      </c>
    </row>
    <row r="12" spans="1:24" x14ac:dyDescent="0.25">
      <c r="A12" s="8" t="s">
        <v>11</v>
      </c>
      <c r="B12" s="21">
        <v>414189</v>
      </c>
      <c r="C12" s="10">
        <f t="shared" si="2"/>
        <v>12.87883321126021</v>
      </c>
      <c r="D12" s="20">
        <v>9</v>
      </c>
      <c r="G12" s="4" t="s">
        <v>32</v>
      </c>
      <c r="H12" s="15">
        <v>41</v>
      </c>
      <c r="I12" s="16">
        <v>58</v>
      </c>
      <c r="J12" s="17">
        <f t="shared" si="0"/>
        <v>62.121212121212118</v>
      </c>
      <c r="K12" s="18">
        <f t="shared" si="1"/>
        <v>87.878787878787875</v>
      </c>
      <c r="L12" s="19">
        <v>4.5</v>
      </c>
      <c r="M12" s="4">
        <v>15.5</v>
      </c>
      <c r="N12" s="9">
        <f>J12-$J$44</f>
        <v>33.333333333333329</v>
      </c>
      <c r="O12" s="9">
        <f>K12-$K$44</f>
        <v>43.939393939393938</v>
      </c>
      <c r="P12" s="30">
        <f>N12-M47</f>
        <v>24.242424242424242</v>
      </c>
      <c r="Q12" s="30">
        <f t="shared" si="9"/>
        <v>36.36363636363636</v>
      </c>
      <c r="R12" s="30">
        <f t="shared" si="3"/>
        <v>0.24242424242424243</v>
      </c>
      <c r="S12" s="30">
        <f t="shared" si="4"/>
        <v>0.36363636363636359</v>
      </c>
      <c r="T12" s="34"/>
      <c r="U12" s="9">
        <f t="shared" si="5"/>
        <v>-81.818181818181827</v>
      </c>
      <c r="V12" s="9">
        <f t="shared" si="6"/>
        <v>-21.212121212121218</v>
      </c>
      <c r="W12" s="30">
        <f t="shared" si="7"/>
        <v>-0.81818181818181823</v>
      </c>
      <c r="X12" s="30">
        <f t="shared" si="8"/>
        <v>-0.21212121212121218</v>
      </c>
    </row>
    <row r="13" spans="1:24" x14ac:dyDescent="0.25">
      <c r="A13" s="8" t="s">
        <v>12</v>
      </c>
      <c r="B13" s="21">
        <v>426241</v>
      </c>
      <c r="C13" s="10">
        <f t="shared" si="2"/>
        <v>13.253579276129406</v>
      </c>
      <c r="D13" s="20">
        <v>10</v>
      </c>
      <c r="G13" s="4" t="s">
        <v>33</v>
      </c>
      <c r="H13" s="15">
        <v>45</v>
      </c>
      <c r="I13" s="16">
        <v>66</v>
      </c>
      <c r="J13" s="17">
        <f t="shared" si="0"/>
        <v>68.181818181818187</v>
      </c>
      <c r="K13" s="18">
        <f t="shared" si="1"/>
        <v>100</v>
      </c>
      <c r="L13" s="19">
        <v>5</v>
      </c>
      <c r="M13" s="4">
        <v>15</v>
      </c>
      <c r="N13" s="9">
        <f>J13-$J$44</f>
        <v>39.393939393939398</v>
      </c>
      <c r="O13" s="9">
        <f>K13-$K$44</f>
        <v>56.060606060606062</v>
      </c>
      <c r="P13" s="30">
        <f>N13-M47</f>
        <v>30.303030303030312</v>
      </c>
      <c r="Q13" s="30">
        <f t="shared" si="9"/>
        <v>48.484848484848484</v>
      </c>
      <c r="R13" s="30">
        <f t="shared" si="3"/>
        <v>0.30303030303030309</v>
      </c>
      <c r="S13" s="30">
        <f t="shared" si="4"/>
        <v>0.48484848484848486</v>
      </c>
      <c r="T13" s="34"/>
      <c r="U13" s="9">
        <f t="shared" si="5"/>
        <v>-75.757575757575751</v>
      </c>
      <c r="V13" s="9">
        <f t="shared" si="6"/>
        <v>-9.0909090909090935</v>
      </c>
      <c r="W13" s="30">
        <f t="shared" si="7"/>
        <v>-0.75757575757575746</v>
      </c>
      <c r="X13" s="30">
        <f t="shared" si="8"/>
        <v>-9.0909090909090939E-2</v>
      </c>
    </row>
    <row r="14" spans="1:24" x14ac:dyDescent="0.25">
      <c r="A14" s="8" t="s">
        <v>13</v>
      </c>
      <c r="B14" s="21">
        <v>402444</v>
      </c>
      <c r="C14" s="10">
        <f t="shared" si="2"/>
        <v>12.513633034369342</v>
      </c>
      <c r="D14" s="20">
        <v>11</v>
      </c>
      <c r="G14" s="4" t="s">
        <v>34</v>
      </c>
      <c r="H14" s="15">
        <v>52</v>
      </c>
      <c r="I14" s="16">
        <v>64</v>
      </c>
      <c r="J14" s="17">
        <f t="shared" si="0"/>
        <v>78.787878787878782</v>
      </c>
      <c r="K14" s="18">
        <f t="shared" si="1"/>
        <v>96.969696969696969</v>
      </c>
      <c r="L14" s="19">
        <v>5.5</v>
      </c>
      <c r="M14" s="4">
        <v>14.5</v>
      </c>
      <c r="N14" s="9">
        <f>J14-$J$44</f>
        <v>49.999999999999993</v>
      </c>
      <c r="O14" s="9">
        <f>K14-$K$44</f>
        <v>53.030303030303031</v>
      </c>
      <c r="P14" s="30">
        <f>N14-M47</f>
        <v>40.909090909090907</v>
      </c>
      <c r="Q14" s="30">
        <f t="shared" si="9"/>
        <v>45.454545454545453</v>
      </c>
      <c r="R14" s="30">
        <f t="shared" si="3"/>
        <v>0.40909090909090906</v>
      </c>
      <c r="S14" s="30">
        <f t="shared" si="4"/>
        <v>0.45454545454545453</v>
      </c>
      <c r="T14" s="34"/>
      <c r="U14" s="9">
        <f t="shared" si="5"/>
        <v>-65.151515151515156</v>
      </c>
      <c r="V14" s="9">
        <f t="shared" si="6"/>
        <v>-12.121212121212125</v>
      </c>
      <c r="W14" s="30">
        <f t="shared" si="7"/>
        <v>-0.6515151515151516</v>
      </c>
      <c r="X14" s="30">
        <f t="shared" si="8"/>
        <v>-0.12121212121212124</v>
      </c>
    </row>
    <row r="15" spans="1:24" x14ac:dyDescent="0.25">
      <c r="A15" s="8" t="s">
        <v>14</v>
      </c>
      <c r="B15" s="21">
        <v>424161</v>
      </c>
      <c r="C15" s="10">
        <f t="shared" si="2"/>
        <v>13.188903553018891</v>
      </c>
      <c r="D15" s="20">
        <v>12</v>
      </c>
      <c r="G15" s="4" t="s">
        <v>35</v>
      </c>
      <c r="H15" s="15">
        <v>51</v>
      </c>
      <c r="I15" s="16">
        <v>47</v>
      </c>
      <c r="J15" s="17">
        <f t="shared" si="0"/>
        <v>77.272727272727266</v>
      </c>
      <c r="K15" s="18">
        <f t="shared" si="1"/>
        <v>71.212121212121218</v>
      </c>
      <c r="L15" s="19">
        <v>6</v>
      </c>
      <c r="M15" s="4">
        <v>14</v>
      </c>
      <c r="N15" s="9">
        <f>J15-$J$44</f>
        <v>48.484848484848477</v>
      </c>
      <c r="O15" s="9">
        <f>K15-$K$44</f>
        <v>27.27272727272728</v>
      </c>
      <c r="P15" s="30">
        <f>N15-M47</f>
        <v>39.393939393939391</v>
      </c>
      <c r="Q15" s="30">
        <f t="shared" si="9"/>
        <v>19.696969696969703</v>
      </c>
      <c r="R15" s="30">
        <f t="shared" si="3"/>
        <v>0.39393939393939392</v>
      </c>
      <c r="S15" s="30">
        <f t="shared" si="4"/>
        <v>0.19696969696969702</v>
      </c>
      <c r="T15" s="34"/>
      <c r="U15" s="9">
        <f t="shared" si="5"/>
        <v>-66.666666666666686</v>
      </c>
      <c r="V15" s="9">
        <f t="shared" si="6"/>
        <v>-37.878787878787875</v>
      </c>
      <c r="W15" s="30">
        <f t="shared" si="7"/>
        <v>-0.66666666666666685</v>
      </c>
      <c r="X15" s="30">
        <f t="shared" si="8"/>
        <v>-0.37878787878787873</v>
      </c>
    </row>
    <row r="16" spans="1:24" x14ac:dyDescent="0.25">
      <c r="A16" s="8" t="s">
        <v>15</v>
      </c>
      <c r="B16" s="21">
        <v>446916</v>
      </c>
      <c r="C16" s="10">
        <f t="shared" si="2"/>
        <v>13.896449745028399</v>
      </c>
      <c r="D16" s="20">
        <v>13</v>
      </c>
      <c r="G16" s="4" t="s">
        <v>36</v>
      </c>
      <c r="H16" s="15">
        <v>52</v>
      </c>
      <c r="I16" s="16">
        <v>44</v>
      </c>
      <c r="J16" s="17">
        <f t="shared" si="0"/>
        <v>78.787878787878782</v>
      </c>
      <c r="K16" s="18">
        <f t="shared" si="1"/>
        <v>66.666666666666671</v>
      </c>
      <c r="L16" s="19">
        <v>6.5</v>
      </c>
      <c r="M16" s="4">
        <v>13.5</v>
      </c>
      <c r="N16" s="9">
        <f>J16-$J$44</f>
        <v>49.999999999999993</v>
      </c>
      <c r="O16" s="9">
        <f>K16-$K$44</f>
        <v>22.727272727272734</v>
      </c>
      <c r="P16" s="30">
        <f>N16-M47</f>
        <v>40.909090909090907</v>
      </c>
      <c r="Q16" s="30">
        <f t="shared" si="9"/>
        <v>15.151515151515156</v>
      </c>
      <c r="R16" s="30">
        <f t="shared" si="3"/>
        <v>0.40909090909090906</v>
      </c>
      <c r="S16" s="30">
        <f t="shared" si="4"/>
        <v>0.15151515151515155</v>
      </c>
      <c r="T16" s="34"/>
      <c r="U16" s="9">
        <f t="shared" si="5"/>
        <v>-65.151515151515156</v>
      </c>
      <c r="V16" s="9">
        <f t="shared" si="6"/>
        <v>-42.424242424242422</v>
      </c>
      <c r="W16" s="30">
        <f t="shared" si="7"/>
        <v>-0.6515151515151516</v>
      </c>
      <c r="X16" s="30">
        <f t="shared" si="8"/>
        <v>-0.4242424242424242</v>
      </c>
    </row>
    <row r="17" spans="1:24" x14ac:dyDescent="0.25">
      <c r="A17" s="8" t="s">
        <v>16</v>
      </c>
      <c r="B17" s="21">
        <v>485136</v>
      </c>
      <c r="C17" s="10">
        <f t="shared" si="2"/>
        <v>15.084866157184118</v>
      </c>
      <c r="D17" s="20">
        <v>14</v>
      </c>
      <c r="G17" s="4" t="s">
        <v>37</v>
      </c>
      <c r="H17" s="15">
        <v>56</v>
      </c>
      <c r="I17" s="16">
        <v>43</v>
      </c>
      <c r="J17" s="17">
        <f t="shared" si="0"/>
        <v>84.848484848484844</v>
      </c>
      <c r="K17" s="18">
        <f t="shared" si="1"/>
        <v>65.151515151515156</v>
      </c>
      <c r="L17" s="19">
        <v>7</v>
      </c>
      <c r="M17" s="4">
        <v>13</v>
      </c>
      <c r="N17" s="9">
        <f>J17-$J$44</f>
        <v>56.060606060606055</v>
      </c>
      <c r="O17" s="9">
        <f>K17-$K$44</f>
        <v>21.212121212121218</v>
      </c>
      <c r="P17" s="30">
        <f>N17-M47</f>
        <v>46.969696969696969</v>
      </c>
      <c r="Q17" s="30">
        <f t="shared" si="9"/>
        <v>13.63636363636364</v>
      </c>
      <c r="R17" s="30">
        <f t="shared" si="3"/>
        <v>0.46969696969696967</v>
      </c>
      <c r="S17" s="30">
        <f t="shared" si="4"/>
        <v>0.13636363636363641</v>
      </c>
      <c r="T17" s="34"/>
      <c r="U17" s="9">
        <f t="shared" si="5"/>
        <v>-59.090909090909101</v>
      </c>
      <c r="V17" s="9">
        <f t="shared" si="6"/>
        <v>-43.939393939393938</v>
      </c>
      <c r="W17" s="30">
        <f t="shared" si="7"/>
        <v>-0.59090909090909105</v>
      </c>
      <c r="X17" s="30">
        <f t="shared" si="8"/>
        <v>-0.43939393939393939</v>
      </c>
    </row>
    <row r="18" spans="1:24" x14ac:dyDescent="0.25">
      <c r="A18" s="8" t="s">
        <v>17</v>
      </c>
      <c r="B18" s="21">
        <v>486540</v>
      </c>
      <c r="C18" s="10">
        <f t="shared" si="2"/>
        <v>15.128522270283716</v>
      </c>
      <c r="D18" s="20">
        <v>15</v>
      </c>
      <c r="G18" s="4" t="s">
        <v>38</v>
      </c>
      <c r="H18" s="15">
        <v>59</v>
      </c>
      <c r="I18" s="16">
        <v>48</v>
      </c>
      <c r="J18" s="17">
        <f t="shared" si="0"/>
        <v>89.393939393939391</v>
      </c>
      <c r="K18" s="18">
        <f t="shared" si="1"/>
        <v>72.72727272727272</v>
      </c>
      <c r="L18" s="19">
        <v>7.5</v>
      </c>
      <c r="M18" s="4">
        <v>12.5</v>
      </c>
      <c r="N18" s="9">
        <f>J18-$J$44</f>
        <v>60.606060606060602</v>
      </c>
      <c r="O18" s="9">
        <f>K18-$K$44</f>
        <v>28.787878787878782</v>
      </c>
      <c r="P18" s="30">
        <f>N18-M47</f>
        <v>51.515151515151516</v>
      </c>
      <c r="Q18" s="30">
        <f t="shared" si="9"/>
        <v>21.212121212121204</v>
      </c>
      <c r="R18" s="30">
        <f t="shared" si="3"/>
        <v>0.51515151515151514</v>
      </c>
      <c r="S18" s="30">
        <f t="shared" si="4"/>
        <v>0.21212121212121204</v>
      </c>
      <c r="T18" s="34"/>
      <c r="U18" s="9">
        <f t="shared" si="5"/>
        <v>-54.545454545454554</v>
      </c>
      <c r="V18" s="9">
        <f t="shared" si="6"/>
        <v>-36.363636363636374</v>
      </c>
      <c r="W18" s="30">
        <f t="shared" si="7"/>
        <v>-0.54545454545454553</v>
      </c>
      <c r="X18" s="30">
        <f t="shared" si="8"/>
        <v>-0.36363636363636376</v>
      </c>
    </row>
    <row r="19" spans="1:24" x14ac:dyDescent="0.25">
      <c r="A19" s="8" t="s">
        <v>18</v>
      </c>
      <c r="B19" s="21">
        <v>465114</v>
      </c>
      <c r="C19" s="10">
        <f t="shared" si="2"/>
        <v>14.462300134050109</v>
      </c>
      <c r="D19" s="20">
        <v>16</v>
      </c>
      <c r="G19" s="4" t="s">
        <v>39</v>
      </c>
      <c r="H19" s="15">
        <v>63</v>
      </c>
      <c r="I19" s="16">
        <v>50</v>
      </c>
      <c r="J19" s="17">
        <f t="shared" si="0"/>
        <v>95.454545454545453</v>
      </c>
      <c r="K19" s="18">
        <f t="shared" si="1"/>
        <v>75.757575757575751</v>
      </c>
      <c r="L19" s="19">
        <v>8</v>
      </c>
      <c r="M19" s="4">
        <v>12</v>
      </c>
      <c r="N19" s="9">
        <f>J19-$J$44</f>
        <v>66.666666666666657</v>
      </c>
      <c r="O19" s="9">
        <f>K19-$K$44</f>
        <v>31.818181818181813</v>
      </c>
      <c r="P19" s="30">
        <f>N19-M47</f>
        <v>57.575757575757571</v>
      </c>
      <c r="Q19" s="30">
        <f t="shared" si="9"/>
        <v>24.242424242424235</v>
      </c>
      <c r="R19" s="30">
        <f t="shared" si="3"/>
        <v>0.57575757575757569</v>
      </c>
      <c r="S19" s="30">
        <f t="shared" si="4"/>
        <v>0.24242424242424235</v>
      </c>
      <c r="T19" s="34"/>
      <c r="U19" s="9">
        <f t="shared" si="5"/>
        <v>-48.484848484848499</v>
      </c>
      <c r="V19" s="9">
        <f t="shared" si="6"/>
        <v>-33.333333333333343</v>
      </c>
      <c r="W19" s="30">
        <f t="shared" si="7"/>
        <v>-0.48484848484848497</v>
      </c>
      <c r="X19" s="30">
        <f t="shared" si="8"/>
        <v>-0.33333333333333343</v>
      </c>
    </row>
    <row r="20" spans="1:24" x14ac:dyDescent="0.25">
      <c r="A20" s="8" t="s">
        <v>19</v>
      </c>
      <c r="B20" s="21">
        <v>362471</v>
      </c>
      <c r="C20" s="10">
        <f t="shared" si="2"/>
        <v>11.270708669034425</v>
      </c>
      <c r="D20" s="20">
        <v>17</v>
      </c>
      <c r="G20" s="4" t="s">
        <v>40</v>
      </c>
      <c r="H20" s="15">
        <v>64</v>
      </c>
      <c r="I20" s="16">
        <v>48</v>
      </c>
      <c r="J20" s="17">
        <f t="shared" si="0"/>
        <v>96.969696969696969</v>
      </c>
      <c r="K20" s="18">
        <f t="shared" si="1"/>
        <v>72.72727272727272</v>
      </c>
      <c r="L20" s="19">
        <v>8.5</v>
      </c>
      <c r="M20" s="4">
        <v>11.5</v>
      </c>
      <c r="N20" s="9">
        <f>J20-$J$44</f>
        <v>68.181818181818187</v>
      </c>
      <c r="O20" s="9">
        <f>K20-$K$44</f>
        <v>28.787878787878782</v>
      </c>
      <c r="P20" s="30">
        <f>N20-M47</f>
        <v>59.090909090909101</v>
      </c>
      <c r="Q20" s="30">
        <f t="shared" si="9"/>
        <v>21.212121212121204</v>
      </c>
      <c r="R20" s="30">
        <f t="shared" si="3"/>
        <v>0.59090909090909105</v>
      </c>
      <c r="S20" s="30">
        <f t="shared" si="4"/>
        <v>0.21212121212121204</v>
      </c>
      <c r="T20" s="34"/>
      <c r="U20" s="9">
        <f t="shared" si="5"/>
        <v>-46.969696969696969</v>
      </c>
      <c r="V20" s="9">
        <f t="shared" si="6"/>
        <v>-36.363636363636374</v>
      </c>
      <c r="W20" s="30">
        <f t="shared" si="7"/>
        <v>-0.46969696969696967</v>
      </c>
      <c r="X20" s="30">
        <f t="shared" si="8"/>
        <v>-0.36363636363636376</v>
      </c>
    </row>
    <row r="21" spans="1:24" x14ac:dyDescent="0.25">
      <c r="A21" s="8" t="s">
        <v>20</v>
      </c>
      <c r="B21" s="21">
        <v>324472</v>
      </c>
      <c r="C21" s="10">
        <f t="shared" si="2"/>
        <v>10.089164052459198</v>
      </c>
      <c r="D21" s="20">
        <v>18</v>
      </c>
      <c r="G21" s="4" t="s">
        <v>41</v>
      </c>
      <c r="H21" s="15">
        <v>73</v>
      </c>
      <c r="I21" s="16">
        <v>43</v>
      </c>
      <c r="J21" s="17">
        <f t="shared" si="0"/>
        <v>110.60606060606061</v>
      </c>
      <c r="K21" s="18">
        <f t="shared" si="1"/>
        <v>65.151515151515156</v>
      </c>
      <c r="L21" s="19">
        <v>9</v>
      </c>
      <c r="M21" s="4">
        <v>11</v>
      </c>
      <c r="N21" s="9">
        <f>J21-$J$44</f>
        <v>81.818181818181813</v>
      </c>
      <c r="O21" s="9">
        <f>K21-$K$44</f>
        <v>21.212121212121218</v>
      </c>
      <c r="P21" s="30">
        <f>N21-M47</f>
        <v>72.72727272727272</v>
      </c>
      <c r="Q21" s="30">
        <f t="shared" si="9"/>
        <v>13.63636363636364</v>
      </c>
      <c r="R21" s="30">
        <f t="shared" si="3"/>
        <v>0.72727272727272718</v>
      </c>
      <c r="S21" s="30">
        <f t="shared" si="4"/>
        <v>0.13636363636363641</v>
      </c>
      <c r="T21" s="34"/>
      <c r="U21" s="9">
        <f t="shared" si="5"/>
        <v>-33.333333333333343</v>
      </c>
      <c r="V21" s="9">
        <f t="shared" si="6"/>
        <v>-43.939393939393938</v>
      </c>
      <c r="W21" s="30">
        <f t="shared" si="7"/>
        <v>-0.33333333333333343</v>
      </c>
      <c r="X21" s="30">
        <f t="shared" si="8"/>
        <v>-0.43939393939393939</v>
      </c>
    </row>
    <row r="22" spans="1:24" x14ac:dyDescent="0.25">
      <c r="A22" s="8" t="s">
        <v>21</v>
      </c>
      <c r="B22" s="21">
        <v>304705</v>
      </c>
      <c r="C22" s="10">
        <f t="shared" si="2"/>
        <v>9.4745270242257575</v>
      </c>
      <c r="D22" s="20">
        <v>19</v>
      </c>
      <c r="G22" s="4" t="s">
        <v>42</v>
      </c>
      <c r="H22" s="15">
        <v>72</v>
      </c>
      <c r="I22" s="16">
        <v>34</v>
      </c>
      <c r="J22" s="17">
        <f t="shared" si="0"/>
        <v>109.09090909090909</v>
      </c>
      <c r="K22" s="18">
        <f t="shared" si="1"/>
        <v>51.515151515151516</v>
      </c>
      <c r="L22" s="19">
        <v>9.5</v>
      </c>
      <c r="M22" s="4">
        <v>10.5</v>
      </c>
      <c r="N22" s="9">
        <f>J22-$J$44</f>
        <v>80.303030303030312</v>
      </c>
      <c r="O22" s="9">
        <f>K22-$K$44</f>
        <v>7.5757575757575779</v>
      </c>
      <c r="P22" s="30">
        <f>N22-M47</f>
        <v>71.212121212121218</v>
      </c>
      <c r="Q22" s="30">
        <f t="shared" si="9"/>
        <v>0</v>
      </c>
      <c r="R22" s="30">
        <f t="shared" si="3"/>
        <v>0.71212121212121215</v>
      </c>
      <c r="S22" s="30">
        <f t="shared" si="4"/>
        <v>0</v>
      </c>
      <c r="T22" s="34"/>
      <c r="U22" s="9">
        <f t="shared" si="5"/>
        <v>-34.848484848484844</v>
      </c>
      <c r="V22" s="9">
        <f t="shared" si="6"/>
        <v>-57.575757575757578</v>
      </c>
      <c r="W22" s="30">
        <f t="shared" si="7"/>
        <v>-0.34848484848484845</v>
      </c>
      <c r="X22" s="30">
        <f t="shared" si="8"/>
        <v>-0.5757575757575758</v>
      </c>
    </row>
    <row r="23" spans="1:24" x14ac:dyDescent="0.25">
      <c r="A23" s="8" t="s">
        <v>22</v>
      </c>
      <c r="B23" s="21">
        <v>318202</v>
      </c>
      <c r="C23" s="10">
        <f t="shared" si="2"/>
        <v>9.894204060198172</v>
      </c>
      <c r="D23" s="20">
        <v>20</v>
      </c>
      <c r="G23" s="4" t="s">
        <v>43</v>
      </c>
      <c r="H23" s="15">
        <v>71</v>
      </c>
      <c r="I23" s="16">
        <v>43</v>
      </c>
      <c r="J23" s="17">
        <f t="shared" si="0"/>
        <v>107.57575757575758</v>
      </c>
      <c r="K23" s="18">
        <f t="shared" si="1"/>
        <v>65.151515151515156</v>
      </c>
      <c r="L23" s="19">
        <v>10</v>
      </c>
      <c r="M23" s="4">
        <v>10</v>
      </c>
      <c r="N23" s="9">
        <f>J23-$J$44</f>
        <v>78.787878787878782</v>
      </c>
      <c r="O23" s="9">
        <f>K23-$K$44</f>
        <v>21.212121212121218</v>
      </c>
      <c r="P23" s="30">
        <f>N23-M47</f>
        <v>69.696969696969688</v>
      </c>
      <c r="Q23" s="30">
        <f t="shared" si="9"/>
        <v>13.63636363636364</v>
      </c>
      <c r="R23" s="30">
        <f t="shared" si="3"/>
        <v>0.69696969696969691</v>
      </c>
      <c r="S23" s="30">
        <f t="shared" si="4"/>
        <v>0.13636363636363641</v>
      </c>
      <c r="T23" s="34"/>
      <c r="U23" s="9">
        <f t="shared" si="5"/>
        <v>-36.363636363636374</v>
      </c>
      <c r="V23" s="9">
        <f t="shared" si="6"/>
        <v>-43.939393939393938</v>
      </c>
      <c r="W23" s="30">
        <f t="shared" si="7"/>
        <v>-0.36363636363636376</v>
      </c>
      <c r="X23" s="30">
        <f t="shared" si="8"/>
        <v>-0.43939393939393939</v>
      </c>
    </row>
    <row r="24" spans="1:24" x14ac:dyDescent="0.25">
      <c r="G24" s="4" t="s">
        <v>44</v>
      </c>
      <c r="H24" s="15">
        <v>71</v>
      </c>
      <c r="I24" s="16">
        <v>51</v>
      </c>
      <c r="J24" s="17">
        <f t="shared" si="0"/>
        <v>107.57575757575758</v>
      </c>
      <c r="K24" s="18">
        <f t="shared" si="1"/>
        <v>77.272727272727266</v>
      </c>
      <c r="L24" s="19">
        <v>10.5</v>
      </c>
      <c r="M24" s="4">
        <v>9.5</v>
      </c>
      <c r="N24" s="9">
        <f>J24-$J$44</f>
        <v>78.787878787878782</v>
      </c>
      <c r="O24" s="9">
        <f>K24-$K$44</f>
        <v>33.333333333333329</v>
      </c>
      <c r="P24" s="30">
        <f>N24-M47</f>
        <v>69.696969696969688</v>
      </c>
      <c r="Q24" s="30">
        <f t="shared" si="9"/>
        <v>25.757575757575751</v>
      </c>
      <c r="R24" s="30">
        <f t="shared" si="3"/>
        <v>0.69696969696969691</v>
      </c>
      <c r="S24" s="30">
        <f t="shared" si="4"/>
        <v>0.25757575757575751</v>
      </c>
      <c r="T24" s="34"/>
      <c r="U24" s="9">
        <f t="shared" si="5"/>
        <v>-36.363636363636374</v>
      </c>
      <c r="V24" s="9">
        <f t="shared" si="6"/>
        <v>-31.818181818181827</v>
      </c>
      <c r="W24" s="30">
        <f t="shared" si="7"/>
        <v>-0.36363636363636376</v>
      </c>
      <c r="X24" s="30">
        <f t="shared" si="8"/>
        <v>-0.31818181818181829</v>
      </c>
    </row>
    <row r="25" spans="1:24" x14ac:dyDescent="0.25">
      <c r="A25" s="1" t="s">
        <v>0</v>
      </c>
      <c r="B25" s="1">
        <f>1.5^2/269^2</f>
        <v>3.1094097649286217E-5</v>
      </c>
      <c r="C25" s="1" t="s">
        <v>1</v>
      </c>
      <c r="G25" s="4" t="s">
        <v>45</v>
      </c>
      <c r="H25" s="15">
        <v>72</v>
      </c>
      <c r="I25" s="16">
        <v>47</v>
      </c>
      <c r="J25" s="17">
        <f t="shared" si="0"/>
        <v>109.09090909090909</v>
      </c>
      <c r="K25" s="18">
        <f t="shared" si="1"/>
        <v>71.212121212121218</v>
      </c>
      <c r="L25" s="19">
        <v>11</v>
      </c>
      <c r="M25" s="4">
        <v>9</v>
      </c>
      <c r="N25" s="9">
        <f>J25-$J$44</f>
        <v>80.303030303030312</v>
      </c>
      <c r="O25" s="9">
        <f>K25-$K$44</f>
        <v>27.27272727272728</v>
      </c>
      <c r="P25" s="30">
        <f>N25-M47</f>
        <v>71.212121212121218</v>
      </c>
      <c r="Q25" s="30">
        <f t="shared" si="9"/>
        <v>19.696969696969703</v>
      </c>
      <c r="R25" s="30">
        <f t="shared" si="3"/>
        <v>0.71212121212121215</v>
      </c>
      <c r="S25" s="30">
        <f t="shared" si="4"/>
        <v>0.19696969696969702</v>
      </c>
      <c r="T25" s="34"/>
      <c r="U25" s="9">
        <f t="shared" si="5"/>
        <v>-34.848484848484844</v>
      </c>
      <c r="V25" s="9">
        <f t="shared" si="6"/>
        <v>-37.878787878787875</v>
      </c>
      <c r="W25" s="30">
        <f t="shared" si="7"/>
        <v>-0.34848484848484845</v>
      </c>
      <c r="X25" s="30">
        <f t="shared" si="8"/>
        <v>-0.37878787878787873</v>
      </c>
    </row>
    <row r="26" spans="1:24" x14ac:dyDescent="0.25">
      <c r="G26" s="4" t="s">
        <v>46</v>
      </c>
      <c r="H26" s="15">
        <v>59</v>
      </c>
      <c r="I26" s="16">
        <v>45</v>
      </c>
      <c r="J26" s="17">
        <f t="shared" si="0"/>
        <v>89.393939393939391</v>
      </c>
      <c r="K26" s="18">
        <f t="shared" si="1"/>
        <v>68.181818181818187</v>
      </c>
      <c r="L26" s="19">
        <v>11.5</v>
      </c>
      <c r="M26" s="4">
        <v>8.5</v>
      </c>
      <c r="N26" s="9">
        <f>J26-$J$44</f>
        <v>60.606060606060602</v>
      </c>
      <c r="O26" s="9">
        <f>K26-$K$44</f>
        <v>24.242424242424249</v>
      </c>
      <c r="P26" s="30">
        <f>N26-M47</f>
        <v>51.515151515151516</v>
      </c>
      <c r="Q26" s="30">
        <f t="shared" si="9"/>
        <v>16.666666666666671</v>
      </c>
      <c r="R26" s="30">
        <f t="shared" si="3"/>
        <v>0.51515151515151514</v>
      </c>
      <c r="S26" s="30">
        <f t="shared" si="4"/>
        <v>0.16666666666666671</v>
      </c>
      <c r="T26" s="34"/>
      <c r="U26" s="9">
        <f t="shared" si="5"/>
        <v>-54.545454545454554</v>
      </c>
      <c r="V26" s="9">
        <f t="shared" si="6"/>
        <v>-40.909090909090907</v>
      </c>
      <c r="W26" s="30">
        <f t="shared" si="7"/>
        <v>-0.54545454545454553</v>
      </c>
      <c r="X26" s="30">
        <f t="shared" si="8"/>
        <v>-0.40909090909090906</v>
      </c>
    </row>
    <row r="27" spans="1:24" x14ac:dyDescent="0.25">
      <c r="G27" s="4" t="s">
        <v>47</v>
      </c>
      <c r="H27" s="15">
        <v>47</v>
      </c>
      <c r="I27" s="16">
        <v>46</v>
      </c>
      <c r="J27" s="17">
        <f t="shared" si="0"/>
        <v>71.212121212121218</v>
      </c>
      <c r="K27" s="18">
        <f t="shared" si="1"/>
        <v>69.696969696969703</v>
      </c>
      <c r="L27" s="19">
        <v>12</v>
      </c>
      <c r="M27" s="4">
        <v>8</v>
      </c>
      <c r="N27" s="9">
        <f>J27-$J$44</f>
        <v>42.424242424242429</v>
      </c>
      <c r="O27" s="9">
        <f>K27-$K$44</f>
        <v>25.757575757575765</v>
      </c>
      <c r="P27" s="30">
        <f>N27-M47</f>
        <v>33.333333333333343</v>
      </c>
      <c r="Q27" s="30">
        <f t="shared" si="9"/>
        <v>18.181818181818187</v>
      </c>
      <c r="R27" s="30">
        <f t="shared" si="3"/>
        <v>0.33333333333333343</v>
      </c>
      <c r="S27" s="30">
        <f t="shared" si="4"/>
        <v>0.18181818181818188</v>
      </c>
      <c r="T27" s="34"/>
      <c r="U27" s="9">
        <f t="shared" si="5"/>
        <v>-72.72727272727272</v>
      </c>
      <c r="V27" s="9">
        <f t="shared" si="6"/>
        <v>-39.393939393939391</v>
      </c>
      <c r="W27" s="30">
        <f t="shared" si="7"/>
        <v>-0.72727272727272718</v>
      </c>
      <c r="X27" s="30">
        <f t="shared" si="8"/>
        <v>-0.39393939393939392</v>
      </c>
    </row>
    <row r="28" spans="1:24" x14ac:dyDescent="0.25">
      <c r="G28" s="4" t="s">
        <v>48</v>
      </c>
      <c r="H28" s="15">
        <v>39</v>
      </c>
      <c r="I28" s="16">
        <v>53</v>
      </c>
      <c r="J28" s="17">
        <f t="shared" si="0"/>
        <v>59.090909090909093</v>
      </c>
      <c r="K28" s="18">
        <f t="shared" si="1"/>
        <v>80.303030303030297</v>
      </c>
      <c r="L28" s="19">
        <v>12.5</v>
      </c>
      <c r="M28" s="4">
        <v>7.5</v>
      </c>
      <c r="N28" s="9">
        <f>J28-$J$44</f>
        <v>30.303030303030305</v>
      </c>
      <c r="O28" s="9">
        <f>K28-$K$44</f>
        <v>36.36363636363636</v>
      </c>
      <c r="P28" s="30">
        <f>N28-M47</f>
        <v>21.212121212121218</v>
      </c>
      <c r="Q28" s="30">
        <f t="shared" si="9"/>
        <v>28.787878787878782</v>
      </c>
      <c r="R28" s="30">
        <f t="shared" si="3"/>
        <v>0.21212121212121218</v>
      </c>
      <c r="S28" s="30">
        <f t="shared" si="4"/>
        <v>0.28787878787878785</v>
      </c>
      <c r="T28" s="34"/>
      <c r="U28" s="9">
        <f t="shared" si="5"/>
        <v>-84.848484848484844</v>
      </c>
      <c r="V28" s="9">
        <f t="shared" si="6"/>
        <v>-28.787878787878796</v>
      </c>
      <c r="W28" s="30">
        <f t="shared" si="7"/>
        <v>-0.8484848484848484</v>
      </c>
      <c r="X28" s="30">
        <f t="shared" si="8"/>
        <v>-0.28787878787878796</v>
      </c>
    </row>
    <row r="29" spans="1:24" x14ac:dyDescent="0.25">
      <c r="G29" s="4" t="s">
        <v>49</v>
      </c>
      <c r="H29" s="15">
        <v>30</v>
      </c>
      <c r="I29" s="16">
        <v>46</v>
      </c>
      <c r="J29" s="17">
        <f t="shared" si="0"/>
        <v>45.454545454545453</v>
      </c>
      <c r="K29" s="18">
        <f t="shared" si="1"/>
        <v>69.696969696969703</v>
      </c>
      <c r="L29" s="19">
        <v>13</v>
      </c>
      <c r="M29" s="4">
        <v>7</v>
      </c>
      <c r="N29" s="9">
        <f>J29-$J$44</f>
        <v>16.666666666666664</v>
      </c>
      <c r="O29" s="9">
        <f>K29-$K$44</f>
        <v>25.757575757575765</v>
      </c>
      <c r="P29" s="30">
        <f>N29-M47</f>
        <v>7.5757575757575779</v>
      </c>
      <c r="Q29" s="30">
        <f t="shared" si="9"/>
        <v>18.181818181818187</v>
      </c>
      <c r="R29" s="30">
        <f t="shared" si="3"/>
        <v>7.5757575757575774E-2</v>
      </c>
      <c r="S29" s="30">
        <f t="shared" si="4"/>
        <v>0.18181818181818188</v>
      </c>
      <c r="T29" s="34"/>
      <c r="U29" s="9">
        <f t="shared" si="5"/>
        <v>-98.484848484848499</v>
      </c>
      <c r="V29" s="9">
        <f t="shared" si="6"/>
        <v>-39.393939393939391</v>
      </c>
      <c r="W29" s="30">
        <f t="shared" si="7"/>
        <v>-0.98484848484848497</v>
      </c>
      <c r="X29" s="30">
        <f t="shared" si="8"/>
        <v>-0.39393939393939392</v>
      </c>
    </row>
    <row r="30" spans="1:24" x14ac:dyDescent="0.25">
      <c r="G30" s="4" t="s">
        <v>50</v>
      </c>
      <c r="H30" s="15">
        <v>38</v>
      </c>
      <c r="I30" s="16">
        <v>40</v>
      </c>
      <c r="J30" s="17">
        <f t="shared" si="0"/>
        <v>57.575757575757578</v>
      </c>
      <c r="K30" s="18">
        <f t="shared" si="1"/>
        <v>60.606060606060609</v>
      </c>
      <c r="L30" s="19">
        <v>13.5</v>
      </c>
      <c r="M30" s="4">
        <v>6.5</v>
      </c>
      <c r="N30" s="9">
        <f>J30-$J$44</f>
        <v>28.787878787878789</v>
      </c>
      <c r="O30" s="9">
        <f>K30-$K$44</f>
        <v>16.666666666666671</v>
      </c>
      <c r="P30" s="30">
        <f>N30-M47</f>
        <v>19.696969696969703</v>
      </c>
      <c r="Q30" s="30">
        <f t="shared" si="9"/>
        <v>9.0909090909090935</v>
      </c>
      <c r="R30" s="30">
        <f t="shared" si="3"/>
        <v>0.19696969696969702</v>
      </c>
      <c r="S30" s="30">
        <f t="shared" si="4"/>
        <v>9.0909090909090939E-2</v>
      </c>
      <c r="T30" s="34"/>
      <c r="U30" s="9">
        <f t="shared" si="5"/>
        <v>-86.363636363636374</v>
      </c>
      <c r="V30" s="9">
        <f t="shared" si="6"/>
        <v>-48.484848484848484</v>
      </c>
      <c r="W30" s="30">
        <f t="shared" si="7"/>
        <v>-0.86363636363636376</v>
      </c>
      <c r="X30" s="30">
        <f t="shared" si="8"/>
        <v>-0.48484848484848486</v>
      </c>
    </row>
    <row r="31" spans="1:24" x14ac:dyDescent="0.25">
      <c r="G31" s="4" t="s">
        <v>51</v>
      </c>
      <c r="H31" s="15">
        <v>43</v>
      </c>
      <c r="I31" s="16">
        <v>42</v>
      </c>
      <c r="J31" s="17">
        <f t="shared" si="0"/>
        <v>65.151515151515156</v>
      </c>
      <c r="K31" s="18">
        <f t="shared" si="1"/>
        <v>63.636363636363633</v>
      </c>
      <c r="L31" s="19">
        <v>14</v>
      </c>
      <c r="M31" s="4">
        <v>6</v>
      </c>
      <c r="N31" s="9">
        <f>J31-$J$44</f>
        <v>36.363636363636367</v>
      </c>
      <c r="O31" s="9">
        <f>K31-$K$44</f>
        <v>19.696969696969695</v>
      </c>
      <c r="P31" s="30">
        <f>N31-M47</f>
        <v>27.27272727272728</v>
      </c>
      <c r="Q31" s="30">
        <f t="shared" si="9"/>
        <v>12.121212121212118</v>
      </c>
      <c r="R31" s="30">
        <f t="shared" si="3"/>
        <v>0.27272727272727282</v>
      </c>
      <c r="S31" s="30">
        <f t="shared" si="4"/>
        <v>0.12121212121212117</v>
      </c>
      <c r="T31" s="34"/>
      <c r="U31" s="9">
        <f t="shared" si="5"/>
        <v>-78.787878787878782</v>
      </c>
      <c r="V31" s="9">
        <f t="shared" si="6"/>
        <v>-45.45454545454546</v>
      </c>
      <c r="W31" s="30">
        <f t="shared" si="7"/>
        <v>-0.78787878787878785</v>
      </c>
      <c r="X31" s="30">
        <f t="shared" si="8"/>
        <v>-0.45454545454545459</v>
      </c>
    </row>
    <row r="32" spans="1:24" x14ac:dyDescent="0.25">
      <c r="G32" s="4" t="s">
        <v>52</v>
      </c>
      <c r="H32" s="15">
        <v>33</v>
      </c>
      <c r="I32" s="16">
        <v>48</v>
      </c>
      <c r="J32" s="17">
        <f t="shared" si="0"/>
        <v>50</v>
      </c>
      <c r="K32" s="18">
        <f t="shared" si="1"/>
        <v>72.72727272727272</v>
      </c>
      <c r="L32" s="19">
        <v>14.5</v>
      </c>
      <c r="M32" s="4">
        <v>5.5</v>
      </c>
      <c r="N32" s="9">
        <f>J32-$J$44</f>
        <v>21.212121212121211</v>
      </c>
      <c r="O32" s="9">
        <f>K32-$K$44</f>
        <v>28.787878787878782</v>
      </c>
      <c r="P32" s="30">
        <f>N32-M47</f>
        <v>12.121212121212125</v>
      </c>
      <c r="Q32" s="30">
        <f t="shared" si="9"/>
        <v>21.212121212121204</v>
      </c>
      <c r="R32" s="30">
        <f t="shared" si="3"/>
        <v>0.12121212121212124</v>
      </c>
      <c r="S32" s="30">
        <f t="shared" si="4"/>
        <v>0.21212121212121204</v>
      </c>
      <c r="T32" s="34"/>
      <c r="U32" s="9">
        <f t="shared" si="5"/>
        <v>-93.939393939393938</v>
      </c>
      <c r="V32" s="9">
        <f t="shared" si="6"/>
        <v>-36.363636363636374</v>
      </c>
      <c r="W32" s="30">
        <f t="shared" si="7"/>
        <v>-0.93939393939393934</v>
      </c>
      <c r="X32" s="30">
        <f t="shared" si="8"/>
        <v>-0.36363636363636376</v>
      </c>
    </row>
    <row r="33" spans="6:24" x14ac:dyDescent="0.25">
      <c r="G33" s="4" t="s">
        <v>53</v>
      </c>
      <c r="H33" s="15">
        <v>25</v>
      </c>
      <c r="I33" s="16">
        <v>44</v>
      </c>
      <c r="J33" s="17">
        <f t="shared" si="0"/>
        <v>37.878787878787875</v>
      </c>
      <c r="K33" s="18">
        <f t="shared" si="1"/>
        <v>66.666666666666671</v>
      </c>
      <c r="L33" s="19">
        <v>15</v>
      </c>
      <c r="M33" s="4">
        <v>5</v>
      </c>
      <c r="N33" s="9">
        <f>J33-$J$44</f>
        <v>9.0909090909090864</v>
      </c>
      <c r="O33" s="9">
        <f>K33-$K$44</f>
        <v>22.727272727272734</v>
      </c>
      <c r="P33" s="30">
        <f>N33-M47</f>
        <v>0</v>
      </c>
      <c r="Q33" s="30">
        <f t="shared" si="9"/>
        <v>15.151515151515156</v>
      </c>
      <c r="R33" s="30">
        <f t="shared" si="3"/>
        <v>0</v>
      </c>
      <c r="S33" s="30">
        <f t="shared" si="4"/>
        <v>0.15151515151515155</v>
      </c>
      <c r="T33" s="34"/>
      <c r="U33" s="9">
        <f t="shared" si="5"/>
        <v>-106.06060606060606</v>
      </c>
      <c r="V33" s="9">
        <f t="shared" si="6"/>
        <v>-42.424242424242422</v>
      </c>
      <c r="W33" s="30">
        <f t="shared" si="7"/>
        <v>-1.0606060606060606</v>
      </c>
      <c r="X33" s="30">
        <f t="shared" si="8"/>
        <v>-0.4242424242424242</v>
      </c>
    </row>
    <row r="34" spans="6:24" x14ac:dyDescent="0.25">
      <c r="G34" s="4" t="s">
        <v>54</v>
      </c>
      <c r="H34" s="15">
        <v>26</v>
      </c>
      <c r="I34" s="16">
        <v>45</v>
      </c>
      <c r="J34" s="17">
        <f t="shared" si="0"/>
        <v>39.393939393939391</v>
      </c>
      <c r="K34" s="18">
        <f t="shared" si="1"/>
        <v>68.181818181818187</v>
      </c>
      <c r="L34" s="19">
        <v>15.5</v>
      </c>
      <c r="M34" s="4">
        <v>4.5</v>
      </c>
      <c r="N34" s="9">
        <f>J34-$J$44</f>
        <v>10.606060606060602</v>
      </c>
      <c r="O34" s="9">
        <f>K34-$K$44</f>
        <v>24.242424242424249</v>
      </c>
      <c r="P34" s="30">
        <f>N34-M47</f>
        <v>1.5151515151515156</v>
      </c>
      <c r="Q34" s="30">
        <f t="shared" si="9"/>
        <v>16.666666666666671</v>
      </c>
      <c r="R34" s="30">
        <f t="shared" si="3"/>
        <v>1.5151515151515155E-2</v>
      </c>
      <c r="S34" s="30">
        <f t="shared" si="4"/>
        <v>0.16666666666666671</v>
      </c>
      <c r="T34" s="34"/>
      <c r="U34" s="9">
        <f t="shared" si="5"/>
        <v>-104.54545454545456</v>
      </c>
      <c r="V34" s="9">
        <f t="shared" si="6"/>
        <v>-40.909090909090907</v>
      </c>
      <c r="W34" s="30">
        <f t="shared" si="7"/>
        <v>-1.0454545454545456</v>
      </c>
      <c r="X34" s="30">
        <f t="shared" si="8"/>
        <v>-0.40909090909090906</v>
      </c>
    </row>
    <row r="35" spans="6:24" x14ac:dyDescent="0.25">
      <c r="G35" s="4" t="s">
        <v>55</v>
      </c>
      <c r="H35" s="15">
        <v>41</v>
      </c>
      <c r="I35" s="16">
        <v>43</v>
      </c>
      <c r="J35" s="17">
        <f t="shared" si="0"/>
        <v>62.121212121212118</v>
      </c>
      <c r="K35" s="18">
        <f t="shared" si="1"/>
        <v>65.151515151515156</v>
      </c>
      <c r="L35" s="19">
        <v>16</v>
      </c>
      <c r="M35" s="4">
        <v>4</v>
      </c>
      <c r="N35" s="9">
        <f>J35-$J$44</f>
        <v>33.333333333333329</v>
      </c>
      <c r="O35" s="9">
        <f>K35-$K$44</f>
        <v>21.212121212121218</v>
      </c>
      <c r="P35" s="30">
        <f>N35-M47</f>
        <v>24.242424242424242</v>
      </c>
      <c r="Q35" s="30">
        <f t="shared" si="9"/>
        <v>13.63636363636364</v>
      </c>
      <c r="R35" s="30">
        <f t="shared" si="3"/>
        <v>0.24242424242424243</v>
      </c>
      <c r="S35" s="30">
        <f t="shared" si="4"/>
        <v>0.13636363636363641</v>
      </c>
      <c r="T35" s="34"/>
      <c r="U35" s="9">
        <f t="shared" si="5"/>
        <v>-81.818181818181827</v>
      </c>
      <c r="V35" s="9">
        <f t="shared" si="6"/>
        <v>-43.939393939393938</v>
      </c>
      <c r="W35" s="30">
        <f t="shared" si="7"/>
        <v>-0.81818181818181823</v>
      </c>
      <c r="X35" s="30">
        <f t="shared" si="8"/>
        <v>-0.43939393939393939</v>
      </c>
    </row>
    <row r="36" spans="6:24" x14ac:dyDescent="0.25">
      <c r="G36" s="4" t="s">
        <v>56</v>
      </c>
      <c r="H36" s="15">
        <v>55</v>
      </c>
      <c r="I36" s="16">
        <v>45</v>
      </c>
      <c r="J36" s="17">
        <f t="shared" si="0"/>
        <v>83.333333333333329</v>
      </c>
      <c r="K36" s="18">
        <f t="shared" si="1"/>
        <v>68.181818181818187</v>
      </c>
      <c r="L36" s="19">
        <v>16.5</v>
      </c>
      <c r="M36" s="4">
        <v>3.5</v>
      </c>
      <c r="N36" s="9">
        <f>J36-$J$44</f>
        <v>54.54545454545454</v>
      </c>
      <c r="O36" s="9">
        <f>K36-$K$44</f>
        <v>24.242424242424249</v>
      </c>
      <c r="P36" s="30">
        <f>N36-M47</f>
        <v>45.454545454545453</v>
      </c>
      <c r="Q36" s="30">
        <f t="shared" si="9"/>
        <v>16.666666666666671</v>
      </c>
      <c r="R36" s="30">
        <f t="shared" si="3"/>
        <v>0.45454545454545453</v>
      </c>
      <c r="S36" s="30">
        <f t="shared" si="4"/>
        <v>0.16666666666666671</v>
      </c>
      <c r="T36" s="34"/>
      <c r="U36" s="9">
        <f t="shared" si="5"/>
        <v>-60.606060606060616</v>
      </c>
      <c r="V36" s="9">
        <f t="shared" si="6"/>
        <v>-40.909090909090907</v>
      </c>
      <c r="W36" s="30">
        <f t="shared" si="7"/>
        <v>-0.60606060606060619</v>
      </c>
      <c r="X36" s="30">
        <f t="shared" si="8"/>
        <v>-0.40909090909090906</v>
      </c>
    </row>
    <row r="37" spans="6:24" x14ac:dyDescent="0.25">
      <c r="G37" s="4" t="s">
        <v>57</v>
      </c>
      <c r="H37" s="15">
        <v>75</v>
      </c>
      <c r="I37" s="16">
        <v>54</v>
      </c>
      <c r="J37" s="17">
        <f t="shared" si="0"/>
        <v>113.63636363636364</v>
      </c>
      <c r="K37" s="18">
        <f t="shared" si="1"/>
        <v>81.818181818181813</v>
      </c>
      <c r="L37" s="19">
        <v>17</v>
      </c>
      <c r="M37" s="4">
        <v>3</v>
      </c>
      <c r="N37" s="9">
        <f>J37-$J$44</f>
        <v>84.848484848484844</v>
      </c>
      <c r="O37" s="9">
        <f>K37-$K$44</f>
        <v>37.878787878787875</v>
      </c>
      <c r="P37" s="30">
        <f>N37-M47</f>
        <v>75.757575757575751</v>
      </c>
      <c r="Q37" s="30">
        <f t="shared" si="9"/>
        <v>30.303030303030297</v>
      </c>
      <c r="R37" s="30">
        <f t="shared" si="3"/>
        <v>0.75757575757575746</v>
      </c>
      <c r="S37" s="30">
        <f t="shared" si="4"/>
        <v>0.30303030303030298</v>
      </c>
      <c r="T37" s="34"/>
      <c r="U37" s="9">
        <f t="shared" si="5"/>
        <v>-30.303030303030312</v>
      </c>
      <c r="V37" s="9">
        <f t="shared" si="6"/>
        <v>-27.27272727272728</v>
      </c>
      <c r="W37" s="30">
        <f t="shared" si="7"/>
        <v>-0.30303030303030309</v>
      </c>
      <c r="X37" s="30">
        <f t="shared" si="8"/>
        <v>-0.27272727272727282</v>
      </c>
    </row>
    <row r="38" spans="6:24" x14ac:dyDescent="0.25">
      <c r="G38" s="4" t="s">
        <v>58</v>
      </c>
      <c r="H38" s="15">
        <v>87</v>
      </c>
      <c r="I38" s="16">
        <v>59</v>
      </c>
      <c r="J38" s="17">
        <f t="shared" si="0"/>
        <v>131.81818181818181</v>
      </c>
      <c r="K38" s="18">
        <f t="shared" si="1"/>
        <v>89.393939393939391</v>
      </c>
      <c r="L38" s="19">
        <v>17.5</v>
      </c>
      <c r="M38" s="4">
        <v>2.5</v>
      </c>
      <c r="N38" s="9">
        <f>J38-$J$44</f>
        <v>103.03030303030303</v>
      </c>
      <c r="O38" s="9">
        <f>K38-$K$44</f>
        <v>45.454545454545453</v>
      </c>
      <c r="P38" s="30">
        <f>N38-M47</f>
        <v>93.939393939393938</v>
      </c>
      <c r="Q38" s="30">
        <f t="shared" si="9"/>
        <v>37.878787878787875</v>
      </c>
      <c r="R38" s="30">
        <f t="shared" si="3"/>
        <v>0.93939393939393934</v>
      </c>
      <c r="S38" s="30">
        <f t="shared" si="4"/>
        <v>0.37878787878787873</v>
      </c>
      <c r="T38" s="34"/>
      <c r="U38" s="9">
        <f t="shared" si="5"/>
        <v>-12.121212121212125</v>
      </c>
      <c r="V38" s="9">
        <f t="shared" si="6"/>
        <v>-19.696969696969703</v>
      </c>
      <c r="W38" s="30">
        <f t="shared" si="7"/>
        <v>-0.12121212121212124</v>
      </c>
      <c r="X38" s="30">
        <f t="shared" si="8"/>
        <v>-0.19696969696969702</v>
      </c>
    </row>
    <row r="39" spans="6:24" x14ac:dyDescent="0.25">
      <c r="G39" s="4" t="s">
        <v>59</v>
      </c>
      <c r="H39" s="15">
        <v>89</v>
      </c>
      <c r="I39" s="16">
        <v>61</v>
      </c>
      <c r="J39" s="17">
        <f t="shared" si="0"/>
        <v>134.84848484848484</v>
      </c>
      <c r="K39" s="18">
        <f t="shared" si="1"/>
        <v>92.424242424242422</v>
      </c>
      <c r="L39" s="19">
        <v>18</v>
      </c>
      <c r="M39" s="4">
        <v>2</v>
      </c>
      <c r="N39" s="9">
        <f>J39-$J$44</f>
        <v>106.06060606060606</v>
      </c>
      <c r="O39" s="9">
        <f>K39-$K$44</f>
        <v>48.484848484848484</v>
      </c>
      <c r="P39" s="30">
        <f>N39-M47</f>
        <v>96.969696969696969</v>
      </c>
      <c r="Q39" s="30">
        <f t="shared" si="9"/>
        <v>40.909090909090907</v>
      </c>
      <c r="R39" s="30">
        <f t="shared" si="3"/>
        <v>0.96969696969696972</v>
      </c>
      <c r="S39" s="30">
        <f t="shared" si="4"/>
        <v>0.40909090909090906</v>
      </c>
      <c r="T39" s="34"/>
      <c r="U39" s="9">
        <f t="shared" si="5"/>
        <v>-9.0909090909090935</v>
      </c>
      <c r="V39" s="9">
        <f t="shared" si="6"/>
        <v>-16.666666666666671</v>
      </c>
      <c r="W39" s="30">
        <f t="shared" si="7"/>
        <v>-9.0909090909090939E-2</v>
      </c>
      <c r="X39" s="30">
        <f t="shared" si="8"/>
        <v>-0.16666666666666671</v>
      </c>
    </row>
    <row r="40" spans="6:24" x14ac:dyDescent="0.25">
      <c r="G40" s="4" t="s">
        <v>60</v>
      </c>
      <c r="H40" s="15">
        <v>95</v>
      </c>
      <c r="I40" s="16">
        <v>63</v>
      </c>
      <c r="J40" s="17">
        <f t="shared" si="0"/>
        <v>143.93939393939394</v>
      </c>
      <c r="K40" s="18">
        <f t="shared" si="1"/>
        <v>95.454545454545453</v>
      </c>
      <c r="L40" s="19">
        <v>18.5</v>
      </c>
      <c r="M40" s="4">
        <v>1.5</v>
      </c>
      <c r="N40" s="9">
        <f>J40-$J$44</f>
        <v>115.15151515151516</v>
      </c>
      <c r="O40" s="9">
        <f>K40-$K$44</f>
        <v>51.515151515151516</v>
      </c>
      <c r="P40" s="30">
        <f>N40-M47</f>
        <v>106.06060606060606</v>
      </c>
      <c r="Q40" s="30">
        <f t="shared" si="9"/>
        <v>43.939393939393938</v>
      </c>
      <c r="R40" s="30">
        <f t="shared" si="3"/>
        <v>1.0606060606060606</v>
      </c>
      <c r="S40" s="30">
        <f t="shared" si="4"/>
        <v>0.43939393939393939</v>
      </c>
      <c r="T40" s="34"/>
      <c r="U40" s="9">
        <f t="shared" si="5"/>
        <v>0</v>
      </c>
      <c r="V40" s="9">
        <f t="shared" si="6"/>
        <v>-13.63636363636364</v>
      </c>
      <c r="W40" s="30">
        <f t="shared" si="7"/>
        <v>0</v>
      </c>
      <c r="X40" s="30">
        <f t="shared" si="8"/>
        <v>-0.13636363636363641</v>
      </c>
    </row>
    <row r="41" spans="6:24" x14ac:dyDescent="0.25">
      <c r="G41" s="4" t="s">
        <v>61</v>
      </c>
      <c r="H41" s="15">
        <v>87</v>
      </c>
      <c r="I41" s="16">
        <v>65</v>
      </c>
      <c r="J41" s="17">
        <f t="shared" si="0"/>
        <v>131.81818181818181</v>
      </c>
      <c r="K41" s="18">
        <f t="shared" si="1"/>
        <v>98.484848484848484</v>
      </c>
      <c r="L41" s="19">
        <v>19</v>
      </c>
      <c r="M41" s="4">
        <v>1</v>
      </c>
      <c r="N41" s="9">
        <f>J41-$J$44</f>
        <v>103.03030303030303</v>
      </c>
      <c r="O41" s="9">
        <f>K41-$K$44</f>
        <v>54.545454545454547</v>
      </c>
      <c r="P41" s="30">
        <f>N41-M47</f>
        <v>93.939393939393938</v>
      </c>
      <c r="Q41" s="30">
        <f t="shared" si="9"/>
        <v>46.969696969696969</v>
      </c>
      <c r="R41" s="30">
        <f t="shared" si="3"/>
        <v>0.93939393939393934</v>
      </c>
      <c r="S41" s="30">
        <f t="shared" si="4"/>
        <v>0.46969696969696967</v>
      </c>
      <c r="T41" s="34"/>
      <c r="U41" s="9">
        <f t="shared" si="5"/>
        <v>-12.121212121212125</v>
      </c>
      <c r="V41" s="9">
        <f t="shared" si="6"/>
        <v>-10.606060606060609</v>
      </c>
      <c r="W41" s="30">
        <f t="shared" si="7"/>
        <v>-0.12121212121212124</v>
      </c>
      <c r="X41" s="30">
        <f t="shared" si="8"/>
        <v>-0.10606060606060609</v>
      </c>
    </row>
    <row r="42" spans="6:24" x14ac:dyDescent="0.25">
      <c r="G42" s="4" t="s">
        <v>62</v>
      </c>
      <c r="H42" s="15">
        <v>87</v>
      </c>
      <c r="I42" s="16">
        <v>70</v>
      </c>
      <c r="J42" s="17">
        <f t="shared" si="0"/>
        <v>131.81818181818181</v>
      </c>
      <c r="K42" s="18">
        <f t="shared" si="1"/>
        <v>106.06060606060606</v>
      </c>
      <c r="L42" s="19">
        <v>19.5</v>
      </c>
      <c r="M42" s="4">
        <v>0.5</v>
      </c>
      <c r="N42" s="9">
        <f>J42-$J$44</f>
        <v>103.03030303030303</v>
      </c>
      <c r="O42" s="9">
        <f>K42-$K$44</f>
        <v>62.121212121212125</v>
      </c>
      <c r="P42" s="30">
        <f>N42-M47</f>
        <v>93.939393939393938</v>
      </c>
      <c r="Q42" s="30">
        <f t="shared" si="9"/>
        <v>54.545454545454547</v>
      </c>
      <c r="R42" s="30">
        <f t="shared" si="3"/>
        <v>0.93939393939393934</v>
      </c>
      <c r="S42" s="30">
        <f t="shared" si="4"/>
        <v>0.54545454545454541</v>
      </c>
      <c r="T42" s="34"/>
      <c r="U42" s="9">
        <f t="shared" si="5"/>
        <v>-12.121212121212125</v>
      </c>
      <c r="V42" s="9">
        <f t="shared" si="6"/>
        <v>-3.0303030303030312</v>
      </c>
      <c r="W42" s="30">
        <f t="shared" si="7"/>
        <v>-0.12121212121212124</v>
      </c>
      <c r="X42" s="30">
        <f t="shared" si="8"/>
        <v>-3.0303030303030311E-2</v>
      </c>
    </row>
    <row r="43" spans="6:24" x14ac:dyDescent="0.25">
      <c r="G43" s="4" t="s">
        <v>63</v>
      </c>
      <c r="H43" s="15">
        <v>73</v>
      </c>
      <c r="I43" s="16">
        <v>72</v>
      </c>
      <c r="J43" s="17">
        <f t="shared" si="0"/>
        <v>110.60606060606061</v>
      </c>
      <c r="K43" s="18">
        <f t="shared" si="1"/>
        <v>109.09090909090909</v>
      </c>
      <c r="L43" s="19">
        <v>20</v>
      </c>
      <c r="M43" s="4">
        <v>0</v>
      </c>
      <c r="N43" s="9">
        <f>J43-$J$44</f>
        <v>81.818181818181813</v>
      </c>
      <c r="O43" s="9">
        <f>K43-$K$44</f>
        <v>65.151515151515156</v>
      </c>
      <c r="P43" s="30">
        <f>N43-M47</f>
        <v>72.72727272727272</v>
      </c>
      <c r="Q43" s="30">
        <f t="shared" si="9"/>
        <v>57.575757575757578</v>
      </c>
      <c r="R43" s="30">
        <f t="shared" si="3"/>
        <v>0.72727272727272718</v>
      </c>
      <c r="S43" s="30">
        <f t="shared" si="4"/>
        <v>0.5757575757575758</v>
      </c>
      <c r="T43" s="34"/>
      <c r="U43" s="9">
        <f t="shared" si="5"/>
        <v>-33.333333333333343</v>
      </c>
      <c r="V43" s="9">
        <f t="shared" si="6"/>
        <v>0</v>
      </c>
      <c r="W43" s="30">
        <f t="shared" si="7"/>
        <v>-0.33333333333333343</v>
      </c>
      <c r="X43" s="30">
        <f t="shared" si="8"/>
        <v>0</v>
      </c>
    </row>
    <row r="44" spans="6:24" x14ac:dyDescent="0.25">
      <c r="G44" s="22" t="s">
        <v>79</v>
      </c>
      <c r="H44" s="27">
        <v>19</v>
      </c>
      <c r="I44" s="23">
        <v>29</v>
      </c>
      <c r="J44" s="25">
        <f t="shared" si="0"/>
        <v>28.787878787878789</v>
      </c>
      <c r="K44" s="26">
        <f t="shared" si="1"/>
        <v>43.939393939393938</v>
      </c>
      <c r="L44" s="28"/>
      <c r="M44" s="25">
        <f t="shared" ref="M44" si="10">J44-$J$44</f>
        <v>0</v>
      </c>
      <c r="N44" s="29">
        <f t="shared" ref="N44" si="11">K44-$K$44</f>
        <v>0</v>
      </c>
    </row>
    <row r="46" spans="6:24" x14ac:dyDescent="0.25">
      <c r="F46" s="1"/>
      <c r="G46" s="1" t="s">
        <v>68</v>
      </c>
      <c r="H46" s="2">
        <f>550/363</f>
        <v>1.5151515151515151</v>
      </c>
      <c r="I46" s="13" t="s">
        <v>69</v>
      </c>
      <c r="L46" t="s">
        <v>80</v>
      </c>
      <c r="M46" s="24">
        <f>MAX(N3:N43)</f>
        <v>115.15151515151516</v>
      </c>
      <c r="N46" s="9">
        <f>MAX(O3:O43)</f>
        <v>65.151515151515156</v>
      </c>
    </row>
    <row r="47" spans="6:24" x14ac:dyDescent="0.25">
      <c r="L47" t="s">
        <v>81</v>
      </c>
      <c r="M47" s="9">
        <f>MIN(N3:N43)</f>
        <v>9.0909090909090864</v>
      </c>
      <c r="N47" s="9">
        <f>MIN(O3:O43)</f>
        <v>7.5757575757575779</v>
      </c>
    </row>
  </sheetData>
  <mergeCells count="2">
    <mergeCell ref="A1:C1"/>
    <mergeCell ref="G1:N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Vlastimil Kajzar</dc:creator>
  <cp:lastModifiedBy>Honza</cp:lastModifiedBy>
  <dcterms:created xsi:type="dcterms:W3CDTF">2017-01-24T11:29:14Z</dcterms:created>
  <dcterms:modified xsi:type="dcterms:W3CDTF">2017-03-07T14:31:32Z</dcterms:modified>
</cp:coreProperties>
</file>