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desktop\msc_2024_25_forest_inventory_and_information_systems\05_uncertainties\data\"/>
    </mc:Choice>
  </mc:AlternateContent>
  <xr:revisionPtr revIDLastSave="0" documentId="13_ncr:1_{92C34DAB-57A1-4D89-8B8F-9DFC3E05B814}" xr6:coauthVersionLast="47" xr6:coauthVersionMax="47" xr10:uidLastSave="{00000000-0000-0000-0000-000000000000}"/>
  <bookViews>
    <workbookView xWindow="-120" yWindow="-120" windowWidth="51840" windowHeight="21120" xr2:uid="{90A51834-D79E-1B47-BB4B-6EC40F298850}"/>
  </bookViews>
  <sheets>
    <sheet name="summary" sheetId="13" r:id="rId1"/>
    <sheet name="anglecounts" sheetId="14" r:id="rId2"/>
    <sheet name="plot01" sheetId="1" r:id="rId3"/>
    <sheet name="plot02" sheetId="2" r:id="rId4"/>
    <sheet name="plot03" sheetId="3" r:id="rId5"/>
    <sheet name="plot04" sheetId="4" r:id="rId6"/>
    <sheet name="plot05" sheetId="5" r:id="rId7"/>
    <sheet name="plot06" sheetId="6" r:id="rId8"/>
    <sheet name="plot07" sheetId="7" r:id="rId9"/>
    <sheet name="plot08" sheetId="8" r:id="rId10"/>
    <sheet name="plot09" sheetId="9" r:id="rId11"/>
    <sheet name="plot10" sheetId="10" r:id="rId12"/>
    <sheet name="plot11" sheetId="11" r:id="rId13"/>
    <sheet name="plot12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3" l="1"/>
  <c r="H13" i="13" a="1"/>
  <c r="H13" i="13" s="1"/>
  <c r="H12" i="13" a="1"/>
  <c r="H12" i="13" s="1"/>
  <c r="H11" i="13" a="1"/>
  <c r="H11" i="13" s="1"/>
  <c r="H10" i="13" a="1"/>
  <c r="H10" i="13" s="1"/>
  <c r="H9" i="13" a="1"/>
  <c r="H9" i="13" s="1"/>
  <c r="AF45" i="12"/>
  <c r="AF44" i="12"/>
  <c r="AF43" i="12"/>
  <c r="AF42" i="12"/>
  <c r="AF41" i="12"/>
  <c r="AF40" i="12"/>
  <c r="AF39" i="12"/>
  <c r="AF38" i="12"/>
  <c r="AF37" i="12"/>
  <c r="AF36" i="12"/>
  <c r="AF35" i="12"/>
  <c r="AF34" i="12"/>
  <c r="AF33" i="12"/>
  <c r="AF32" i="12"/>
  <c r="AF31" i="12"/>
  <c r="AF30" i="12"/>
  <c r="AF29" i="12"/>
  <c r="AF28" i="12"/>
  <c r="AF27" i="12"/>
  <c r="AF26" i="12"/>
  <c r="AF46" i="12" s="1"/>
  <c r="C36" i="13" s="1"/>
  <c r="X45" i="12"/>
  <c r="X44" i="12"/>
  <c r="X43" i="12"/>
  <c r="X42" i="12"/>
  <c r="X41" i="12"/>
  <c r="X40" i="12"/>
  <c r="X39" i="12"/>
  <c r="X38" i="12"/>
  <c r="X37" i="12"/>
  <c r="X36" i="12"/>
  <c r="X35" i="12"/>
  <c r="X34" i="12"/>
  <c r="X33" i="12"/>
  <c r="X32" i="12"/>
  <c r="X31" i="12"/>
  <c r="X30" i="12"/>
  <c r="X29" i="12"/>
  <c r="X28" i="12"/>
  <c r="X27" i="12"/>
  <c r="X26" i="12"/>
  <c r="X46" i="12" s="1"/>
  <c r="C35" i="13"/>
  <c r="C33" i="13"/>
  <c r="C32" i="13"/>
  <c r="C30" i="13"/>
  <c r="C29" i="13"/>
  <c r="C27" i="13"/>
  <c r="C26" i="13"/>
  <c r="B35" i="13"/>
  <c r="B26" i="13"/>
  <c r="X30" i="9"/>
  <c r="X45" i="9"/>
  <c r="X44" i="9"/>
  <c r="AF44" i="9" s="1"/>
  <c r="X43" i="9"/>
  <c r="AF43" i="9" s="1"/>
  <c r="X42" i="9"/>
  <c r="X41" i="9"/>
  <c r="X40" i="9"/>
  <c r="X39" i="9"/>
  <c r="X38" i="9"/>
  <c r="X37" i="9"/>
  <c r="X36" i="9"/>
  <c r="X35" i="9"/>
  <c r="X34" i="9"/>
  <c r="AF34" i="9" s="1"/>
  <c r="X33" i="9"/>
  <c r="AF33" i="9" s="1"/>
  <c r="X32" i="9"/>
  <c r="AF32" i="9" s="1"/>
  <c r="X31" i="9"/>
  <c r="AF31" i="9" s="1"/>
  <c r="X29" i="9"/>
  <c r="AF29" i="9" s="1"/>
  <c r="X28" i="9"/>
  <c r="AF28" i="9" s="1"/>
  <c r="X27" i="9"/>
  <c r="X26" i="9"/>
  <c r="X46" i="9" s="1"/>
  <c r="AF45" i="9"/>
  <c r="AF42" i="9"/>
  <c r="AF41" i="9"/>
  <c r="AF40" i="9"/>
  <c r="AF39" i="9"/>
  <c r="AF38" i="9"/>
  <c r="AF37" i="9"/>
  <c r="AF36" i="9"/>
  <c r="AF35" i="9"/>
  <c r="AF30" i="9"/>
  <c r="AF26" i="9"/>
  <c r="AF6" i="9"/>
  <c r="AF22" i="9"/>
  <c r="AF21" i="9"/>
  <c r="AF20" i="9"/>
  <c r="AF19" i="9"/>
  <c r="AF18" i="9"/>
  <c r="AF17" i="9"/>
  <c r="AF16" i="9"/>
  <c r="AF15" i="9"/>
  <c r="AF14" i="9"/>
  <c r="AF13" i="9"/>
  <c r="AF12" i="9"/>
  <c r="AF11" i="9"/>
  <c r="AF10" i="9"/>
  <c r="AF9" i="9"/>
  <c r="AF8" i="9"/>
  <c r="AF7" i="9"/>
  <c r="AF5" i="9"/>
  <c r="AF4" i="9"/>
  <c r="AF3" i="9"/>
  <c r="AF23" i="9" s="1"/>
  <c r="X22" i="9"/>
  <c r="X21" i="9"/>
  <c r="X20" i="9"/>
  <c r="X19" i="9"/>
  <c r="X18" i="9"/>
  <c r="X17" i="9"/>
  <c r="X16" i="9"/>
  <c r="X15" i="9"/>
  <c r="X14" i="9"/>
  <c r="X13" i="9"/>
  <c r="X12" i="9"/>
  <c r="X11" i="9"/>
  <c r="X10" i="9"/>
  <c r="X9" i="9"/>
  <c r="X8" i="9"/>
  <c r="X7" i="9"/>
  <c r="X6" i="9"/>
  <c r="X5" i="9"/>
  <c r="X4" i="9"/>
  <c r="X3" i="9"/>
  <c r="X23" i="9" s="1"/>
  <c r="AF45" i="11"/>
  <c r="AF44" i="11"/>
  <c r="AF43" i="11"/>
  <c r="AF42" i="11"/>
  <c r="AF41" i="11"/>
  <c r="AF40" i="11"/>
  <c r="AF39" i="11"/>
  <c r="AF38" i="11"/>
  <c r="AF37" i="11"/>
  <c r="AF36" i="11"/>
  <c r="AF35" i="11"/>
  <c r="AF34" i="11"/>
  <c r="AF33" i="11"/>
  <c r="AF32" i="11"/>
  <c r="AF31" i="11"/>
  <c r="AF30" i="11"/>
  <c r="AF29" i="11"/>
  <c r="AF28" i="11"/>
  <c r="AF27" i="11"/>
  <c r="AF26" i="11"/>
  <c r="AF46" i="11" s="1"/>
  <c r="X45" i="11"/>
  <c r="X44" i="11"/>
  <c r="X43" i="11"/>
  <c r="X42" i="11"/>
  <c r="X41" i="11"/>
  <c r="X40" i="11"/>
  <c r="X39" i="11"/>
  <c r="X38" i="11"/>
  <c r="X37" i="11"/>
  <c r="X36" i="11"/>
  <c r="X35" i="11"/>
  <c r="X34" i="11"/>
  <c r="X33" i="11"/>
  <c r="X32" i="11"/>
  <c r="X31" i="11"/>
  <c r="X30" i="11"/>
  <c r="X29" i="11"/>
  <c r="X28" i="11"/>
  <c r="X27" i="11"/>
  <c r="X26" i="11"/>
  <c r="X46" i="11" s="1"/>
  <c r="X22" i="11"/>
  <c r="X21" i="11"/>
  <c r="AF21" i="11" s="1"/>
  <c r="X20" i="11"/>
  <c r="X19" i="11"/>
  <c r="X18" i="11"/>
  <c r="X17" i="11"/>
  <c r="X16" i="11"/>
  <c r="X15" i="11"/>
  <c r="X14" i="11"/>
  <c r="X13" i="11"/>
  <c r="X12" i="11"/>
  <c r="X11" i="11"/>
  <c r="AF11" i="11" s="1"/>
  <c r="X10" i="11"/>
  <c r="AF10" i="11" s="1"/>
  <c r="X9" i="11"/>
  <c r="X8" i="11"/>
  <c r="AF8" i="11" s="1"/>
  <c r="X7" i="11"/>
  <c r="X6" i="11"/>
  <c r="AF6" i="11" s="1"/>
  <c r="X5" i="11"/>
  <c r="AF5" i="11" s="1"/>
  <c r="X4" i="11"/>
  <c r="AF4" i="11" s="1"/>
  <c r="X3" i="11"/>
  <c r="X23" i="11" s="1"/>
  <c r="AF22" i="11"/>
  <c r="AF20" i="11"/>
  <c r="AF19" i="11"/>
  <c r="AF18" i="11"/>
  <c r="AF17" i="11"/>
  <c r="AF16" i="11"/>
  <c r="AF15" i="11"/>
  <c r="AF14" i="11"/>
  <c r="AF13" i="11"/>
  <c r="AF12" i="11"/>
  <c r="AF9" i="11"/>
  <c r="AF7" i="11"/>
  <c r="AF3" i="11"/>
  <c r="AF45" i="10"/>
  <c r="AF44" i="10"/>
  <c r="AF43" i="10"/>
  <c r="AF42" i="10"/>
  <c r="AF41" i="10"/>
  <c r="AF40" i="10"/>
  <c r="AF39" i="10"/>
  <c r="AF38" i="10"/>
  <c r="AF37" i="10"/>
  <c r="AF36" i="10"/>
  <c r="AF35" i="10"/>
  <c r="AF34" i="10"/>
  <c r="AF33" i="10"/>
  <c r="AF32" i="10"/>
  <c r="AF31" i="10"/>
  <c r="AF30" i="10"/>
  <c r="AF29" i="10"/>
  <c r="AF28" i="10"/>
  <c r="AF27" i="10"/>
  <c r="AF26" i="10"/>
  <c r="AF46" i="10" s="1"/>
  <c r="X45" i="10"/>
  <c r="X44" i="10"/>
  <c r="X43" i="10"/>
  <c r="X42" i="10"/>
  <c r="X41" i="10"/>
  <c r="X40" i="10"/>
  <c r="X39" i="10"/>
  <c r="X38" i="10"/>
  <c r="X37" i="10"/>
  <c r="X36" i="10"/>
  <c r="X35" i="10"/>
  <c r="X34" i="10"/>
  <c r="X33" i="10"/>
  <c r="X32" i="10"/>
  <c r="X31" i="10"/>
  <c r="X30" i="10"/>
  <c r="X29" i="10"/>
  <c r="X28" i="10"/>
  <c r="X27" i="10"/>
  <c r="X26" i="10"/>
  <c r="X46" i="10" s="1"/>
  <c r="AF22" i="10"/>
  <c r="AF21" i="10"/>
  <c r="AF20" i="10"/>
  <c r="AF19" i="10"/>
  <c r="AF18" i="10"/>
  <c r="AF17" i="10"/>
  <c r="AF16" i="10"/>
  <c r="AF15" i="10"/>
  <c r="AF14" i="10"/>
  <c r="AF13" i="10"/>
  <c r="AF12" i="10"/>
  <c r="AF11" i="10"/>
  <c r="AF10" i="10"/>
  <c r="AF9" i="10"/>
  <c r="AF8" i="10"/>
  <c r="AF7" i="10"/>
  <c r="AF6" i="10"/>
  <c r="AF5" i="10"/>
  <c r="AF4" i="10"/>
  <c r="AF3" i="10"/>
  <c r="AF23" i="10" s="1"/>
  <c r="X22" i="10"/>
  <c r="X21" i="10"/>
  <c r="X20" i="10"/>
  <c r="X19" i="10"/>
  <c r="X18" i="10"/>
  <c r="X17" i="10"/>
  <c r="X16" i="10"/>
  <c r="X15" i="10"/>
  <c r="X14" i="10"/>
  <c r="X13" i="10"/>
  <c r="X12" i="10"/>
  <c r="X11" i="10"/>
  <c r="X10" i="10"/>
  <c r="X9" i="10"/>
  <c r="X8" i="10"/>
  <c r="X7" i="10"/>
  <c r="X6" i="10"/>
  <c r="X5" i="10"/>
  <c r="X4" i="10"/>
  <c r="X3" i="10"/>
  <c r="X23" i="10" s="1"/>
  <c r="AE26" i="10"/>
  <c r="AF6" i="12"/>
  <c r="AF22" i="12"/>
  <c r="AF21" i="12"/>
  <c r="AF20" i="12"/>
  <c r="AF19" i="12"/>
  <c r="AF18" i="12"/>
  <c r="AF17" i="12"/>
  <c r="AF16" i="12"/>
  <c r="AF15" i="12"/>
  <c r="AF14" i="12"/>
  <c r="AF13" i="12"/>
  <c r="AF12" i="12"/>
  <c r="AF11" i="12"/>
  <c r="AF10" i="12"/>
  <c r="AF9" i="12"/>
  <c r="AF8" i="12"/>
  <c r="AF7" i="12"/>
  <c r="AF5" i="12"/>
  <c r="AF4" i="12"/>
  <c r="AF3" i="12"/>
  <c r="AF23" i="12" s="1"/>
  <c r="X22" i="12"/>
  <c r="X21" i="12"/>
  <c r="X20" i="12"/>
  <c r="X19" i="12"/>
  <c r="X18" i="12"/>
  <c r="X17" i="12"/>
  <c r="X16" i="12"/>
  <c r="X15" i="12"/>
  <c r="X14" i="12"/>
  <c r="X13" i="12"/>
  <c r="X12" i="12"/>
  <c r="X11" i="12"/>
  <c r="X10" i="12"/>
  <c r="X9" i="12"/>
  <c r="X8" i="12"/>
  <c r="X7" i="12"/>
  <c r="X6" i="12"/>
  <c r="X5" i="12"/>
  <c r="X23" i="12" s="1"/>
  <c r="X4" i="12"/>
  <c r="X3" i="12"/>
  <c r="AF51" i="8"/>
  <c r="AE3" i="9"/>
  <c r="H5" i="13" a="1"/>
  <c r="H5" i="13" s="1"/>
  <c r="X68" i="5"/>
  <c r="X67" i="5"/>
  <c r="X66" i="5"/>
  <c r="AF66" i="5" s="1"/>
  <c r="X65" i="5"/>
  <c r="X64" i="5"/>
  <c r="X63" i="5"/>
  <c r="X62" i="5"/>
  <c r="X61" i="5"/>
  <c r="AF61" i="5" s="1"/>
  <c r="X60" i="5"/>
  <c r="AF60" i="5" s="1"/>
  <c r="X59" i="5"/>
  <c r="X58" i="5"/>
  <c r="X57" i="5"/>
  <c r="X56" i="5"/>
  <c r="AF56" i="5" s="1"/>
  <c r="X55" i="5"/>
  <c r="X54" i="5"/>
  <c r="X53" i="5"/>
  <c r="X52" i="5"/>
  <c r="X51" i="5"/>
  <c r="AF51" i="5" s="1"/>
  <c r="X50" i="5"/>
  <c r="AF50" i="5" s="1"/>
  <c r="X49" i="5"/>
  <c r="X69" i="5" s="1"/>
  <c r="X47" i="5"/>
  <c r="X45" i="5"/>
  <c r="X44" i="5"/>
  <c r="AF44" i="5" s="1"/>
  <c r="X43" i="5"/>
  <c r="X42" i="5"/>
  <c r="X41" i="5"/>
  <c r="X40" i="5"/>
  <c r="X39" i="5"/>
  <c r="AF39" i="5" s="1"/>
  <c r="X38" i="5"/>
  <c r="X37" i="5"/>
  <c r="X36" i="5"/>
  <c r="AF36" i="5" s="1"/>
  <c r="X35" i="5"/>
  <c r="X34" i="5"/>
  <c r="X33" i="5"/>
  <c r="X32" i="5"/>
  <c r="AF32" i="5" s="1"/>
  <c r="X31" i="5"/>
  <c r="X30" i="5"/>
  <c r="AF30" i="5" s="1"/>
  <c r="X29" i="5"/>
  <c r="AF29" i="5" s="1"/>
  <c r="X28" i="5"/>
  <c r="X27" i="5"/>
  <c r="X26" i="5"/>
  <c r="X46" i="5" s="1"/>
  <c r="X24" i="5"/>
  <c r="X22" i="5"/>
  <c r="X21" i="5"/>
  <c r="X20" i="5"/>
  <c r="AF20" i="5" s="1"/>
  <c r="X19" i="5"/>
  <c r="AF19" i="5" s="1"/>
  <c r="X18" i="5"/>
  <c r="AF18" i="5" s="1"/>
  <c r="X17" i="5"/>
  <c r="X16" i="5"/>
  <c r="X15" i="5"/>
  <c r="X14" i="5"/>
  <c r="X13" i="5"/>
  <c r="X12" i="5"/>
  <c r="X11" i="5"/>
  <c r="X10" i="5"/>
  <c r="X9" i="5"/>
  <c r="AF9" i="5" s="1"/>
  <c r="X8" i="5"/>
  <c r="AF8" i="5" s="1"/>
  <c r="X7" i="5"/>
  <c r="X6" i="5"/>
  <c r="X5" i="5"/>
  <c r="X4" i="5"/>
  <c r="X3" i="5"/>
  <c r="X23" i="5" s="1"/>
  <c r="X68" i="4"/>
  <c r="X67" i="4"/>
  <c r="X66" i="4"/>
  <c r="AF66" i="4" s="1"/>
  <c r="X65" i="4"/>
  <c r="AF65" i="4" s="1"/>
  <c r="X64" i="4"/>
  <c r="AF64" i="4" s="1"/>
  <c r="X63" i="4"/>
  <c r="X62" i="4"/>
  <c r="X61" i="4"/>
  <c r="AF61" i="4" s="1"/>
  <c r="X60" i="4"/>
  <c r="AF60" i="4" s="1"/>
  <c r="X59" i="4"/>
  <c r="X58" i="4"/>
  <c r="X57" i="4"/>
  <c r="X56" i="4"/>
  <c r="X55" i="4"/>
  <c r="AF55" i="4" s="1"/>
  <c r="X54" i="4"/>
  <c r="AF54" i="4" s="1"/>
  <c r="X53" i="4"/>
  <c r="X52" i="4"/>
  <c r="X51" i="4"/>
  <c r="AF51" i="4" s="1"/>
  <c r="X50" i="4"/>
  <c r="AF50" i="4" s="1"/>
  <c r="X49" i="4"/>
  <c r="X69" i="4" s="1"/>
  <c r="X47" i="4"/>
  <c r="X45" i="4"/>
  <c r="X44" i="4"/>
  <c r="X43" i="4"/>
  <c r="AF43" i="4" s="1"/>
  <c r="X42" i="4"/>
  <c r="X41" i="4"/>
  <c r="X40" i="4"/>
  <c r="X39" i="4"/>
  <c r="AF39" i="4" s="1"/>
  <c r="X38" i="4"/>
  <c r="X37" i="4"/>
  <c r="X36" i="4"/>
  <c r="X35" i="4"/>
  <c r="X34" i="4"/>
  <c r="X33" i="4"/>
  <c r="AF33" i="4" s="1"/>
  <c r="X32" i="4"/>
  <c r="X31" i="4"/>
  <c r="X30" i="4"/>
  <c r="X29" i="4"/>
  <c r="AF29" i="4" s="1"/>
  <c r="X28" i="4"/>
  <c r="X27" i="4"/>
  <c r="X26" i="4"/>
  <c r="X46" i="4" s="1"/>
  <c r="X24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X3" i="4"/>
  <c r="X23" i="4" s="1"/>
  <c r="X68" i="3"/>
  <c r="X67" i="3"/>
  <c r="X66" i="3"/>
  <c r="X65" i="3"/>
  <c r="X64" i="3"/>
  <c r="X63" i="3"/>
  <c r="X62" i="3"/>
  <c r="X61" i="3"/>
  <c r="X60" i="3"/>
  <c r="AF60" i="3" s="1"/>
  <c r="X59" i="3"/>
  <c r="X58" i="3"/>
  <c r="X57" i="3"/>
  <c r="X56" i="3"/>
  <c r="X55" i="3"/>
  <c r="X54" i="3"/>
  <c r="X53" i="3"/>
  <c r="X52" i="3"/>
  <c r="X51" i="3"/>
  <c r="X50" i="3"/>
  <c r="AF50" i="3" s="1"/>
  <c r="X49" i="3"/>
  <c r="X69" i="3" s="1"/>
  <c r="X47" i="3"/>
  <c r="X45" i="3"/>
  <c r="X44" i="3"/>
  <c r="X43" i="3"/>
  <c r="X42" i="3"/>
  <c r="X41" i="3"/>
  <c r="X40" i="3"/>
  <c r="X39" i="3"/>
  <c r="AF39" i="3" s="1"/>
  <c r="X38" i="3"/>
  <c r="X37" i="3"/>
  <c r="X36" i="3"/>
  <c r="X35" i="3"/>
  <c r="X34" i="3"/>
  <c r="X33" i="3"/>
  <c r="X32" i="3"/>
  <c r="X31" i="3"/>
  <c r="X30" i="3"/>
  <c r="X29" i="3"/>
  <c r="AF29" i="3" s="1"/>
  <c r="X28" i="3"/>
  <c r="X27" i="3"/>
  <c r="X26" i="3"/>
  <c r="X46" i="3" s="1"/>
  <c r="X24" i="3"/>
  <c r="X22" i="3"/>
  <c r="X21" i="3"/>
  <c r="X20" i="3"/>
  <c r="X19" i="3"/>
  <c r="X18" i="3"/>
  <c r="AF18" i="3" s="1"/>
  <c r="X17" i="3"/>
  <c r="X16" i="3"/>
  <c r="X15" i="3"/>
  <c r="X14" i="3"/>
  <c r="X13" i="3"/>
  <c r="X12" i="3"/>
  <c r="X11" i="3"/>
  <c r="X10" i="3"/>
  <c r="X9" i="3"/>
  <c r="X8" i="3"/>
  <c r="AF8" i="3" s="1"/>
  <c r="X7" i="3"/>
  <c r="X6" i="3"/>
  <c r="X5" i="3"/>
  <c r="X4" i="3"/>
  <c r="X3" i="3"/>
  <c r="X23" i="3" s="1"/>
  <c r="C25" i="13"/>
  <c r="C24" i="13"/>
  <c r="C23" i="13"/>
  <c r="C22" i="13"/>
  <c r="C21" i="13"/>
  <c r="C20" i="13"/>
  <c r="H8" i="13" s="1" a="1"/>
  <c r="H8" i="13" s="1"/>
  <c r="C19" i="13"/>
  <c r="C18" i="13"/>
  <c r="C17" i="13"/>
  <c r="H7" i="13" s="1" a="1"/>
  <c r="H7" i="13" s="1"/>
  <c r="C7" i="13"/>
  <c r="C6" i="13"/>
  <c r="C5" i="13"/>
  <c r="H3" i="13" s="1" a="1"/>
  <c r="H3" i="13" s="1"/>
  <c r="C4" i="13"/>
  <c r="C3" i="13"/>
  <c r="H2" i="13" s="1" a="1"/>
  <c r="H2" i="13" s="1"/>
  <c r="C2" i="13"/>
  <c r="AF68" i="8"/>
  <c r="AF67" i="8"/>
  <c r="AF66" i="8"/>
  <c r="AF65" i="8"/>
  <c r="AF64" i="8"/>
  <c r="AF63" i="8"/>
  <c r="AF62" i="8"/>
  <c r="AF61" i="8"/>
  <c r="AF60" i="8"/>
  <c r="AF59" i="8"/>
  <c r="AF58" i="8"/>
  <c r="AF57" i="8"/>
  <c r="AF56" i="8"/>
  <c r="AF55" i="8"/>
  <c r="AF54" i="8"/>
  <c r="AF50" i="8"/>
  <c r="AF49" i="8"/>
  <c r="AF47" i="8"/>
  <c r="AF45" i="8"/>
  <c r="AF44" i="8"/>
  <c r="AF43" i="8"/>
  <c r="AF42" i="8"/>
  <c r="AF41" i="8"/>
  <c r="AF40" i="8"/>
  <c r="AF39" i="8"/>
  <c r="AF38" i="8"/>
  <c r="AF37" i="8"/>
  <c r="AF36" i="8"/>
  <c r="AF35" i="8"/>
  <c r="AF34" i="8"/>
  <c r="AF32" i="8"/>
  <c r="AF31" i="8"/>
  <c r="AF30" i="8"/>
  <c r="AF29" i="8"/>
  <c r="AF28" i="8"/>
  <c r="AF27" i="8"/>
  <c r="AF24" i="8"/>
  <c r="AF22" i="8"/>
  <c r="AF21" i="8"/>
  <c r="AF20" i="8"/>
  <c r="AF19" i="8"/>
  <c r="AF18" i="8"/>
  <c r="AF17" i="8"/>
  <c r="AF16" i="8"/>
  <c r="AF15" i="8"/>
  <c r="AF14" i="8"/>
  <c r="AF13" i="8"/>
  <c r="AF12" i="8"/>
  <c r="AF11" i="8"/>
  <c r="AF10" i="8"/>
  <c r="AF9" i="8"/>
  <c r="AF8" i="8"/>
  <c r="X68" i="8"/>
  <c r="X67" i="8"/>
  <c r="X66" i="8"/>
  <c r="X65" i="8"/>
  <c r="X64" i="8"/>
  <c r="X63" i="8"/>
  <c r="X62" i="8"/>
  <c r="X61" i="8"/>
  <c r="X60" i="8"/>
  <c r="X59" i="8"/>
  <c r="X58" i="8"/>
  <c r="X57" i="8"/>
  <c r="X56" i="8"/>
  <c r="X55" i="8"/>
  <c r="X54" i="8"/>
  <c r="X53" i="8"/>
  <c r="AF53" i="8" s="1"/>
  <c r="X52" i="8"/>
  <c r="AF52" i="8" s="1"/>
  <c r="X51" i="8"/>
  <c r="X50" i="8"/>
  <c r="X49" i="8"/>
  <c r="X47" i="8"/>
  <c r="X45" i="8"/>
  <c r="X44" i="8"/>
  <c r="X43" i="8"/>
  <c r="X42" i="8"/>
  <c r="X41" i="8"/>
  <c r="X40" i="8"/>
  <c r="X39" i="8"/>
  <c r="X38" i="8"/>
  <c r="X37" i="8"/>
  <c r="X36" i="8"/>
  <c r="X35" i="8"/>
  <c r="X34" i="8"/>
  <c r="X33" i="8"/>
  <c r="AF33" i="8" s="1"/>
  <c r="X32" i="8"/>
  <c r="X31" i="8"/>
  <c r="X30" i="8"/>
  <c r="X29" i="8"/>
  <c r="X28" i="8"/>
  <c r="X27" i="8"/>
  <c r="X26" i="8"/>
  <c r="X24" i="8"/>
  <c r="X22" i="8"/>
  <c r="X21" i="8"/>
  <c r="X20" i="8"/>
  <c r="X19" i="8"/>
  <c r="X18" i="8"/>
  <c r="X17" i="8"/>
  <c r="X16" i="8"/>
  <c r="X15" i="8"/>
  <c r="X14" i="8"/>
  <c r="X13" i="8"/>
  <c r="X12" i="8"/>
  <c r="X11" i="8"/>
  <c r="X10" i="8"/>
  <c r="X9" i="8"/>
  <c r="X8" i="8"/>
  <c r="X7" i="8"/>
  <c r="AF7" i="8" s="1"/>
  <c r="X6" i="8"/>
  <c r="AF6" i="8" s="1"/>
  <c r="X5" i="8"/>
  <c r="AF5" i="8" s="1"/>
  <c r="X4" i="8"/>
  <c r="AF4" i="8" s="1"/>
  <c r="X3" i="8"/>
  <c r="AF68" i="7"/>
  <c r="AF67" i="7"/>
  <c r="AF66" i="7"/>
  <c r="AF65" i="7"/>
  <c r="AF64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49" i="7"/>
  <c r="AF47" i="7"/>
  <c r="AF45" i="7"/>
  <c r="AF44" i="7"/>
  <c r="AF43" i="7"/>
  <c r="AF42" i="7"/>
  <c r="AF41" i="7"/>
  <c r="AF40" i="7"/>
  <c r="AF39" i="7"/>
  <c r="AF38" i="7"/>
  <c r="AF37" i="7"/>
  <c r="AF36" i="7"/>
  <c r="AF35" i="7"/>
  <c r="AF34" i="7"/>
  <c r="AF33" i="7"/>
  <c r="AF32" i="7"/>
  <c r="AF31" i="7"/>
  <c r="AF30" i="7"/>
  <c r="AF29" i="7"/>
  <c r="AF27" i="7"/>
  <c r="AF24" i="7"/>
  <c r="AF22" i="7"/>
  <c r="AF21" i="7"/>
  <c r="AF20" i="7"/>
  <c r="AF19" i="7"/>
  <c r="AF18" i="7"/>
  <c r="AF17" i="7"/>
  <c r="AF16" i="7"/>
  <c r="AF15" i="7"/>
  <c r="AF14" i="7"/>
  <c r="AF13" i="7"/>
  <c r="AF12" i="7"/>
  <c r="AF11" i="7"/>
  <c r="AF10" i="7"/>
  <c r="AF9" i="7"/>
  <c r="AF8" i="7"/>
  <c r="AF5" i="7"/>
  <c r="X68" i="7"/>
  <c r="X67" i="7"/>
  <c r="X66" i="7"/>
  <c r="X65" i="7"/>
  <c r="X64" i="7"/>
  <c r="X63" i="7"/>
  <c r="X62" i="7"/>
  <c r="X61" i="7"/>
  <c r="X60" i="7"/>
  <c r="X59" i="7"/>
  <c r="X58" i="7"/>
  <c r="X57" i="7"/>
  <c r="X56" i="7"/>
  <c r="X55" i="7"/>
  <c r="X54" i="7"/>
  <c r="X53" i="7"/>
  <c r="X52" i="7"/>
  <c r="X51" i="7"/>
  <c r="X50" i="7"/>
  <c r="AF50" i="7" s="1"/>
  <c r="X49" i="7"/>
  <c r="X47" i="7"/>
  <c r="X45" i="7"/>
  <c r="X44" i="7"/>
  <c r="X43" i="7"/>
  <c r="X42" i="7"/>
  <c r="X41" i="7"/>
  <c r="X40" i="7"/>
  <c r="X39" i="7"/>
  <c r="X38" i="7"/>
  <c r="X37" i="7"/>
  <c r="X36" i="7"/>
  <c r="X35" i="7"/>
  <c r="X34" i="7"/>
  <c r="X33" i="7"/>
  <c r="X32" i="7"/>
  <c r="X31" i="7"/>
  <c r="X30" i="7"/>
  <c r="X29" i="7"/>
  <c r="X28" i="7"/>
  <c r="AF28" i="7" s="1"/>
  <c r="X27" i="7"/>
  <c r="X26" i="7"/>
  <c r="X24" i="7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AF7" i="7" s="1"/>
  <c r="X6" i="7"/>
  <c r="AF6" i="7" s="1"/>
  <c r="X5" i="7"/>
  <c r="X4" i="7"/>
  <c r="AF4" i="7" s="1"/>
  <c r="X3" i="7"/>
  <c r="AF68" i="6"/>
  <c r="AF67" i="6"/>
  <c r="AF66" i="6"/>
  <c r="AF65" i="6"/>
  <c r="AF64" i="6"/>
  <c r="AF63" i="6"/>
  <c r="AF62" i="6"/>
  <c r="AF61" i="6"/>
  <c r="AF60" i="6"/>
  <c r="AF59" i="6"/>
  <c r="AF54" i="6"/>
  <c r="AF53" i="6"/>
  <c r="AF52" i="6"/>
  <c r="AF51" i="6"/>
  <c r="AF50" i="6"/>
  <c r="AF49" i="6"/>
  <c r="AF47" i="6"/>
  <c r="AF45" i="6"/>
  <c r="AF44" i="6"/>
  <c r="AF43" i="6"/>
  <c r="AF42" i="6"/>
  <c r="AF41" i="6"/>
  <c r="AF40" i="6"/>
  <c r="AF38" i="6"/>
  <c r="AF37" i="6"/>
  <c r="AF36" i="6"/>
  <c r="AF34" i="6"/>
  <c r="AF32" i="6"/>
  <c r="AF30" i="6"/>
  <c r="AF28" i="6"/>
  <c r="AF27" i="6"/>
  <c r="AF24" i="6"/>
  <c r="AF22" i="6"/>
  <c r="AF21" i="6"/>
  <c r="AF20" i="6"/>
  <c r="AF19" i="6"/>
  <c r="AF18" i="6"/>
  <c r="AF17" i="6"/>
  <c r="AF16" i="6"/>
  <c r="AF15" i="6"/>
  <c r="AF14" i="6"/>
  <c r="AF13" i="6"/>
  <c r="AF12" i="6"/>
  <c r="AF11" i="6"/>
  <c r="AF10" i="6"/>
  <c r="AF9" i="6"/>
  <c r="AF8" i="6"/>
  <c r="AF7" i="6"/>
  <c r="AF6" i="6"/>
  <c r="AF5" i="6"/>
  <c r="AF4" i="6"/>
  <c r="AF3" i="6"/>
  <c r="AF23" i="6" s="1"/>
  <c r="X68" i="6"/>
  <c r="X67" i="6"/>
  <c r="X66" i="6"/>
  <c r="X65" i="6"/>
  <c r="X64" i="6"/>
  <c r="X63" i="6"/>
  <c r="X62" i="6"/>
  <c r="X61" i="6"/>
  <c r="X60" i="6"/>
  <c r="X59" i="6"/>
  <c r="X58" i="6"/>
  <c r="AF58" i="6" s="1"/>
  <c r="X57" i="6"/>
  <c r="AF57" i="6" s="1"/>
  <c r="X56" i="6"/>
  <c r="AF56" i="6" s="1"/>
  <c r="X55" i="6"/>
  <c r="AF55" i="6" s="1"/>
  <c r="X54" i="6"/>
  <c r="X53" i="6"/>
  <c r="X52" i="6"/>
  <c r="X51" i="6"/>
  <c r="X50" i="6"/>
  <c r="X49" i="6"/>
  <c r="X47" i="6"/>
  <c r="X45" i="6"/>
  <c r="X44" i="6"/>
  <c r="X43" i="6"/>
  <c r="X42" i="6"/>
  <c r="X41" i="6"/>
  <c r="X40" i="6"/>
  <c r="X39" i="6"/>
  <c r="AF39" i="6" s="1"/>
  <c r="X38" i="6"/>
  <c r="X37" i="6"/>
  <c r="X36" i="6"/>
  <c r="X35" i="6"/>
  <c r="AF35" i="6" s="1"/>
  <c r="X34" i="6"/>
  <c r="X33" i="6"/>
  <c r="AF33" i="6" s="1"/>
  <c r="X32" i="6"/>
  <c r="X31" i="6"/>
  <c r="AF31" i="6" s="1"/>
  <c r="X30" i="6"/>
  <c r="X29" i="6"/>
  <c r="AF29" i="6" s="1"/>
  <c r="X28" i="6"/>
  <c r="X27" i="6"/>
  <c r="X26" i="6"/>
  <c r="X24" i="6"/>
  <c r="X22" i="6"/>
  <c r="X21" i="6"/>
  <c r="X20" i="6"/>
  <c r="X19" i="6"/>
  <c r="X18" i="6"/>
  <c r="X17" i="6"/>
  <c r="X16" i="6"/>
  <c r="X15" i="6"/>
  <c r="X14" i="6"/>
  <c r="X13" i="6"/>
  <c r="X12" i="6"/>
  <c r="X11" i="6"/>
  <c r="X10" i="6"/>
  <c r="X9" i="6"/>
  <c r="X8" i="6"/>
  <c r="X7" i="6"/>
  <c r="X6" i="6"/>
  <c r="X5" i="6"/>
  <c r="X4" i="6"/>
  <c r="X3" i="6"/>
  <c r="X23" i="6" s="1"/>
  <c r="AF68" i="5"/>
  <c r="AF67" i="5"/>
  <c r="AF65" i="5"/>
  <c r="AF64" i="5"/>
  <c r="AF63" i="5"/>
  <c r="AF62" i="5"/>
  <c r="AF59" i="5"/>
  <c r="AF58" i="5"/>
  <c r="AF57" i="5"/>
  <c r="AF55" i="5"/>
  <c r="AF54" i="5"/>
  <c r="AF53" i="5"/>
  <c r="AF52" i="5"/>
  <c r="AF49" i="5"/>
  <c r="AF47" i="5"/>
  <c r="AF45" i="5"/>
  <c r="AF43" i="5"/>
  <c r="AF42" i="5"/>
  <c r="AF41" i="5"/>
  <c r="AF40" i="5"/>
  <c r="AF38" i="5"/>
  <c r="AF37" i="5"/>
  <c r="AF35" i="5"/>
  <c r="AF33" i="5"/>
  <c r="AF27" i="5"/>
  <c r="AF24" i="5"/>
  <c r="AF22" i="5"/>
  <c r="AF21" i="5"/>
  <c r="AF17" i="5"/>
  <c r="AF16" i="5"/>
  <c r="AF15" i="5"/>
  <c r="AF14" i="5"/>
  <c r="AF13" i="5"/>
  <c r="AF12" i="5"/>
  <c r="AF11" i="5"/>
  <c r="AF10" i="5"/>
  <c r="AF7" i="5"/>
  <c r="AF6" i="5"/>
  <c r="AF5" i="5"/>
  <c r="AF4" i="5"/>
  <c r="AF3" i="5"/>
  <c r="AF34" i="5"/>
  <c r="AF31" i="5"/>
  <c r="AF28" i="5"/>
  <c r="AF68" i="4"/>
  <c r="AF67" i="4"/>
  <c r="AF63" i="4"/>
  <c r="AF62" i="4"/>
  <c r="AF59" i="4"/>
  <c r="AF58" i="4"/>
  <c r="AF57" i="4"/>
  <c r="AF56" i="4"/>
  <c r="AF53" i="4"/>
  <c r="AF52" i="4"/>
  <c r="AF49" i="4"/>
  <c r="AF47" i="4"/>
  <c r="AF45" i="4"/>
  <c r="AF44" i="4"/>
  <c r="AF42" i="4"/>
  <c r="AF41" i="4"/>
  <c r="AF40" i="4"/>
  <c r="AF38" i="4"/>
  <c r="AF37" i="4"/>
  <c r="AF36" i="4"/>
  <c r="AF35" i="4"/>
  <c r="AF34" i="4"/>
  <c r="AF32" i="4"/>
  <c r="AF31" i="4"/>
  <c r="AF30" i="4"/>
  <c r="AF28" i="4"/>
  <c r="AF27" i="4"/>
  <c r="AF26" i="4"/>
  <c r="AF24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23" i="4" s="1"/>
  <c r="C11" i="13" s="1"/>
  <c r="AF7" i="4"/>
  <c r="AF6" i="4"/>
  <c r="AF5" i="4"/>
  <c r="AF4" i="4"/>
  <c r="AF3" i="4"/>
  <c r="AF68" i="3"/>
  <c r="AF67" i="3"/>
  <c r="AF66" i="3"/>
  <c r="AF65" i="3"/>
  <c r="AF64" i="3"/>
  <c r="AF63" i="3"/>
  <c r="AF62" i="3"/>
  <c r="AF61" i="3"/>
  <c r="AF59" i="3"/>
  <c r="AF58" i="3"/>
  <c r="AF57" i="3"/>
  <c r="AF56" i="3"/>
  <c r="AF55" i="3"/>
  <c r="AF54" i="3"/>
  <c r="AF53" i="3"/>
  <c r="AF52" i="3"/>
  <c r="AF51" i="3"/>
  <c r="AF49" i="3"/>
  <c r="AF47" i="3"/>
  <c r="AF45" i="3"/>
  <c r="AF44" i="3"/>
  <c r="AF43" i="3"/>
  <c r="AF42" i="3"/>
  <c r="AF41" i="3"/>
  <c r="AF40" i="3"/>
  <c r="AF38" i="3"/>
  <c r="AF37" i="3"/>
  <c r="AF36" i="3"/>
  <c r="AF35" i="3"/>
  <c r="AF34" i="3"/>
  <c r="AF33" i="3"/>
  <c r="AF32" i="3"/>
  <c r="AF31" i="3"/>
  <c r="AF30" i="3"/>
  <c r="AF28" i="3"/>
  <c r="AF27" i="3"/>
  <c r="AF26" i="3"/>
  <c r="AF24" i="3"/>
  <c r="AF22" i="3"/>
  <c r="AF21" i="3"/>
  <c r="AF20" i="3"/>
  <c r="AF19" i="3"/>
  <c r="AF17" i="3"/>
  <c r="AF16" i="3"/>
  <c r="AF15" i="3"/>
  <c r="AF14" i="3"/>
  <c r="AF13" i="3"/>
  <c r="AF12" i="3"/>
  <c r="AF11" i="3"/>
  <c r="AF10" i="3"/>
  <c r="AF9" i="3"/>
  <c r="AF7" i="3"/>
  <c r="AF6" i="3"/>
  <c r="AF5" i="3"/>
  <c r="AF4" i="3"/>
  <c r="AF3" i="3"/>
  <c r="AF69" i="2"/>
  <c r="AF46" i="2"/>
  <c r="AF23" i="2"/>
  <c r="X23" i="2"/>
  <c r="AF68" i="2"/>
  <c r="AF67" i="2"/>
  <c r="AF66" i="2"/>
  <c r="AF65" i="2"/>
  <c r="AF64" i="2"/>
  <c r="AF63" i="2"/>
  <c r="AF62" i="2"/>
  <c r="AF61" i="2"/>
  <c r="AF60" i="2"/>
  <c r="AF59" i="2"/>
  <c r="AF58" i="2"/>
  <c r="AF57" i="2"/>
  <c r="AF56" i="2"/>
  <c r="AF55" i="2"/>
  <c r="AF53" i="2"/>
  <c r="AF52" i="2"/>
  <c r="AF51" i="2"/>
  <c r="AF50" i="2"/>
  <c r="AF49" i="2"/>
  <c r="AF47" i="2"/>
  <c r="AF45" i="2"/>
  <c r="AF44" i="2"/>
  <c r="AF43" i="2"/>
  <c r="AF42" i="2"/>
  <c r="AF41" i="2"/>
  <c r="AF40" i="2"/>
  <c r="AF39" i="2"/>
  <c r="AF38" i="2"/>
  <c r="AF37" i="2"/>
  <c r="AF36" i="2"/>
  <c r="AF35" i="2"/>
  <c r="AF34" i="2"/>
  <c r="AF33" i="2"/>
  <c r="AF32" i="2"/>
  <c r="AF31" i="2"/>
  <c r="AF30" i="2"/>
  <c r="AF29" i="2"/>
  <c r="AF28" i="2"/>
  <c r="AF27" i="2"/>
  <c r="AF26" i="2"/>
  <c r="AF24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F4" i="2"/>
  <c r="AF3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AF54" i="2" s="1"/>
  <c r="X53" i="2"/>
  <c r="X52" i="2"/>
  <c r="X51" i="2"/>
  <c r="X50" i="2"/>
  <c r="X49" i="2"/>
  <c r="X47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46" i="2" s="1"/>
  <c r="X24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AF60" i="1"/>
  <c r="AF68" i="1"/>
  <c r="X62" i="1"/>
  <c r="AF62" i="1" s="1"/>
  <c r="X63" i="1"/>
  <c r="AF63" i="1" s="1"/>
  <c r="X64" i="1"/>
  <c r="AF64" i="1" s="1"/>
  <c r="X65" i="1"/>
  <c r="AF65" i="1" s="1"/>
  <c r="X66" i="1"/>
  <c r="AF66" i="1" s="1"/>
  <c r="X67" i="1"/>
  <c r="AF67" i="1" s="1"/>
  <c r="X68" i="1"/>
  <c r="X41" i="1"/>
  <c r="AF41" i="1" s="1"/>
  <c r="X42" i="1"/>
  <c r="AF42" i="1" s="1"/>
  <c r="X43" i="1"/>
  <c r="AF43" i="1" s="1"/>
  <c r="X44" i="1"/>
  <c r="AF44" i="1" s="1"/>
  <c r="X45" i="1"/>
  <c r="AF45" i="1" s="1"/>
  <c r="X47" i="1"/>
  <c r="AF47" i="1" s="1"/>
  <c r="X49" i="1"/>
  <c r="AF49" i="1" s="1"/>
  <c r="X50" i="1"/>
  <c r="AF50" i="1" s="1"/>
  <c r="X51" i="1"/>
  <c r="X52" i="1"/>
  <c r="AF52" i="1" s="1"/>
  <c r="X53" i="1"/>
  <c r="AF53" i="1" s="1"/>
  <c r="X54" i="1"/>
  <c r="AF54" i="1" s="1"/>
  <c r="X55" i="1"/>
  <c r="AF55" i="1" s="1"/>
  <c r="X56" i="1"/>
  <c r="AF56" i="1" s="1"/>
  <c r="X57" i="1"/>
  <c r="AF57" i="1" s="1"/>
  <c r="X58" i="1"/>
  <c r="AF58" i="1" s="1"/>
  <c r="X59" i="1"/>
  <c r="AF59" i="1" s="1"/>
  <c r="X60" i="1"/>
  <c r="X61" i="1"/>
  <c r="AF61" i="1" s="1"/>
  <c r="X24" i="1"/>
  <c r="AF24" i="1" s="1"/>
  <c r="X26" i="1"/>
  <c r="AF26" i="1" s="1"/>
  <c r="X27" i="1"/>
  <c r="AF27" i="1" s="1"/>
  <c r="X28" i="1"/>
  <c r="AF28" i="1" s="1"/>
  <c r="X29" i="1"/>
  <c r="AF29" i="1" s="1"/>
  <c r="X30" i="1"/>
  <c r="AF30" i="1" s="1"/>
  <c r="X31" i="1"/>
  <c r="AF31" i="1" s="1"/>
  <c r="X32" i="1"/>
  <c r="AF32" i="1" s="1"/>
  <c r="X33" i="1"/>
  <c r="AF33" i="1" s="1"/>
  <c r="X34" i="1"/>
  <c r="AF34" i="1" s="1"/>
  <c r="X35" i="1"/>
  <c r="AF35" i="1" s="1"/>
  <c r="X36" i="1"/>
  <c r="AF36" i="1" s="1"/>
  <c r="X37" i="1"/>
  <c r="AF37" i="1" s="1"/>
  <c r="X38" i="1"/>
  <c r="AF38" i="1" s="1"/>
  <c r="X39" i="1"/>
  <c r="AF39" i="1" s="1"/>
  <c r="X40" i="1"/>
  <c r="AF40" i="1" s="1"/>
  <c r="X4" i="1"/>
  <c r="AF4" i="1" s="1"/>
  <c r="X5" i="1"/>
  <c r="AF5" i="1" s="1"/>
  <c r="X6" i="1"/>
  <c r="AF6" i="1" s="1"/>
  <c r="X7" i="1"/>
  <c r="AF7" i="1" s="1"/>
  <c r="X8" i="1"/>
  <c r="AF8" i="1" s="1"/>
  <c r="X9" i="1"/>
  <c r="AF9" i="1" s="1"/>
  <c r="X10" i="1"/>
  <c r="AF10" i="1" s="1"/>
  <c r="X11" i="1"/>
  <c r="AF11" i="1" s="1"/>
  <c r="X12" i="1"/>
  <c r="AF12" i="1" s="1"/>
  <c r="X13" i="1"/>
  <c r="AF13" i="1" s="1"/>
  <c r="X14" i="1"/>
  <c r="AF14" i="1" s="1"/>
  <c r="X15" i="1"/>
  <c r="AF15" i="1" s="1"/>
  <c r="X16" i="1"/>
  <c r="AF16" i="1" s="1"/>
  <c r="X17" i="1"/>
  <c r="AF17" i="1" s="1"/>
  <c r="X18" i="1"/>
  <c r="AF18" i="1" s="1"/>
  <c r="X19" i="1"/>
  <c r="AF19" i="1" s="1"/>
  <c r="X20" i="1"/>
  <c r="AF20" i="1" s="1"/>
  <c r="X21" i="1"/>
  <c r="AF21" i="1" s="1"/>
  <c r="X22" i="1"/>
  <c r="AF22" i="1" s="1"/>
  <c r="X3" i="1"/>
  <c r="X23" i="1" s="1"/>
  <c r="L10" i="13"/>
  <c r="B7" i="13" s="1"/>
  <c r="B29" i="13" l="1"/>
  <c r="B30" i="13"/>
  <c r="B32" i="13"/>
  <c r="B33" i="13"/>
  <c r="B3" i="13"/>
  <c r="B15" i="13"/>
  <c r="B27" i="13"/>
  <c r="G12" i="13" s="1" a="1"/>
  <c r="G12" i="13" s="1"/>
  <c r="B36" i="13"/>
  <c r="G13" i="13" s="1" a="1"/>
  <c r="G13" i="13" s="1"/>
  <c r="X71" i="9"/>
  <c r="AF27" i="9"/>
  <c r="AF46" i="9" s="1"/>
  <c r="AF23" i="11"/>
  <c r="AF69" i="5"/>
  <c r="C16" i="13" s="1"/>
  <c r="AF23" i="5"/>
  <c r="C14" i="13" s="1"/>
  <c r="H6" i="13" s="1" a="1"/>
  <c r="H6" i="13" s="1"/>
  <c r="AF46" i="4"/>
  <c r="C12" i="13" s="1"/>
  <c r="AF69" i="4"/>
  <c r="C13" i="13" s="1"/>
  <c r="AF46" i="3"/>
  <c r="C9" i="13" s="1"/>
  <c r="AF23" i="3"/>
  <c r="C8" i="13" s="1"/>
  <c r="AF69" i="3"/>
  <c r="C10" i="13" s="1"/>
  <c r="H4" i="13" s="1" a="1"/>
  <c r="H4" i="13" s="1"/>
  <c r="B10" i="13"/>
  <c r="B6" i="13"/>
  <c r="B11" i="13"/>
  <c r="B17" i="13"/>
  <c r="B14" i="13"/>
  <c r="B8" i="13"/>
  <c r="B9" i="13"/>
  <c r="B5" i="13"/>
  <c r="B12" i="13"/>
  <c r="B2" i="13"/>
  <c r="G2" i="13" s="1" a="1"/>
  <c r="G2" i="13" s="1"/>
  <c r="B16" i="13"/>
  <c r="B4" i="13"/>
  <c r="B13" i="13"/>
  <c r="AF69" i="8"/>
  <c r="X69" i="8"/>
  <c r="B25" i="13" s="1"/>
  <c r="G11" i="13" s="1" a="1"/>
  <c r="G11" i="13" s="1"/>
  <c r="X46" i="8"/>
  <c r="B24" i="13" s="1"/>
  <c r="G10" i="13" s="1" a="1"/>
  <c r="G10" i="13" s="1"/>
  <c r="AF26" i="8"/>
  <c r="AF46" i="8" s="1"/>
  <c r="X23" i="8"/>
  <c r="B23" i="13" s="1"/>
  <c r="G9" i="13" s="1" a="1"/>
  <c r="G9" i="13" s="1"/>
  <c r="AF3" i="8"/>
  <c r="AF23" i="8" s="1"/>
  <c r="AF69" i="7"/>
  <c r="X69" i="7"/>
  <c r="B22" i="13" s="1"/>
  <c r="X46" i="7"/>
  <c r="B21" i="13" s="1"/>
  <c r="AF26" i="7"/>
  <c r="AF46" i="7" s="1"/>
  <c r="X23" i="7"/>
  <c r="B20" i="13" s="1"/>
  <c r="AF3" i="7"/>
  <c r="AF23" i="7" s="1"/>
  <c r="AF69" i="6"/>
  <c r="X69" i="6"/>
  <c r="B19" i="13" s="1"/>
  <c r="X46" i="6"/>
  <c r="B18" i="13" s="1"/>
  <c r="AF26" i="6"/>
  <c r="AF46" i="6" s="1"/>
  <c r="AF26" i="5"/>
  <c r="AF46" i="5" s="1"/>
  <c r="C15" i="13" s="1"/>
  <c r="X69" i="2"/>
  <c r="AF3" i="1"/>
  <c r="AF46" i="1"/>
  <c r="AF23" i="1"/>
  <c r="X46" i="1"/>
  <c r="X69" i="1"/>
  <c r="AF51" i="1"/>
  <c r="AF69" i="1" s="1"/>
  <c r="B13" i="14"/>
  <c r="B12" i="14"/>
  <c r="B11" i="14"/>
  <c r="B10" i="14"/>
  <c r="B9" i="14"/>
  <c r="B8" i="14"/>
  <c r="B7" i="14"/>
  <c r="B6" i="14"/>
  <c r="B5" i="14"/>
  <c r="B4" i="14"/>
  <c r="B3" i="14"/>
  <c r="B2" i="14"/>
  <c r="J7" i="14" a="1"/>
  <c r="H12" i="14" a="1"/>
  <c r="C5" i="14" a="1"/>
  <c r="I7" i="14" a="1"/>
  <c r="H6" i="14" a="1"/>
  <c r="D13" i="14" a="1"/>
  <c r="E2" i="14" a="1"/>
  <c r="F12" i="14" a="1"/>
  <c r="G13" i="14" a="1"/>
  <c r="H5" i="14" a="1"/>
  <c r="C9" i="14" a="1"/>
  <c r="E6" i="14" a="1"/>
  <c r="H3" i="14" a="1"/>
  <c r="C2" i="14" a="1"/>
  <c r="D10" i="14" a="1"/>
  <c r="D3" i="14" a="1"/>
  <c r="C12" i="14" a="1"/>
  <c r="E11" i="14" a="1"/>
  <c r="I10" i="14" a="1"/>
  <c r="E3" i="14" a="1"/>
  <c r="E7" i="14" a="1"/>
  <c r="J11" i="14" a="1"/>
  <c r="C10" i="14" a="1"/>
  <c r="J2" i="14" a="1"/>
  <c r="H4" i="14" a="1"/>
  <c r="D7" i="14" a="1"/>
  <c r="F11" i="14" a="1"/>
  <c r="F7" i="14" a="1"/>
  <c r="H7" i="14" a="1"/>
  <c r="E5" i="14" a="1"/>
  <c r="G7" i="14" a="1"/>
  <c r="J6" i="14" a="1"/>
  <c r="I8" i="14" a="1"/>
  <c r="I2" i="14" a="1"/>
  <c r="F10" i="14" a="1"/>
  <c r="I4" i="14" a="1"/>
  <c r="D11" i="14" a="1"/>
  <c r="G12" i="14" a="1"/>
  <c r="G5" i="14" a="1"/>
  <c r="J12" i="14" a="1"/>
  <c r="J3" i="14" a="1"/>
  <c r="H2" i="14" a="1"/>
  <c r="C6" i="14" a="1"/>
  <c r="J8" i="14" a="1"/>
  <c r="H9" i="14" a="1"/>
  <c r="G11" i="14" a="1"/>
  <c r="G6" i="14" a="1"/>
  <c r="F4" i="14" a="1"/>
  <c r="F6" i="14" a="1"/>
  <c r="J10" i="14" a="1"/>
  <c r="E9" i="14" a="1"/>
  <c r="G9" i="14" a="1"/>
  <c r="G8" i="14" a="1"/>
  <c r="D4" i="14" a="1"/>
  <c r="D8" i="14" a="1"/>
  <c r="J13" i="14" a="1"/>
  <c r="I12" i="14" a="1"/>
  <c r="H11" i="14" a="1"/>
  <c r="I6" i="14" a="1"/>
  <c r="I9" i="14" a="1"/>
  <c r="G10" i="14" a="1"/>
  <c r="E12" i="14" a="1"/>
  <c r="F13" i="14" a="1"/>
  <c r="C8" i="14" a="1"/>
  <c r="F8" i="14" a="1"/>
  <c r="E8" i="14" a="1"/>
  <c r="F9" i="14" a="1"/>
  <c r="I3" i="14" a="1"/>
  <c r="C4" i="14" a="1"/>
  <c r="I13" i="14" a="1"/>
  <c r="F3" i="14" a="1"/>
  <c r="D12" i="14" a="1"/>
  <c r="J9" i="14" a="1"/>
  <c r="F5" i="14" a="1"/>
  <c r="E13" i="14" a="1"/>
  <c r="C11" i="14" a="1"/>
  <c r="H13" i="14" a="1"/>
  <c r="D2" i="14" a="1"/>
  <c r="J4" i="14" a="1"/>
  <c r="C7" i="14" a="1"/>
  <c r="I5" i="14" a="1"/>
  <c r="J5" i="14" a="1"/>
  <c r="G2" i="14" a="1"/>
  <c r="D6" i="14" a="1"/>
  <c r="H8" i="14" a="1"/>
  <c r="E4" i="14" a="1"/>
  <c r="C3" i="14" a="1"/>
  <c r="I11" i="14" a="1"/>
  <c r="G3" i="14" a="1"/>
  <c r="D5" i="14" a="1"/>
  <c r="F2" i="14" a="1"/>
  <c r="E10" i="14" a="1"/>
  <c r="H10" i="14" a="1"/>
  <c r="G4" i="14" a="1"/>
  <c r="C13" i="14" a="1"/>
  <c r="D9" i="14" a="1"/>
  <c r="G6" i="13" l="1" a="1"/>
  <c r="G6" i="13" s="1"/>
  <c r="G5" i="13" a="1"/>
  <c r="G5" i="13" s="1"/>
  <c r="G8" i="13" a="1"/>
  <c r="G8" i="13" s="1"/>
  <c r="H14" i="13"/>
  <c r="G3" i="13" a="1"/>
  <c r="G3" i="13" s="1"/>
  <c r="G4" i="13" a="1"/>
  <c r="G4" i="13" s="1"/>
  <c r="G7" i="13" a="1"/>
  <c r="G7" i="13" s="1"/>
  <c r="E5" i="14"/>
  <c r="H10" i="14"/>
  <c r="D7" i="14"/>
  <c r="G8" i="14"/>
  <c r="H9" i="14"/>
  <c r="I12" i="14"/>
  <c r="J11" i="14"/>
  <c r="C13" i="14"/>
  <c r="D10" i="14"/>
  <c r="E11" i="14"/>
  <c r="F7" i="14"/>
  <c r="G6" i="14"/>
  <c r="G3" i="14"/>
  <c r="H13" i="14"/>
  <c r="I11" i="14"/>
  <c r="J5" i="14"/>
  <c r="J10" i="14"/>
  <c r="J4" i="14"/>
  <c r="J13" i="14"/>
  <c r="J9" i="14"/>
  <c r="F8" i="14"/>
  <c r="J6" i="14"/>
  <c r="F12" i="14"/>
  <c r="C8" i="14"/>
  <c r="Q8" i="14" s="1"/>
  <c r="E4" i="14"/>
  <c r="H2" i="14"/>
  <c r="C7" i="14"/>
  <c r="E10" i="14"/>
  <c r="H3" i="14"/>
  <c r="D8" i="14"/>
  <c r="G12" i="14"/>
  <c r="I8" i="14"/>
  <c r="D3" i="14"/>
  <c r="I7" i="14"/>
  <c r="J8" i="14"/>
  <c r="C10" i="14"/>
  <c r="F3" i="14"/>
  <c r="I9" i="14"/>
  <c r="E12" i="14"/>
  <c r="C2" i="14"/>
  <c r="F11" i="14"/>
  <c r="I4" i="14"/>
  <c r="D13" i="14"/>
  <c r="G11" i="14"/>
  <c r="I13" i="14"/>
  <c r="D2" i="14"/>
  <c r="F10" i="14"/>
  <c r="I2" i="14"/>
  <c r="D6" i="14"/>
  <c r="F5" i="14"/>
  <c r="H12" i="14"/>
  <c r="C11" i="14"/>
  <c r="E2" i="14"/>
  <c r="E8" i="14"/>
  <c r="G7" i="14"/>
  <c r="I6" i="14"/>
  <c r="D12" i="14"/>
  <c r="E6" i="14"/>
  <c r="E3" i="14"/>
  <c r="F4" i="14"/>
  <c r="G5" i="14"/>
  <c r="H4" i="14"/>
  <c r="I5" i="14"/>
  <c r="J7" i="14"/>
  <c r="J3" i="14"/>
  <c r="D4" i="14"/>
  <c r="G9" i="14"/>
  <c r="C9" i="14"/>
  <c r="G2" i="14"/>
  <c r="D9" i="14"/>
  <c r="G13" i="14"/>
  <c r="H8" i="14"/>
  <c r="C3" i="14"/>
  <c r="F6" i="14"/>
  <c r="H6" i="14"/>
  <c r="C6" i="14"/>
  <c r="E9" i="14"/>
  <c r="H5" i="14"/>
  <c r="C5" i="14"/>
  <c r="E13" i="14"/>
  <c r="G10" i="14"/>
  <c r="I3" i="14"/>
  <c r="D5" i="14"/>
  <c r="F9" i="14"/>
  <c r="H11" i="14"/>
  <c r="J2" i="14"/>
  <c r="C4" i="14"/>
  <c r="C12" i="14"/>
  <c r="D11" i="14"/>
  <c r="E7" i="14"/>
  <c r="F2" i="14"/>
  <c r="F13" i="14"/>
  <c r="G4" i="14"/>
  <c r="H7" i="14"/>
  <c r="I10" i="14"/>
  <c r="J12" i="14"/>
  <c r="B14" i="14"/>
  <c r="Q6" i="14" l="1"/>
  <c r="Q13" i="14"/>
  <c r="Q3" i="14"/>
  <c r="Q2" i="14"/>
  <c r="Q10" i="14"/>
  <c r="Q4" i="14"/>
  <c r="Q9" i="14"/>
  <c r="Q5" i="14"/>
  <c r="Q7" i="14"/>
  <c r="Q12" i="14"/>
  <c r="Q11" i="14"/>
  <c r="G14" i="13"/>
  <c r="D11" i="13"/>
  <c r="I5" i="13" s="1" a="1"/>
  <c r="I5" i="13" s="1"/>
  <c r="D8" i="13"/>
  <c r="D24" i="13"/>
  <c r="D18" i="13"/>
  <c r="D25" i="13"/>
  <c r="D7" i="13"/>
  <c r="D22" i="13"/>
  <c r="D20" i="13"/>
  <c r="D5" i="13"/>
  <c r="D2" i="13"/>
  <c r="D9" i="13"/>
  <c r="D4" i="13"/>
  <c r="D3" i="13"/>
  <c r="H14" i="14"/>
  <c r="I14" i="14"/>
  <c r="D14" i="14"/>
  <c r="E14" i="14"/>
  <c r="C14" i="14"/>
  <c r="F14" i="14"/>
  <c r="I9" i="13" l="1" a="1"/>
  <c r="I9" i="13" s="1"/>
  <c r="I4" i="13" a="1"/>
  <c r="I4" i="13" s="1"/>
  <c r="I8" i="13" a="1"/>
  <c r="I8" i="13" s="1"/>
  <c r="I7" i="13" a="1"/>
  <c r="I7" i="13" s="1"/>
  <c r="I3" i="13" a="1"/>
  <c r="I3" i="13" s="1"/>
  <c r="I2" i="13" a="1"/>
  <c r="I2" i="13" s="1"/>
  <c r="Q14" i="14"/>
  <c r="I14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<sst xmlns="http://schemas.openxmlformats.org/spreadsheetml/2006/main" count="2314" uniqueCount="345">
  <si>
    <t>Plot Nr:  1</t>
  </si>
  <si>
    <t>Regeneration plots 0-2m radius</t>
  </si>
  <si>
    <t>Single tree measurements from DBH &gt; 7.0 cm</t>
  </si>
  <si>
    <t>Angle count survey</t>
  </si>
  <si>
    <t>Q1 (N &gt; E)</t>
  </si>
  <si>
    <t>Q2 (E &gt; S)</t>
  </si>
  <si>
    <t>Q3 (S &gt; W)</t>
  </si>
  <si>
    <t>Q4 (W &gt; N)</t>
  </si>
  <si>
    <t>Pos</t>
  </si>
  <si>
    <r>
      <rPr>
        <b/>
        <sz val="11"/>
        <color rgb="FF000000"/>
        <rFont val="&quot;Arial&quot;, sans-serif"/>
      </rPr>
      <t xml:space="preserve">Tree ID </t>
    </r>
    <r>
      <rPr>
        <sz val="11"/>
        <color rgb="FFFF6D01"/>
        <rFont val="&quot;Arial&quot;, sans-serif"/>
      </rPr>
      <t>[40]</t>
    </r>
  </si>
  <si>
    <r>
      <rPr>
        <b/>
        <sz val="11"/>
        <color rgb="FF000000"/>
        <rFont val="&quot;Arial&quot;, sans-serif"/>
      </rPr>
      <t xml:space="preserve">Species </t>
    </r>
    <r>
      <rPr>
        <sz val="11"/>
        <color theme="8"/>
        <rFont val="&quot;Arial&quot;, sans-serif"/>
      </rPr>
      <t>[41]</t>
    </r>
  </si>
  <si>
    <r>
      <rPr>
        <b/>
        <sz val="11"/>
        <color rgb="FF000000"/>
        <rFont val="&quot;Arial&quot;, sans-serif"/>
      </rPr>
      <t xml:space="preserve">Azimuth </t>
    </r>
    <r>
      <rPr>
        <sz val="11"/>
        <color theme="8"/>
        <rFont val="&quot;Arial&quot;, sans-serif"/>
      </rPr>
      <t>[42]</t>
    </r>
  </si>
  <si>
    <r>
      <rPr>
        <b/>
        <sz val="11"/>
        <color rgb="FF000000"/>
        <rFont val="&quot;Arial&quot;, sans-serif"/>
      </rPr>
      <t xml:space="preserve">Distance </t>
    </r>
    <r>
      <rPr>
        <sz val="11"/>
        <color theme="8"/>
        <rFont val="&quot;Arial&quot;, sans-serif"/>
      </rPr>
      <t>[43]</t>
    </r>
  </si>
  <si>
    <r>
      <rPr>
        <b/>
        <sz val="11"/>
        <color rgb="FF000000"/>
        <rFont val="&quot;Arial&quot;, sans-serif"/>
      </rPr>
      <t xml:space="preserve">DBH </t>
    </r>
    <r>
      <rPr>
        <sz val="11"/>
        <color theme="8"/>
        <rFont val="&quot;Arial&quot;, sans-serif"/>
      </rPr>
      <t>[44]</t>
    </r>
  </si>
  <si>
    <r>
      <rPr>
        <b/>
        <sz val="11"/>
        <color rgb="FF000000"/>
        <rFont val="&quot;Arial&quot;, sans-serif"/>
      </rPr>
      <t xml:space="preserve">DBH height </t>
    </r>
    <r>
      <rPr>
        <sz val="11"/>
        <color theme="8"/>
        <rFont val="&quot;Arial&quot;, sans-serif"/>
      </rPr>
      <t>[45]</t>
    </r>
  </si>
  <si>
    <r>
      <rPr>
        <b/>
        <sz val="11"/>
        <color rgb="FF000000"/>
        <rFont val="&quot;Arial&quot;, sans-serif"/>
      </rPr>
      <t xml:space="preserve">Height </t>
    </r>
    <r>
      <rPr>
        <sz val="11"/>
        <color theme="8"/>
        <rFont val="&quot;Arial&quot;, sans-serif"/>
      </rPr>
      <t>[46]</t>
    </r>
  </si>
  <si>
    <t>Survey 1</t>
  </si>
  <si>
    <t>Survey 2</t>
  </si>
  <si>
    <t>Survey 3</t>
  </si>
  <si>
    <t>Survey 4</t>
  </si>
  <si>
    <t>Survey 5</t>
  </si>
  <si>
    <t>Average</t>
  </si>
  <si>
    <t>Max Number of trees to be counted per height class</t>
  </si>
  <si>
    <t>Bergahorn</t>
  </si>
  <si>
    <t>m2/ha</t>
  </si>
  <si>
    <t>61A</t>
  </si>
  <si>
    <t>61B</t>
  </si>
  <si>
    <t>61C</t>
  </si>
  <si>
    <t>62A</t>
  </si>
  <si>
    <t>62B</t>
  </si>
  <si>
    <t>62C</t>
  </si>
  <si>
    <t>63A</t>
  </si>
  <si>
    <t>63B</t>
  </si>
  <si>
    <t>63C</t>
  </si>
  <si>
    <t>64A</t>
  </si>
  <si>
    <t>64B</t>
  </si>
  <si>
    <t>64C</t>
  </si>
  <si>
    <t>Rotbuche</t>
  </si>
  <si>
    <t>Number of trees (all species)</t>
  </si>
  <si>
    <t>Kirsche</t>
  </si>
  <si>
    <t>Pos.</t>
  </si>
  <si>
    <r>
      <rPr>
        <b/>
        <sz val="11"/>
        <color theme="1"/>
        <rFont val="&quot;Arial&quot;, sans-serif"/>
      </rPr>
      <t>Species</t>
    </r>
    <r>
      <rPr>
        <b/>
        <sz val="11"/>
        <color rgb="FFFF6D01"/>
        <rFont val="&quot;Arial&quot;, sans-serif"/>
      </rPr>
      <t xml:space="preserve"> </t>
    </r>
    <r>
      <rPr>
        <sz val="11"/>
        <color rgb="FFFF6D01"/>
        <rFont val="&quot;Arial&quot;, sans-serif"/>
      </rPr>
      <t>[70]</t>
    </r>
  </si>
  <si>
    <t>71A</t>
  </si>
  <si>
    <t>71B</t>
  </si>
  <si>
    <t>71C</t>
  </si>
  <si>
    <t>72A</t>
  </si>
  <si>
    <t>72B</t>
  </si>
  <si>
    <t>72C</t>
  </si>
  <si>
    <t>73A</t>
  </si>
  <si>
    <t>73B</t>
  </si>
  <si>
    <t>73C</t>
  </si>
  <si>
    <t>74A</t>
  </si>
  <si>
    <t>74B</t>
  </si>
  <si>
    <t>74C</t>
  </si>
  <si>
    <t>Buche</t>
  </si>
  <si>
    <t>Roteiche</t>
  </si>
  <si>
    <t>Eiche</t>
  </si>
  <si>
    <t>Linde</t>
  </si>
  <si>
    <t>Plot Nr:  2</t>
  </si>
  <si>
    <t>60°</t>
  </si>
  <si>
    <t>Hainbuche</t>
  </si>
  <si>
    <t>Haselnuss</t>
  </si>
  <si>
    <t>Plot Nr: 3</t>
  </si>
  <si>
    <t>Esche</t>
  </si>
  <si>
    <t>Plot Nr: 2</t>
  </si>
  <si>
    <t>SEi</t>
  </si>
  <si>
    <t>immer 1,3</t>
  </si>
  <si>
    <t>Ki</t>
  </si>
  <si>
    <t>BAh</t>
  </si>
  <si>
    <t>HaBu</t>
  </si>
  <si>
    <t>SAh</t>
  </si>
  <si>
    <t>… nicht ganz vollständig!</t>
  </si>
  <si>
    <t>REi</t>
  </si>
  <si>
    <t>WLi</t>
  </si>
  <si>
    <t>RBu</t>
  </si>
  <si>
    <t>Hasel</t>
  </si>
  <si>
    <t>?</t>
  </si>
  <si>
    <t>…nicht ganz vollständig</t>
  </si>
  <si>
    <t>Plot Nr: 4</t>
  </si>
  <si>
    <t>Rei</t>
  </si>
  <si>
    <t>Plot Nr: __4_</t>
  </si>
  <si>
    <t>Stieleiche</t>
  </si>
  <si>
    <t xml:space="preserve">Linde </t>
  </si>
  <si>
    <t>Plot Nr: _5__</t>
  </si>
  <si>
    <t>Ulme</t>
  </si>
  <si>
    <t>Plot Nr: __6_</t>
  </si>
  <si>
    <t>Plot Nr:5__</t>
  </si>
  <si>
    <t>Hbu</t>
  </si>
  <si>
    <t>2,25</t>
  </si>
  <si>
    <t>1,3</t>
  </si>
  <si>
    <t>Bah</t>
  </si>
  <si>
    <t>2,26</t>
  </si>
  <si>
    <t>3,92</t>
  </si>
  <si>
    <t>9,5</t>
  </si>
  <si>
    <t>5,35</t>
  </si>
  <si>
    <t>4,1</t>
  </si>
  <si>
    <t>Ulm</t>
  </si>
  <si>
    <t>3,5</t>
  </si>
  <si>
    <t>8,6</t>
  </si>
  <si>
    <t>7,55</t>
  </si>
  <si>
    <t>9,3</t>
  </si>
  <si>
    <t>Es</t>
  </si>
  <si>
    <t>9,2</t>
  </si>
  <si>
    <t>11,05</t>
  </si>
  <si>
    <t>Plot Nr: 6___</t>
  </si>
  <si>
    <t>1,8</t>
  </si>
  <si>
    <t>2,9</t>
  </si>
  <si>
    <t>2,8</t>
  </si>
  <si>
    <t>4,7</t>
  </si>
  <si>
    <t>3,78</t>
  </si>
  <si>
    <t>5,45</t>
  </si>
  <si>
    <t>3,25</t>
  </si>
  <si>
    <t>4,33</t>
  </si>
  <si>
    <t>5,32</t>
  </si>
  <si>
    <t>2,32</t>
  </si>
  <si>
    <t>5,80</t>
  </si>
  <si>
    <t>11,10</t>
  </si>
  <si>
    <t>11,85</t>
  </si>
  <si>
    <t>9,15</t>
  </si>
  <si>
    <t>10,40</t>
  </si>
  <si>
    <t>Plot Nr: 7___</t>
  </si>
  <si>
    <t>2,45</t>
  </si>
  <si>
    <t>2,75</t>
  </si>
  <si>
    <t>5,55</t>
  </si>
  <si>
    <t>4,35</t>
  </si>
  <si>
    <t>8,55</t>
  </si>
  <si>
    <t>Plot Nr: 6</t>
  </si>
  <si>
    <t>HBu</t>
  </si>
  <si>
    <t>85°</t>
  </si>
  <si>
    <t>3m</t>
  </si>
  <si>
    <t>1,3m</t>
  </si>
  <si>
    <t>350°</t>
  </si>
  <si>
    <t>1,8m</t>
  </si>
  <si>
    <t>345°</t>
  </si>
  <si>
    <t>2,9m</t>
  </si>
  <si>
    <t>165°</t>
  </si>
  <si>
    <t>5,3m</t>
  </si>
  <si>
    <t>70°</t>
  </si>
  <si>
    <t>2,7m</t>
  </si>
  <si>
    <t>342°</t>
  </si>
  <si>
    <t>4,4m</t>
  </si>
  <si>
    <t>245°</t>
  </si>
  <si>
    <t>5,9m</t>
  </si>
  <si>
    <t>247°</t>
  </si>
  <si>
    <t>11m</t>
  </si>
  <si>
    <t>210°</t>
  </si>
  <si>
    <t>9,4m</t>
  </si>
  <si>
    <t>80°</t>
  </si>
  <si>
    <t>10,5m</t>
  </si>
  <si>
    <t>Wli</t>
  </si>
  <si>
    <t>23°</t>
  </si>
  <si>
    <t>9m</t>
  </si>
  <si>
    <t>10°</t>
  </si>
  <si>
    <t>11,8m</t>
  </si>
  <si>
    <t>Plot Nr: 7</t>
  </si>
  <si>
    <t>2,4m</t>
  </si>
  <si>
    <t>240°</t>
  </si>
  <si>
    <t>4,5m</t>
  </si>
  <si>
    <t>SpAh</t>
  </si>
  <si>
    <t>288°</t>
  </si>
  <si>
    <t>10,4m</t>
  </si>
  <si>
    <t>2,8m</t>
  </si>
  <si>
    <t>140°</t>
  </si>
  <si>
    <t>8,4m</t>
  </si>
  <si>
    <t>Sei</t>
  </si>
  <si>
    <t>195°</t>
  </si>
  <si>
    <t>5,4m</t>
  </si>
  <si>
    <t>Plot Nr: 8</t>
  </si>
  <si>
    <t>50°</t>
  </si>
  <si>
    <t>5m</t>
  </si>
  <si>
    <t xml:space="preserve">1,3m </t>
  </si>
  <si>
    <t>355°</t>
  </si>
  <si>
    <t>1,6m</t>
  </si>
  <si>
    <t>2,3m</t>
  </si>
  <si>
    <t>68°</t>
  </si>
  <si>
    <t>10,2m</t>
  </si>
  <si>
    <t>24°</t>
  </si>
  <si>
    <t>8,3m</t>
  </si>
  <si>
    <t>344°</t>
  </si>
  <si>
    <t>6,3m</t>
  </si>
  <si>
    <t>278°</t>
  </si>
  <si>
    <t>6,1m</t>
  </si>
  <si>
    <t>168°</t>
  </si>
  <si>
    <t>3,3m</t>
  </si>
  <si>
    <t>Plot Nr:7</t>
  </si>
  <si>
    <t>230°</t>
  </si>
  <si>
    <t>2,5m</t>
  </si>
  <si>
    <t>220°</t>
  </si>
  <si>
    <t>340°</t>
  </si>
  <si>
    <t>170°</t>
  </si>
  <si>
    <t>5,5m</t>
  </si>
  <si>
    <t>130°</t>
  </si>
  <si>
    <t xml:space="preserve">8,3m </t>
  </si>
  <si>
    <t>Spitzahorn</t>
  </si>
  <si>
    <t>Stileiche</t>
  </si>
  <si>
    <t>1,5m</t>
  </si>
  <si>
    <t>260°</t>
  </si>
  <si>
    <t>45°</t>
  </si>
  <si>
    <t xml:space="preserve">4,9m </t>
  </si>
  <si>
    <t>3,5m</t>
  </si>
  <si>
    <t>270°</t>
  </si>
  <si>
    <t>6,2m</t>
  </si>
  <si>
    <t>320°</t>
  </si>
  <si>
    <t>6,4m</t>
  </si>
  <si>
    <t>Plot Nr: 1</t>
  </si>
  <si>
    <t>155°</t>
  </si>
  <si>
    <t>(Winter-)Linde</t>
  </si>
  <si>
    <t>160°</t>
  </si>
  <si>
    <t>3,8m</t>
  </si>
  <si>
    <t>(Sommer-)Linde</t>
  </si>
  <si>
    <t>30°</t>
  </si>
  <si>
    <t xml:space="preserve">10,6m </t>
  </si>
  <si>
    <t>330°</t>
  </si>
  <si>
    <t>11,9m</t>
  </si>
  <si>
    <t>310°</t>
  </si>
  <si>
    <t>7,8m</t>
  </si>
  <si>
    <t>300°</t>
  </si>
  <si>
    <t>180°</t>
  </si>
  <si>
    <t>StEi</t>
  </si>
  <si>
    <t>1,6</t>
  </si>
  <si>
    <t>6,2</t>
  </si>
  <si>
    <t>3,85</t>
  </si>
  <si>
    <t>3,35</t>
  </si>
  <si>
    <t>10,8</t>
  </si>
  <si>
    <t>8,35</t>
  </si>
  <si>
    <t>10,2</t>
  </si>
  <si>
    <t>7,6</t>
  </si>
  <si>
    <t>11,9</t>
  </si>
  <si>
    <t>2,65</t>
  </si>
  <si>
    <t>2,40</t>
  </si>
  <si>
    <t>6,15</t>
  </si>
  <si>
    <t>6,60</t>
  </si>
  <si>
    <t>Ei</t>
  </si>
  <si>
    <t>9,60</t>
  </si>
  <si>
    <t>11,90</t>
  </si>
  <si>
    <t>Li</t>
  </si>
  <si>
    <t>8,45</t>
  </si>
  <si>
    <t>plot_id</t>
  </si>
  <si>
    <t>average</t>
  </si>
  <si>
    <t>basal_area[m2/ha]</t>
  </si>
  <si>
    <t>volume[m3]</t>
  </si>
  <si>
    <t>Volume is basically BA x h x f</t>
  </si>
  <si>
    <t>BA (G: grundfläche) is the basal area x height (can be a dominant height of the main crop = the oaks) x form factor (which is 0.5, to give you a cone)</t>
  </si>
  <si>
    <t>Yes, only trees over the merchantable timber diameter are included = 7cm</t>
  </si>
  <si>
    <t>Plot Nr: 10</t>
  </si>
  <si>
    <t>Quercus rubra</t>
  </si>
  <si>
    <t>Plot Nr: 11</t>
  </si>
  <si>
    <t>Carpinus betulus</t>
  </si>
  <si>
    <t>Alnus glutosa</t>
  </si>
  <si>
    <t>Carpinus betula</t>
  </si>
  <si>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</si>
  <si>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</si>
  <si>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</si>
  <si>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</si>
  <si>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</si>
  <si>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</si>
  <si>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</si>
  <si>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</si>
  <si>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</si>
  <si>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</si>
  <si>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</si>
  <si>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</si>
  <si>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5_1</t>
  </si>
  <si>
    <t>5_2</t>
  </si>
  <si>
    <t>5_3</t>
  </si>
  <si>
    <t>6_1</t>
  </si>
  <si>
    <t>6_2</t>
  </si>
  <si>
    <t>6_3</t>
  </si>
  <si>
    <t>7_1</t>
  </si>
  <si>
    <t>7_2</t>
  </si>
  <si>
    <t>7_3</t>
  </si>
  <si>
    <t>8_1</t>
  </si>
  <si>
    <t>8_2</t>
  </si>
  <si>
    <t>8_3</t>
  </si>
  <si>
    <t>9_1</t>
  </si>
  <si>
    <t>9_2</t>
  </si>
  <si>
    <t>9_3</t>
  </si>
  <si>
    <t>10_1</t>
  </si>
  <si>
    <t>10_2</t>
  </si>
  <si>
    <t>10_3</t>
  </si>
  <si>
    <t>11_1</t>
  </si>
  <si>
    <t>11_2</t>
  </si>
  <si>
    <t>11_3</t>
  </si>
  <si>
    <t>12_1</t>
  </si>
  <si>
    <t>12_2</t>
  </si>
  <si>
    <t>12_3</t>
  </si>
  <si>
    <t>ac_1</t>
  </si>
  <si>
    <t>ac_2</t>
  </si>
  <si>
    <t>ac_3</t>
  </si>
  <si>
    <t>ac_4</t>
  </si>
  <si>
    <t>ac_5</t>
  </si>
  <si>
    <t>ac_6</t>
  </si>
  <si>
    <t>ac_7</t>
  </si>
  <si>
    <t>ac_8</t>
  </si>
  <si>
    <t>ac_9</t>
  </si>
  <si>
    <t>angle_count[m2/ha]</t>
  </si>
  <si>
    <t>sum basal area</t>
  </si>
  <si>
    <t>in ha</t>
  </si>
  <si>
    <t>basal area 12m radius</t>
  </si>
  <si>
    <t>volume_m3</t>
  </si>
  <si>
    <t>basal_area_m2</t>
  </si>
  <si>
    <t>avg</t>
  </si>
  <si>
    <t>avg_ba_m2/ha</t>
  </si>
  <si>
    <t>avg_vol_m3</t>
  </si>
  <si>
    <t>Plot Nr: 12</t>
  </si>
  <si>
    <t>Thumb (2,9)</t>
  </si>
  <si>
    <t>Berg-Ahorn</t>
  </si>
  <si>
    <t>Rot-Eiche</t>
  </si>
  <si>
    <t>Göttinger Fl.</t>
  </si>
  <si>
    <t>Survey 1 (Faktor 4)</t>
  </si>
  <si>
    <t>Survey 2 (Faktor 1)</t>
  </si>
  <si>
    <t>Northing:</t>
  </si>
  <si>
    <t>Easting:</t>
  </si>
  <si>
    <t>Hain-Buche</t>
  </si>
  <si>
    <t xml:space="preserve">Rot-Eiche </t>
  </si>
  <si>
    <t>Spitz-Ahorn</t>
  </si>
  <si>
    <t>Stiel-Eiche</t>
  </si>
  <si>
    <t>Winter-Linde</t>
  </si>
  <si>
    <t>Hain-BUche</t>
  </si>
  <si>
    <t>Feld-Ulme</t>
  </si>
  <si>
    <t>Sommer-Linde</t>
  </si>
  <si>
    <t>Plot Nr: _9_</t>
  </si>
  <si>
    <t>48. 028075</t>
  </si>
  <si>
    <t>7. 815522</t>
  </si>
  <si>
    <t>Acer pseudoplatanus</t>
  </si>
  <si>
    <t>Fraxinus excelsior</t>
  </si>
  <si>
    <t>NA</t>
  </si>
  <si>
    <t>Plot Nr: _10_</t>
  </si>
  <si>
    <t>48. 028153</t>
  </si>
  <si>
    <t>7. 81620</t>
  </si>
  <si>
    <t>Quercus robur</t>
  </si>
  <si>
    <t>ac_10</t>
  </si>
  <si>
    <t>ac_11</t>
  </si>
  <si>
    <t>ac_12</t>
  </si>
  <si>
    <t>Göttinger Fl. (2)</t>
  </si>
  <si>
    <t>HB</t>
  </si>
  <si>
    <t>RO</t>
  </si>
  <si>
    <t>HA</t>
  </si>
  <si>
    <t>AP</t>
  </si>
  <si>
    <t>FE</t>
  </si>
  <si>
    <t>APP</t>
  </si>
  <si>
    <t>Plot Nr:11</t>
  </si>
  <si>
    <t>TP</t>
  </si>
  <si>
    <t>Red oak</t>
  </si>
  <si>
    <t>avg_anglcnt_m2/ha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</si>
</sst>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&quot;Arial&quot;"/>
    </font>
    <font>
      <sz val="10"/>
      <name val="Arial"/>
      <family val="2"/>
    </font>
    <font>
      <b/>
      <sz val="11"/>
      <color rgb="FF000000"/>
      <name val="&quot;Arial&quot;"/>
    </font>
    <font>
      <b/>
      <sz val="11"/>
      <color rgb="FF000000"/>
      <name val="&quot;Arial&quot;, sans-serif"/>
    </font>
    <font>
      <sz val="11"/>
      <color rgb="FFFF6D01"/>
      <name val="&quot;Arial&quot;, sans-serif"/>
    </font>
    <font>
      <sz val="11"/>
      <color theme="8"/>
      <name val="&quot;Arial&quot;, sans-serif"/>
    </font>
    <font>
      <sz val="10"/>
      <color theme="1"/>
      <name val="Calibri"/>
      <family val="2"/>
      <scheme val="minor"/>
    </font>
    <font>
      <b/>
      <sz val="11"/>
      <color theme="1"/>
      <name val="&quot;Calibri&quot;"/>
    </font>
    <font>
      <sz val="8"/>
      <color theme="1"/>
      <name val="&quot;Arial&quot;"/>
    </font>
    <font>
      <b/>
      <sz val="9"/>
      <color theme="1"/>
      <name val="&quot;Arial&quot;"/>
    </font>
    <font>
      <sz val="11"/>
      <color theme="1"/>
      <name val="&quot;Arial&quot;"/>
    </font>
    <font>
      <sz val="11"/>
      <color rgb="FFED7D31"/>
      <name val="&quot;Arial&quot;"/>
    </font>
    <font>
      <sz val="7"/>
      <color theme="1"/>
      <name val="&quot;Arial&quot;"/>
    </font>
    <font>
      <b/>
      <sz val="11"/>
      <color theme="1"/>
      <name val="&quot;Arial&quot;, sans-serif"/>
    </font>
    <font>
      <b/>
      <sz val="11"/>
      <color rgb="FFFF6D01"/>
      <name val="&quot;Arial&quot;, sans-serif"/>
    </font>
    <font>
      <b/>
      <sz val="10"/>
      <color theme="1"/>
      <name val="&quot;Arial&quot;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scheme val="minor"/>
    </font>
    <font>
      <sz val="11"/>
      <color theme="1"/>
      <name val="Calibri"/>
      <scheme val="minor"/>
    </font>
    <font>
      <sz val="10"/>
      <name val="Arial"/>
    </font>
    <font>
      <sz val="10"/>
      <color theme="1"/>
      <name val="Calibri"/>
      <scheme val="minor"/>
    </font>
    <font>
      <i/>
      <sz val="10"/>
      <color theme="1"/>
      <name val="Calibri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5FF9B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0" fillId="0" borderId="0"/>
    <xf numFmtId="164" fontId="30" fillId="0" borderId="0" applyFont="0" applyFill="0" applyBorder="0" applyAlignment="0" applyProtection="0"/>
  </cellStyleXfs>
  <cellXfs count="196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9" fillId="2" borderId="4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9" fillId="2" borderId="1" xfId="0" applyFont="1" applyFill="1" applyBorder="1"/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9" fillId="2" borderId="0" xfId="0" applyFont="1" applyFill="1"/>
    <xf numFmtId="0" fontId="13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vertical="top"/>
    </xf>
    <xf numFmtId="0" fontId="9" fillId="2" borderId="0" xfId="0" applyFont="1" applyFill="1" applyAlignment="1">
      <alignment vertical="top"/>
    </xf>
    <xf numFmtId="0" fontId="9" fillId="2" borderId="6" xfId="0" applyFont="1" applyFill="1" applyBorder="1" applyAlignment="1">
      <alignment vertical="top"/>
    </xf>
    <xf numFmtId="0" fontId="14" fillId="2" borderId="6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9" fillId="2" borderId="5" xfId="0" applyFont="1" applyFill="1" applyBorder="1"/>
    <xf numFmtId="0" fontId="15" fillId="2" borderId="5" xfId="0" applyFont="1" applyFill="1" applyBorder="1" applyAlignment="1">
      <alignment horizontal="center" wrapText="1"/>
    </xf>
    <xf numFmtId="0" fontId="9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9" fontId="9" fillId="2" borderId="5" xfId="0" applyNumberFormat="1" applyFont="1" applyFill="1" applyBorder="1"/>
    <xf numFmtId="0" fontId="1" fillId="3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0" xfId="0" applyFont="1" applyFill="1"/>
    <xf numFmtId="0" fontId="5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9" fillId="3" borderId="4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/>
    </xf>
    <xf numFmtId="0" fontId="9" fillId="3" borderId="1" xfId="0" applyFont="1" applyFill="1" applyBorder="1"/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9" fillId="3" borderId="0" xfId="0" applyFont="1" applyFill="1"/>
    <xf numFmtId="0" fontId="13" fillId="3" borderId="6" xfId="0" applyFont="1" applyFill="1" applyBorder="1" applyAlignment="1">
      <alignment horizontal="center"/>
    </xf>
    <xf numFmtId="0" fontId="9" fillId="3" borderId="5" xfId="0" applyFont="1" applyFill="1" applyBorder="1" applyAlignment="1">
      <alignment vertical="top"/>
    </xf>
    <xf numFmtId="0" fontId="0" fillId="4" borderId="0" xfId="0" applyFill="1"/>
    <xf numFmtId="0" fontId="9" fillId="3" borderId="0" xfId="0" applyFont="1" applyFill="1" applyAlignment="1">
      <alignment vertical="top"/>
    </xf>
    <xf numFmtId="0" fontId="9" fillId="3" borderId="6" xfId="0" applyFont="1" applyFill="1" applyBorder="1" applyAlignment="1">
      <alignment vertical="top"/>
    </xf>
    <xf numFmtId="0" fontId="14" fillId="3" borderId="6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9" fontId="9" fillId="3" borderId="5" xfId="0" applyNumberFormat="1" applyFont="1" applyFill="1" applyBorder="1" applyAlignment="1">
      <alignment vertical="top"/>
    </xf>
    <xf numFmtId="0" fontId="9" fillId="3" borderId="5" xfId="0" applyFont="1" applyFill="1" applyBorder="1"/>
    <xf numFmtId="0" fontId="15" fillId="3" borderId="5" xfId="0" applyFont="1" applyFill="1" applyBorder="1" applyAlignment="1">
      <alignment horizontal="center" wrapText="1"/>
    </xf>
    <xf numFmtId="0" fontId="9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9" fontId="9" fillId="3" borderId="5" xfId="0" applyNumberFormat="1" applyFont="1" applyFill="1" applyBorder="1"/>
    <xf numFmtId="0" fontId="1" fillId="5" borderId="0" xfId="0" applyFont="1" applyFill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0" xfId="0" applyFont="1" applyFill="1"/>
    <xf numFmtId="0" fontId="5" fillId="5" borderId="4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9" fillId="5" borderId="4" xfId="0" applyFont="1" applyFill="1" applyBorder="1" applyAlignment="1">
      <alignment vertical="top"/>
    </xf>
    <xf numFmtId="0" fontId="10" fillId="5" borderId="2" xfId="0" applyFont="1" applyFill="1" applyBorder="1" applyAlignment="1">
      <alignment vertical="top"/>
    </xf>
    <xf numFmtId="0" fontId="9" fillId="5" borderId="1" xfId="0" applyFont="1" applyFill="1" applyBorder="1"/>
    <xf numFmtId="0" fontId="12" fillId="5" borderId="4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9" fillId="5" borderId="0" xfId="0" applyFont="1" applyFill="1"/>
    <xf numFmtId="0" fontId="13" fillId="5" borderId="6" xfId="0" applyFont="1" applyFill="1" applyBorder="1" applyAlignment="1">
      <alignment horizontal="center"/>
    </xf>
    <xf numFmtId="0" fontId="9" fillId="5" borderId="5" xfId="0" applyFont="1" applyFill="1" applyBorder="1" applyAlignment="1">
      <alignment vertical="top"/>
    </xf>
    <xf numFmtId="0" fontId="9" fillId="5" borderId="0" xfId="0" applyFont="1" applyFill="1" applyAlignment="1">
      <alignment vertical="top"/>
    </xf>
    <xf numFmtId="0" fontId="9" fillId="5" borderId="6" xfId="0" applyFont="1" applyFill="1" applyBorder="1" applyAlignment="1">
      <alignment vertical="top"/>
    </xf>
    <xf numFmtId="0" fontId="14" fillId="5" borderId="6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/>
    </xf>
    <xf numFmtId="0" fontId="9" fillId="5" borderId="5" xfId="0" applyFont="1" applyFill="1" applyBorder="1"/>
    <xf numFmtId="0" fontId="15" fillId="5" borderId="5" xfId="0" applyFont="1" applyFill="1" applyBorder="1" applyAlignment="1">
      <alignment horizontal="center" wrapText="1"/>
    </xf>
    <xf numFmtId="0" fontId="9" fillId="5" borderId="6" xfId="0" applyFont="1" applyFill="1" applyBorder="1"/>
    <xf numFmtId="0" fontId="3" fillId="5" borderId="6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8" fillId="5" borderId="6" xfId="0" applyFont="1" applyFill="1" applyBorder="1" applyAlignment="1">
      <alignment horizontal="center"/>
    </xf>
    <xf numFmtId="9" fontId="9" fillId="5" borderId="5" xfId="0" applyNumberFormat="1" applyFont="1" applyFill="1" applyBorder="1"/>
    <xf numFmtId="0" fontId="9" fillId="5" borderId="1" xfId="0" applyFont="1" applyFill="1" applyBorder="1" applyAlignment="1">
      <alignment vertical="top"/>
    </xf>
    <xf numFmtId="0" fontId="6" fillId="2" borderId="2" xfId="0" applyFont="1" applyFill="1" applyBorder="1" applyAlignment="1">
      <alignment horizontal="center"/>
    </xf>
    <xf numFmtId="0" fontId="1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2" fontId="19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6" borderId="0" xfId="0" applyFill="1"/>
    <xf numFmtId="0" fontId="0" fillId="7" borderId="0" xfId="0" applyFill="1"/>
    <xf numFmtId="2" fontId="0" fillId="6" borderId="0" xfId="0" applyNumberFormat="1" applyFill="1"/>
    <xf numFmtId="2" fontId="0" fillId="7" borderId="0" xfId="0" applyNumberFormat="1" applyFill="1"/>
    <xf numFmtId="0" fontId="22" fillId="0" borderId="7" xfId="0" applyFont="1" applyBorder="1"/>
    <xf numFmtId="0" fontId="22" fillId="0" borderId="8" xfId="0" applyFont="1" applyBorder="1"/>
    <xf numFmtId="0" fontId="22" fillId="0" borderId="9" xfId="0" applyFont="1" applyBorder="1"/>
    <xf numFmtId="0" fontId="0" fillId="0" borderId="10" xfId="0" applyBorder="1"/>
    <xf numFmtId="2" fontId="0" fillId="0" borderId="0" xfId="0" applyNumberFormat="1"/>
    <xf numFmtId="2" fontId="0" fillId="0" borderId="11" xfId="0" applyNumberFormat="1" applyBorder="1"/>
    <xf numFmtId="0" fontId="1" fillId="0" borderId="12" xfId="0" applyFont="1" applyBorder="1"/>
    <xf numFmtId="2" fontId="1" fillId="0" borderId="13" xfId="0" applyNumberFormat="1" applyFont="1" applyBorder="1"/>
    <xf numFmtId="2" fontId="1" fillId="0" borderId="14" xfId="0" applyNumberFormat="1" applyFont="1" applyBorder="1"/>
    <xf numFmtId="0" fontId="24" fillId="3" borderId="0" xfId="0" applyFont="1" applyFill="1"/>
    <xf numFmtId="0" fontId="25" fillId="3" borderId="1" xfId="0" applyFont="1" applyFill="1" applyBorder="1"/>
    <xf numFmtId="0" fontId="25" fillId="3" borderId="2" xfId="0" applyFont="1" applyFill="1" applyBorder="1"/>
    <xf numFmtId="0" fontId="25" fillId="3" borderId="0" xfId="0" applyFont="1" applyFill="1"/>
    <xf numFmtId="0" fontId="27" fillId="3" borderId="1" xfId="0" applyFont="1" applyFill="1" applyBorder="1"/>
    <xf numFmtId="0" fontId="27" fillId="3" borderId="0" xfId="0" applyFont="1" applyFill="1"/>
    <xf numFmtId="0" fontId="27" fillId="3" borderId="5" xfId="0" applyFont="1" applyFill="1" applyBorder="1" applyAlignment="1">
      <alignment vertical="top"/>
    </xf>
    <xf numFmtId="0" fontId="27" fillId="3" borderId="0" xfId="0" applyFont="1" applyFill="1" applyAlignment="1">
      <alignment vertical="top"/>
    </xf>
    <xf numFmtId="0" fontId="27" fillId="3" borderId="6" xfId="0" applyFont="1" applyFill="1" applyBorder="1" applyAlignment="1">
      <alignment vertical="top"/>
    </xf>
    <xf numFmtId="0" fontId="27" fillId="3" borderId="5" xfId="0" applyFont="1" applyFill="1" applyBorder="1"/>
    <xf numFmtId="0" fontId="24" fillId="2" borderId="0" xfId="0" applyFont="1" applyFill="1"/>
    <xf numFmtId="0" fontId="25" fillId="2" borderId="1" xfId="0" applyFont="1" applyFill="1" applyBorder="1"/>
    <xf numFmtId="0" fontId="25" fillId="2" borderId="2" xfId="0" applyFont="1" applyFill="1" applyBorder="1"/>
    <xf numFmtId="0" fontId="25" fillId="2" borderId="0" xfId="0" applyFont="1" applyFill="1"/>
    <xf numFmtId="0" fontId="27" fillId="2" borderId="4" xfId="0" applyFont="1" applyFill="1" applyBorder="1" applyAlignment="1">
      <alignment vertical="top"/>
    </xf>
    <xf numFmtId="0" fontId="27" fillId="2" borderId="1" xfId="0" applyFont="1" applyFill="1" applyBorder="1"/>
    <xf numFmtId="0" fontId="27" fillId="2" borderId="0" xfId="0" applyFont="1" applyFill="1"/>
    <xf numFmtId="0" fontId="27" fillId="2" borderId="5" xfId="0" applyFont="1" applyFill="1" applyBorder="1" applyAlignment="1">
      <alignment vertical="top"/>
    </xf>
    <xf numFmtId="0" fontId="27" fillId="2" borderId="0" xfId="0" applyFont="1" applyFill="1" applyAlignment="1">
      <alignment vertical="top"/>
    </xf>
    <xf numFmtId="0" fontId="27" fillId="2" borderId="6" xfId="0" applyFont="1" applyFill="1" applyBorder="1" applyAlignment="1">
      <alignment vertical="top"/>
    </xf>
    <xf numFmtId="0" fontId="27" fillId="2" borderId="5" xfId="0" applyFont="1" applyFill="1" applyBorder="1"/>
    <xf numFmtId="0" fontId="27" fillId="2" borderId="6" xfId="0" applyFont="1" applyFill="1" applyBorder="1"/>
    <xf numFmtId="0" fontId="28" fillId="2" borderId="5" xfId="0" applyFont="1" applyFill="1" applyBorder="1"/>
    <xf numFmtId="0" fontId="27" fillId="3" borderId="4" xfId="0" applyFont="1" applyFill="1" applyBorder="1" applyAlignment="1">
      <alignment vertical="top"/>
    </xf>
    <xf numFmtId="0" fontId="27" fillId="3" borderId="6" xfId="0" applyFont="1" applyFill="1" applyBorder="1"/>
    <xf numFmtId="0" fontId="24" fillId="5" borderId="0" xfId="0" applyFont="1" applyFill="1"/>
    <xf numFmtId="0" fontId="25" fillId="5" borderId="1" xfId="0" applyFont="1" applyFill="1" applyBorder="1"/>
    <xf numFmtId="0" fontId="25" fillId="5" borderId="2" xfId="0" applyFont="1" applyFill="1" applyBorder="1"/>
    <xf numFmtId="0" fontId="25" fillId="5" borderId="0" xfId="0" applyFont="1" applyFill="1"/>
    <xf numFmtId="0" fontId="27" fillId="5" borderId="4" xfId="0" applyFont="1" applyFill="1" applyBorder="1" applyAlignment="1">
      <alignment vertical="top"/>
    </xf>
    <xf numFmtId="0" fontId="27" fillId="5" borderId="1" xfId="0" applyFont="1" applyFill="1" applyBorder="1"/>
    <xf numFmtId="0" fontId="27" fillId="5" borderId="0" xfId="0" applyFont="1" applyFill="1"/>
    <xf numFmtId="0" fontId="27" fillId="5" borderId="5" xfId="0" applyFont="1" applyFill="1" applyBorder="1" applyAlignment="1">
      <alignment vertical="top"/>
    </xf>
    <xf numFmtId="0" fontId="27" fillId="5" borderId="0" xfId="0" applyFont="1" applyFill="1" applyAlignment="1">
      <alignment vertical="top"/>
    </xf>
    <xf numFmtId="0" fontId="27" fillId="5" borderId="6" xfId="0" applyFont="1" applyFill="1" applyBorder="1" applyAlignment="1">
      <alignment vertical="top"/>
    </xf>
    <xf numFmtId="0" fontId="27" fillId="5" borderId="5" xfId="0" applyFont="1" applyFill="1" applyBorder="1"/>
    <xf numFmtId="0" fontId="27" fillId="5" borderId="6" xfId="0" applyFont="1" applyFill="1" applyBorder="1"/>
    <xf numFmtId="0" fontId="11" fillId="3" borderId="1" xfId="0" applyFont="1" applyFill="1" applyBorder="1" applyAlignment="1">
      <alignment horizontal="center" wrapText="1"/>
    </xf>
    <xf numFmtId="0" fontId="4" fillId="0" borderId="5" xfId="0" applyFont="1" applyBorder="1"/>
    <xf numFmtId="0" fontId="3" fillId="2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2" xfId="0" applyFont="1" applyBorder="1"/>
    <xf numFmtId="0" fontId="11" fillId="2" borderId="1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26" fillId="0" borderId="3" xfId="0" applyFont="1" applyBorder="1"/>
    <xf numFmtId="0" fontId="26" fillId="0" borderId="2" xfId="0" applyFont="1" applyBorder="1"/>
    <xf numFmtId="0" fontId="26" fillId="0" borderId="5" xfId="0" applyFont="1" applyBorder="1"/>
    <xf numFmtId="0" fontId="27" fillId="5" borderId="0" xfId="1" applyFont="1" applyFill="1"/>
    <xf numFmtId="0" fontId="13" fillId="5" borderId="6" xfId="1" applyFont="1" applyFill="1" applyBorder="1" applyAlignment="1">
      <alignment horizontal="center"/>
    </xf>
    <xf numFmtId="0" fontId="27" fillId="5" borderId="5" xfId="1" applyFont="1" applyFill="1" applyBorder="1" applyAlignment="1">
      <alignment vertical="top"/>
    </xf>
    <xf numFmtId="0" fontId="27" fillId="5" borderId="0" xfId="1" applyFont="1" applyFill="1" applyAlignment="1">
      <alignment vertical="top"/>
    </xf>
    <xf numFmtId="165" fontId="29" fillId="2" borderId="1" xfId="2" applyNumberFormat="1" applyFont="1" applyFill="1" applyBorder="1" applyAlignment="1">
      <alignment horizontal="center"/>
    </xf>
    <xf numFmtId="0" fontId="26" fillId="0" borderId="3" xfId="1" applyFont="1" applyBorder="1"/>
    <xf numFmtId="0" fontId="26" fillId="0" borderId="2" xfId="1" applyFont="1" applyBorder="1"/>
    <xf numFmtId="0" fontId="26" fillId="0" borderId="5" xfId="1" applyFont="1" applyBorder="1"/>
    <xf numFmtId="0" fontId="11" fillId="2" borderId="1" xfId="1" applyFont="1" applyFill="1" applyBorder="1" applyAlignment="1">
      <alignment horizontal="center" wrapText="1"/>
    </xf>
    <xf numFmtId="0" fontId="3" fillId="2" borderId="3" xfId="1" applyFont="1" applyFill="1" applyBorder="1" applyAlignment="1">
      <alignment horizontal="center"/>
    </xf>
    <xf numFmtId="3" fontId="29" fillId="2" borderId="1" xfId="0" applyNumberFormat="1" applyFont="1" applyFill="1" applyBorder="1" applyAlignment="1">
      <alignment horizontal="center"/>
    </xf>
    <xf numFmtId="2" fontId="27" fillId="2" borderId="5" xfId="0" applyNumberFormat="1" applyFont="1" applyFill="1" applyBorder="1" applyAlignment="1">
      <alignment vertical="top"/>
    </xf>
    <xf numFmtId="0" fontId="29" fillId="3" borderId="1" xfId="0" applyFont="1" applyFill="1" applyBorder="1" applyAlignment="1">
      <alignment horizontal="center"/>
    </xf>
    <xf numFmtId="0" fontId="24" fillId="2" borderId="0" xfId="1" applyFont="1" applyFill="1"/>
    <xf numFmtId="0" fontId="25" fillId="2" borderId="1" xfId="1" applyFont="1" applyFill="1" applyBorder="1"/>
    <xf numFmtId="0" fontId="25" fillId="2" borderId="2" xfId="1" applyFont="1" applyFill="1" applyBorder="1"/>
    <xf numFmtId="0" fontId="25" fillId="2" borderId="0" xfId="1" applyFont="1" applyFill="1"/>
    <xf numFmtId="0" fontId="5" fillId="2" borderId="4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10" fillId="2" borderId="2" xfId="1" applyFont="1" applyFill="1" applyBorder="1" applyAlignment="1">
      <alignment vertical="top"/>
    </xf>
    <xf numFmtId="0" fontId="27" fillId="2" borderId="1" xfId="1" applyFont="1" applyFill="1" applyBorder="1"/>
    <xf numFmtId="0" fontId="12" fillId="2" borderId="4" xfId="1" applyFont="1" applyFill="1" applyBorder="1" applyAlignment="1">
      <alignment horizontal="center"/>
    </xf>
    <xf numFmtId="0" fontId="12" fillId="2" borderId="5" xfId="1" applyFont="1" applyFill="1" applyBorder="1" applyAlignment="1">
      <alignment horizontal="center"/>
    </xf>
    <xf numFmtId="0" fontId="27" fillId="2" borderId="0" xfId="1" applyFont="1" applyFill="1"/>
    <xf numFmtId="0" fontId="13" fillId="2" borderId="6" xfId="1" applyFont="1" applyFill="1" applyBorder="1" applyAlignment="1">
      <alignment horizontal="center"/>
    </xf>
    <xf numFmtId="0" fontId="27" fillId="2" borderId="5" xfId="1" applyFont="1" applyFill="1" applyBorder="1" applyAlignment="1">
      <alignment vertical="top"/>
    </xf>
    <xf numFmtId="0" fontId="27" fillId="2" borderId="0" xfId="1" applyFont="1" applyFill="1" applyAlignment="1">
      <alignment vertical="top"/>
    </xf>
    <xf numFmtId="0" fontId="27" fillId="2" borderId="6" xfId="1" applyFont="1" applyFill="1" applyBorder="1" applyAlignment="1">
      <alignment vertical="top"/>
    </xf>
    <xf numFmtId="0" fontId="14" fillId="2" borderId="6" xfId="1" applyFont="1" applyFill="1" applyBorder="1" applyAlignment="1">
      <alignment horizontal="center"/>
    </xf>
    <xf numFmtId="0" fontId="14" fillId="2" borderId="5" xfId="1" applyFont="1" applyFill="1" applyBorder="1" applyAlignment="1">
      <alignment horizontal="center"/>
    </xf>
    <xf numFmtId="0" fontId="27" fillId="2" borderId="5" xfId="1" applyFont="1" applyFill="1" applyBorder="1"/>
    <xf numFmtId="0" fontId="15" fillId="2" borderId="5" xfId="1" applyFont="1" applyFill="1" applyBorder="1" applyAlignment="1">
      <alignment horizontal="center" wrapText="1"/>
    </xf>
    <xf numFmtId="0" fontId="27" fillId="2" borderId="6" xfId="1" applyFont="1" applyFill="1" applyBorder="1"/>
    <xf numFmtId="0" fontId="3" fillId="2" borderId="6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18" fillId="2" borderId="6" xfId="1" applyFont="1" applyFill="1" applyBorder="1" applyAlignment="1">
      <alignment horizontal="center"/>
    </xf>
    <xf numFmtId="2" fontId="27" fillId="2" borderId="5" xfId="1" applyNumberFormat="1" applyFont="1" applyFill="1" applyBorder="1" applyAlignment="1">
      <alignment vertical="top"/>
    </xf>
    <xf numFmtId="0" fontId="9" fillId="2" borderId="5" xfId="1" applyFont="1" applyFill="1" applyBorder="1" applyAlignment="1">
      <alignment vertical="top"/>
    </xf>
    <xf numFmtId="0" fontId="9" fillId="2" borderId="4" xfId="1" applyFont="1" applyFill="1" applyBorder="1" applyAlignment="1">
      <alignment vertical="top"/>
    </xf>
    <xf numFmtId="0" fontId="1" fillId="2" borderId="0" xfId="1" applyFont="1" applyFill="1"/>
    <xf numFmtId="0" fontId="24" fillId="2" borderId="0" xfId="1" applyFont="1" applyFill="1"/>
  </cellXfs>
  <cellStyles count="3">
    <cellStyle name="Comma 2" xfId="2" xr:uid="{4183AB3C-8E37-4E8C-887D-DFE05878D11B}"/>
    <cellStyle name="Normal" xfId="0" builtinId="0"/>
    <cellStyle name="Normal 2" xfId="1" xr:uid="{7790D129-95F0-425B-BC3D-BD46792FFCCA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4C6F-E9C9-3249-8D8F-1DEB2331960C}">
  <dimension ref="A1:L37"/>
  <sheetViews>
    <sheetView tabSelected="1" zoomScale="130" zoomScaleNormal="130" workbookViewId="0">
      <selection activeCell="H17" sqref="H17"/>
    </sheetView>
  </sheetViews>
  <sheetFormatPr defaultColWidth="11" defaultRowHeight="15.75"/>
  <cols>
    <col min="1" max="1" width="9.375" bestFit="1" customWidth="1"/>
    <col min="2" max="2" width="22.875" bestFit="1" customWidth="1"/>
    <col min="3" max="3" width="14.875" bestFit="1" customWidth="1"/>
    <col min="4" max="4" width="24.875" bestFit="1" customWidth="1"/>
    <col min="5" max="5" width="17.125" bestFit="1" customWidth="1"/>
    <col min="6" max="6" width="17.875" bestFit="1" customWidth="1"/>
    <col min="7" max="7" width="18.375" bestFit="1" customWidth="1"/>
    <col min="8" max="8" width="14.875" bestFit="1" customWidth="1"/>
    <col min="9" max="9" width="23.75" customWidth="1"/>
    <col min="10" max="10" width="18.375" bestFit="1" customWidth="1"/>
    <col min="11" max="11" width="21.5" bestFit="1" customWidth="1"/>
    <col min="12" max="12" width="14.875" bestFit="1" customWidth="1"/>
    <col min="13" max="13" width="39.375" customWidth="1"/>
  </cols>
  <sheetData>
    <row r="1" spans="1:12" ht="21">
      <c r="A1" s="84" t="s">
        <v>237</v>
      </c>
      <c r="B1" s="84" t="s">
        <v>239</v>
      </c>
      <c r="C1" s="84" t="s">
        <v>240</v>
      </c>
      <c r="D1" s="87" t="s">
        <v>295</v>
      </c>
      <c r="E1" s="87"/>
      <c r="F1" s="96" t="s">
        <v>237</v>
      </c>
      <c r="G1" s="97" t="s">
        <v>302</v>
      </c>
      <c r="H1" s="97" t="s">
        <v>303</v>
      </c>
      <c r="I1" s="98" t="s">
        <v>344</v>
      </c>
      <c r="K1" s="87"/>
      <c r="L1" s="87"/>
    </row>
    <row r="2" spans="1:12">
      <c r="A2" s="92" t="s">
        <v>250</v>
      </c>
      <c r="B2" s="94">
        <f>plot01!X23/summary!$L$10</f>
        <v>22.811041666666668</v>
      </c>
      <c r="C2" s="94">
        <f>plot01!$AF$23</f>
        <v>15.790599406949724</v>
      </c>
      <c r="D2" s="92">
        <f ca="1">SUM(anglecounts!$B2:$D2)/COUNTIF(anglecounts!$B2:$D2, "&gt;0")</f>
        <v>29</v>
      </c>
      <c r="F2" s="99">
        <v>1</v>
      </c>
      <c r="G2" s="100" cm="1">
        <f t="array" ref="G2">SUM(B2:B4/COUNTIF(B2:B4,"&gt;0"))</f>
        <v>23.235480324074075</v>
      </c>
      <c r="H2" s="100" cm="1">
        <f t="array" ref="H2">SUM(C2:C4/COUNTIF(C2:C4,"&gt;0"))</f>
        <v>14.760075217353556</v>
      </c>
      <c r="I2" s="101" cm="1">
        <f t="array" aca="1" ref="I2" ca="1">SUM(D2:D4/COUNTIF(D2:D4,"&gt;0"))</f>
        <v>29</v>
      </c>
    </row>
    <row r="3" spans="1:12">
      <c r="A3" s="92" t="s">
        <v>251</v>
      </c>
      <c r="B3" s="94">
        <f>plot01!X46/summary!$L$10</f>
        <v>23.388454861111114</v>
      </c>
      <c r="C3" s="94">
        <f>plot01!$AF$46</f>
        <v>14.741059588990368</v>
      </c>
      <c r="D3" s="92">
        <f ca="1">SUM(anglecounts!$E2:$G2)/COUNTIF(anglecounts!$E2:$G2, "&gt;0")</f>
        <v>34</v>
      </c>
      <c r="F3" s="99">
        <v>2</v>
      </c>
      <c r="G3" s="100" cm="1">
        <f t="array" ref="G3">SUM(B5:B7/COUNTIF(B5:B7,"&gt;0"))</f>
        <v>11.825630787037039</v>
      </c>
      <c r="H3" s="100" cm="1">
        <f t="array" ref="H3">SUM(C5:C7/COUNTIF(C5:C7,"&gt;0"))</f>
        <v>6.0735180969227285</v>
      </c>
      <c r="I3" s="101" cm="1">
        <f t="array" aca="1" ref="I3" ca="1">SUM(D5:D7/COUNTIF(D5:D7,"&gt;0"))</f>
        <v>31.5</v>
      </c>
      <c r="K3" s="85" t="s">
        <v>241</v>
      </c>
    </row>
    <row r="4" spans="1:12">
      <c r="A4" s="92" t="s">
        <v>252</v>
      </c>
      <c r="B4" s="94">
        <f>plot01!X69/summary!$L$10</f>
        <v>23.506944444444446</v>
      </c>
      <c r="C4" s="94">
        <f>plot01!$AF$69</f>
        <v>13.748566656120577</v>
      </c>
      <c r="D4" s="92">
        <f ca="1">SUM(anglecounts!$H2:$J2)/COUNTIF(anglecounts!$H2:$J2, "&gt;0")</f>
        <v>24</v>
      </c>
      <c r="F4" s="99">
        <v>3</v>
      </c>
      <c r="G4" s="100" cm="1">
        <f t="array" ref="G4">SUM(B8:B10/COUNTIF(B8:B10,"&gt;0"))</f>
        <v>20.67017361111111</v>
      </c>
      <c r="H4" s="100" cm="1">
        <f t="array" ref="H4">SUM(C8:C10/COUNTIF(C8:C10,"&gt;0"))</f>
        <v>9.8151003883557557</v>
      </c>
      <c r="I4" s="101" cm="1">
        <f t="array" aca="1" ref="I4" ca="1">SUM(D8:D10/COUNTIF(D8:D10,"&gt;0"))</f>
        <v>24.625</v>
      </c>
      <c r="K4" s="86" t="s">
        <v>242</v>
      </c>
    </row>
    <row r="5" spans="1:12">
      <c r="A5" s="93" t="s">
        <v>253</v>
      </c>
      <c r="B5" s="95">
        <f>plot02!$X$23/summary!$L$10</f>
        <v>13.046440972222223</v>
      </c>
      <c r="C5" s="95">
        <f>plot02!$AF$23</f>
        <v>7.0760351320018087</v>
      </c>
      <c r="D5" s="93">
        <f ca="1">SUM(anglecounts!$B3:$D3)/COUNTIF(anglecounts!$B3:$D3, "&gt;0")</f>
        <v>31</v>
      </c>
      <c r="F5" s="99">
        <v>4</v>
      </c>
      <c r="G5" s="100" cm="1">
        <f t="array" ref="G5">SUM(B11:B13/COUNTIF(B11:B13,"&gt;0"))</f>
        <v>16.626238425925926</v>
      </c>
      <c r="H5" s="100" cm="1">
        <f t="array" ref="H5">SUM(C11:C13/COUNTIF(C11:C13,"&gt;0"))</f>
        <v>11.461010205822635</v>
      </c>
      <c r="I5" s="101" cm="1">
        <f t="array" aca="1" ref="I5" ca="1">SUM(D11:D13/COUNTIF(D11:D13,"&gt;0"))</f>
        <v>32</v>
      </c>
      <c r="K5" s="86" t="s">
        <v>243</v>
      </c>
    </row>
    <row r="6" spans="1:12">
      <c r="A6" s="93" t="s">
        <v>254</v>
      </c>
      <c r="B6" s="95">
        <f>plot02!$X$46/summary!$L$10</f>
        <v>8.6865277777777798</v>
      </c>
      <c r="C6" s="95">
        <f>plot02!$AF$46</f>
        <v>3.907742671497779</v>
      </c>
      <c r="D6" s="93"/>
      <c r="F6" s="99">
        <v>5</v>
      </c>
      <c r="G6" s="100" cm="1">
        <f t="array" ref="G6">SUM(B14:B16/COUNTIF(B14:B16,"&gt;0"))</f>
        <v>17.449623842592594</v>
      </c>
      <c r="H6" s="100" cm="1">
        <f t="array" ref="H6">SUM(C14:C16/COUNTIF(C14:C16,"&gt;0"))</f>
        <v>7.8872452227797432</v>
      </c>
      <c r="I6" s="101"/>
    </row>
    <row r="7" spans="1:12">
      <c r="A7" s="93" t="s">
        <v>255</v>
      </c>
      <c r="B7" s="95">
        <f>plot02!$X$69/summary!$L$10</f>
        <v>13.743923611111111</v>
      </c>
      <c r="C7" s="95">
        <f>plot02!$AF$69</f>
        <v>7.2367764872685978</v>
      </c>
      <c r="D7" s="93">
        <f ca="1">SUM(anglecounts!$H3:$J3)/COUNTIF(anglecounts!$H3:$J3, "&gt;0")</f>
        <v>32</v>
      </c>
      <c r="F7" s="99">
        <v>6</v>
      </c>
      <c r="G7" s="100" cm="1">
        <f t="array" ref="G7">SUM(B17:B19/COUNTIF(B17:B19,"&gt;0"))</f>
        <v>27.116932870370373</v>
      </c>
      <c r="H7" s="100" cm="1">
        <f t="array" ref="H7">SUM(C17:C19/COUNTIF(C17:C19,"&gt;0"))</f>
        <v>21.708754083989714</v>
      </c>
      <c r="I7" s="101" cm="1">
        <f t="array" aca="1" ref="I7" ca="1">SUM(D17:D19/COUNTIF(D17:D19,"&gt;0"))</f>
        <v>28</v>
      </c>
    </row>
    <row r="8" spans="1:12">
      <c r="A8" s="92" t="s">
        <v>256</v>
      </c>
      <c r="B8" s="94">
        <f>plot03!$X$23/summary!$L$10</f>
        <v>23.442447916666673</v>
      </c>
      <c r="C8" s="94">
        <f>plot03!$AF$23</f>
        <v>14.527465060667287</v>
      </c>
      <c r="D8" s="92">
        <f ca="1">SUM(anglecounts!$B4:$D4)/COUNTIF(anglecounts!$B4:$D4, "&gt;0")</f>
        <v>28</v>
      </c>
      <c r="F8" s="99">
        <v>7</v>
      </c>
      <c r="G8" s="100" cm="1">
        <f t="array" ref="G8">SUM(B20:B22/COUNTIF(B20:B22,"&gt;0"))</f>
        <v>8.5842939814814816</v>
      </c>
      <c r="H8" s="100" cm="1">
        <f t="array" ref="H8">SUM(C20:C22/COUNTIF(C20:C22,"&gt;0"))</f>
        <v>4.790878923941059</v>
      </c>
      <c r="I8" s="101" cm="1">
        <f t="array" aca="1" ref="I8" ca="1">SUM(D20:D22/COUNTIF(D20:D22,"&gt;0"))</f>
        <v>28</v>
      </c>
    </row>
    <row r="9" spans="1:12">
      <c r="A9" s="92" t="s">
        <v>257</v>
      </c>
      <c r="B9" s="94">
        <f>plot03!$X$46/summary!$L$10</f>
        <v>24.936319444444447</v>
      </c>
      <c r="C9" s="94">
        <f>plot03!$AF$46</f>
        <v>7.0845383237576485</v>
      </c>
      <c r="D9" s="92">
        <f ca="1">SUM(anglecounts!$E4:$G4)/COUNTIF(anglecounts!$E4:$G4, "&gt;0")</f>
        <v>21.25</v>
      </c>
      <c r="F9" s="99">
        <v>8</v>
      </c>
      <c r="G9" s="100" cm="1">
        <f t="array" ref="G9">SUM(B23:B25/COUNTIF(B23:B25,"&gt;0"))</f>
        <v>11.137876157407408</v>
      </c>
      <c r="H9" s="100" cm="1">
        <f t="array" ref="H9">SUM(C23:C25/COUNTIF(C23:C25,"&gt;0"))</f>
        <v>5.5786177047651258</v>
      </c>
      <c r="I9" s="101" cm="1">
        <f t="array" aca="1" ref="I9" ca="1">SUM(D23:D25/COUNTIF(D23:D25,"&gt;0"))</f>
        <v>27</v>
      </c>
      <c r="K9" t="s">
        <v>298</v>
      </c>
      <c r="L9">
        <f>(PI()*12^2)</f>
        <v>452.38934211693021</v>
      </c>
    </row>
    <row r="10" spans="1:12">
      <c r="A10" s="92" t="s">
        <v>258</v>
      </c>
      <c r="B10" s="94">
        <f>plot03!$X$69/summary!$L$10</f>
        <v>13.63175347222222</v>
      </c>
      <c r="C10" s="94">
        <f>plot03!$AF$69</f>
        <v>7.8332977806423285</v>
      </c>
      <c r="D10" s="92"/>
      <c r="F10" s="99">
        <v>9</v>
      </c>
      <c r="G10" s="100" cm="1">
        <f t="array" ref="G10">SUM(B26:B28/COUNTIF(B24:B26,"&gt;0"))</f>
        <v>10.287228009259259</v>
      </c>
      <c r="H10" s="100" cm="1">
        <f t="array" ref="H10">SUM(C26:C28/COUNTIF(C24:C26,"&gt;0"))</f>
        <v>4.8849905940470357</v>
      </c>
      <c r="I10">
        <v>22.862500000000001</v>
      </c>
      <c r="K10" t="s">
        <v>297</v>
      </c>
      <c r="L10">
        <f>L9/10000</f>
        <v>4.5238934211693019E-2</v>
      </c>
    </row>
    <row r="11" spans="1:12">
      <c r="A11" s="93" t="s">
        <v>259</v>
      </c>
      <c r="B11" s="95">
        <f>plot04!$X$23/summary!$L$10</f>
        <v>20.644756944444442</v>
      </c>
      <c r="C11" s="95">
        <f>plot04!$AF$23</f>
        <v>14.215249459413176</v>
      </c>
      <c r="D11" s="92">
        <f ca="1">SUM(anglecounts!$B5:$D5)/COUNTIF(anglecounts!$B5:$D5, "&gt;0")</f>
        <v>32</v>
      </c>
      <c r="F11" s="99">
        <v>10</v>
      </c>
      <c r="G11" s="100" cm="1">
        <f t="array" ref="G11">SUM(B29:B31/COUNTIF(B25:B27,"&gt;0"))</f>
        <v>14.156857638888891</v>
      </c>
      <c r="H11" s="100" cm="1">
        <f t="array" ref="H11">SUM(C29:C31/COUNTIF(C25:C27,"&gt;0"))</f>
        <v>9.5043139892295478</v>
      </c>
      <c r="I11">
        <v>20.428571428571427</v>
      </c>
    </row>
    <row r="12" spans="1:12">
      <c r="A12" s="93" t="s">
        <v>260</v>
      </c>
      <c r="B12" s="95">
        <f>plot04!$X$46/summary!$L$10</f>
        <v>11.582465277777779</v>
      </c>
      <c r="C12" s="95">
        <f>plot04!$AF$46</f>
        <v>6.9453937686481444</v>
      </c>
      <c r="D12" s="92"/>
      <c r="F12" s="99">
        <v>11</v>
      </c>
      <c r="G12" s="100" cm="1">
        <f t="array" ref="G12">SUM(B32:B34/COUNTIF(B26:B28,"&gt;0"))</f>
        <v>21.566675347222226</v>
      </c>
      <c r="H12" s="100" cm="1">
        <f t="array" ref="H12">SUM(C32:C34/COUNTIF(C26:C28,"&gt;0"))</f>
        <v>16.257889323022635</v>
      </c>
      <c r="I12">
        <v>24</v>
      </c>
    </row>
    <row r="13" spans="1:12">
      <c r="A13" s="93" t="s">
        <v>261</v>
      </c>
      <c r="B13" s="95">
        <f>plot04!$X$69/summary!$L$10</f>
        <v>17.651493055555559</v>
      </c>
      <c r="C13" s="95">
        <f>plot04!$AF$69</f>
        <v>13.222387389406588</v>
      </c>
      <c r="D13" s="92"/>
      <c r="F13" s="99">
        <v>12</v>
      </c>
      <c r="G13" s="100" cm="1">
        <f t="array" ref="G13">SUM(B35:B37/COUNTIF(B35:B37,"&gt;0"))</f>
        <v>23.660460069444447</v>
      </c>
      <c r="H13" s="100" cm="1">
        <f t="array" ref="H13">SUM(C35:C37/COUNTIF(C35:C37,"&gt;0"))</f>
        <v>12.471393062413005</v>
      </c>
      <c r="I13">
        <v>29.68</v>
      </c>
    </row>
    <row r="14" spans="1:12" ht="16.5" thickBot="1">
      <c r="A14" s="92" t="s">
        <v>262</v>
      </c>
      <c r="B14" s="94">
        <f>plot05!$X$23/summary!$L$10</f>
        <v>17.794704861111114</v>
      </c>
      <c r="C14" s="94">
        <f>plot05!$AF$23</f>
        <v>5.6244070721896664</v>
      </c>
      <c r="D14" s="92"/>
      <c r="F14" s="102" t="s">
        <v>301</v>
      </c>
      <c r="G14" s="103">
        <f>SUM(G2:G13)/COUNTIF(G2:G13, "&gt;0")</f>
        <v>17.193122588734568</v>
      </c>
      <c r="H14" s="103">
        <f>SUM(H2:H13)/COUNTIF(H2:H13, "&gt;0")</f>
        <v>10.432815567720212</v>
      </c>
      <c r="I14" s="104">
        <f t="shared" ref="I14" ca="1" si="0">SUM(I2:I13)/COUNTIF(I2:I13, "&gt;0")</f>
        <v>27.008733766233764</v>
      </c>
    </row>
    <row r="15" spans="1:12">
      <c r="A15" s="92" t="s">
        <v>263</v>
      </c>
      <c r="B15" s="94">
        <f>plot05!$X$46/summary!$L$10</f>
        <v>18.667534722222221</v>
      </c>
      <c r="C15" s="94">
        <f>plot05!$AF$46</f>
        <v>8.2269505320609593</v>
      </c>
      <c r="D15" s="92"/>
    </row>
    <row r="16" spans="1:12">
      <c r="A16" s="92" t="s">
        <v>264</v>
      </c>
      <c r="B16" s="94">
        <f>plot05!$X$69/summary!$L$10</f>
        <v>15.886631944444444</v>
      </c>
      <c r="C16" s="94">
        <f>plot05!$AF$69</f>
        <v>9.8103780640886029</v>
      </c>
      <c r="D16" s="92"/>
    </row>
    <row r="17" spans="1:4">
      <c r="A17" s="93" t="s">
        <v>265</v>
      </c>
      <c r="B17" s="95">
        <f>plot06!$X$23/summary!$L$10</f>
        <v>35.83203125</v>
      </c>
      <c r="C17" s="95">
        <f>plot06!$AF$23</f>
        <v>24.693958909782271</v>
      </c>
      <c r="D17" s="92"/>
    </row>
    <row r="18" spans="1:4">
      <c r="A18" s="93" t="s">
        <v>266</v>
      </c>
      <c r="B18" s="95">
        <f>plot06!$X$46/summary!$L$10</f>
        <v>18.198350694444446</v>
      </c>
      <c r="C18" s="95">
        <f>plot06!$AF$46</f>
        <v>21.464863083312967</v>
      </c>
      <c r="D18" s="92">
        <f ca="1">SUM(anglecounts!$E7:$G7)/COUNTIF(anglecounts!$E7:$G7, "&gt;0")</f>
        <v>28</v>
      </c>
    </row>
    <row r="19" spans="1:4">
      <c r="A19" s="93" t="s">
        <v>267</v>
      </c>
      <c r="B19" s="95">
        <f>plot06!$X$69/summary!$L$10</f>
        <v>27.32041666666667</v>
      </c>
      <c r="C19" s="95">
        <f>plot06!$AF$69</f>
        <v>18.9674402588739</v>
      </c>
      <c r="D19" s="92"/>
    </row>
    <row r="20" spans="1:4">
      <c r="A20" s="92" t="s">
        <v>268</v>
      </c>
      <c r="B20" s="94">
        <f>plot07!$X$23/summary!$L$10</f>
        <v>8.1678125000000001</v>
      </c>
      <c r="C20" s="94">
        <f>plot07!$AF$23</f>
        <v>4.8753429986273105</v>
      </c>
      <c r="D20" s="92">
        <f ca="1">SUM(anglecounts!$B8:$D8)/COUNTIF(anglecounts!$B8:$D8, "&gt;0")</f>
        <v>28</v>
      </c>
    </row>
    <row r="21" spans="1:4">
      <c r="A21" s="92" t="s">
        <v>269</v>
      </c>
      <c r="B21" s="94">
        <f>plot07!$X$46/summary!$L$10</f>
        <v>9.6354166666666661</v>
      </c>
      <c r="C21" s="94">
        <f>plot07!$AF$46</f>
        <v>5.4515507539029295</v>
      </c>
      <c r="D21" s="92"/>
    </row>
    <row r="22" spans="1:4">
      <c r="A22" s="92" t="s">
        <v>270</v>
      </c>
      <c r="B22" s="94">
        <f>plot07!$X$69/summary!$L$10</f>
        <v>7.9496527777777786</v>
      </c>
      <c r="C22" s="94">
        <f>plot07!$AF$69</f>
        <v>4.0457430192929351</v>
      </c>
      <c r="D22" s="92">
        <f ca="1">SUM(anglecounts!$H8:$J8)/COUNTIF(anglecounts!$H8:$J8, "&gt;0")</f>
        <v>28</v>
      </c>
    </row>
    <row r="23" spans="1:4">
      <c r="A23" s="93" t="s">
        <v>271</v>
      </c>
      <c r="B23" s="95">
        <f>plot08!$X$23/summary!$L$10</f>
        <v>11.843750000000002</v>
      </c>
      <c r="C23" s="95">
        <f>plot08!$AF$23</f>
        <v>6.1543800083824047</v>
      </c>
      <c r="D23" s="92"/>
    </row>
    <row r="24" spans="1:4">
      <c r="A24" s="93" t="s">
        <v>272</v>
      </c>
      <c r="B24" s="95">
        <f>plot08!$X$46/summary!$L$10</f>
        <v>9.8368055555555554</v>
      </c>
      <c r="C24" s="95">
        <f>plot08!$AF$46</f>
        <v>4.5929299197319384</v>
      </c>
      <c r="D24" s="92">
        <f ca="1">SUM(anglecounts!$E9:$G9)/COUNTIF(anglecounts!$E9:$G9, "&gt;0")</f>
        <v>28</v>
      </c>
    </row>
    <row r="25" spans="1:4">
      <c r="A25" s="93" t="s">
        <v>273</v>
      </c>
      <c r="B25" s="95">
        <f>plot08!$X$69/summary!$L$10</f>
        <v>11.733072916666668</v>
      </c>
      <c r="C25" s="95">
        <f>plot08!$AF$69</f>
        <v>5.9885431861810332</v>
      </c>
      <c r="D25" s="92">
        <f ca="1">SUM(anglecounts!$H9:$J9)/COUNTIF(anglecounts!$H9:$J9, "&gt;0")</f>
        <v>26</v>
      </c>
    </row>
    <row r="26" spans="1:4">
      <c r="A26" t="s">
        <v>274</v>
      </c>
      <c r="B26" s="95">
        <f>plot09!$X$23/summary!$L$10</f>
        <v>17.222291666666667</v>
      </c>
      <c r="C26" s="95">
        <f>plot09!$AF$23</f>
        <v>9.1553993497937505</v>
      </c>
    </row>
    <row r="27" spans="1:4">
      <c r="A27" t="s">
        <v>275</v>
      </c>
      <c r="B27" s="95">
        <f>plot09!$X$46/summary!$L$10</f>
        <v>13.639392361111112</v>
      </c>
      <c r="C27" s="95">
        <f>plot09!$AF$46</f>
        <v>5.4995724323473567</v>
      </c>
    </row>
    <row r="28" spans="1:4">
      <c r="A28" t="s">
        <v>276</v>
      </c>
    </row>
    <row r="29" spans="1:4">
      <c r="A29" t="s">
        <v>277</v>
      </c>
      <c r="B29" s="95">
        <f>plot10!$X$23/summary!$L$10</f>
        <v>22.588541666666668</v>
      </c>
      <c r="C29" s="95">
        <f>plot10!$AF$23</f>
        <v>14.427410832437598</v>
      </c>
    </row>
    <row r="30" spans="1:4">
      <c r="A30" t="s">
        <v>278</v>
      </c>
      <c r="B30" s="95">
        <f>plot10!$X$46/summary!$L$10</f>
        <v>19.882031250000001</v>
      </c>
      <c r="C30" s="95">
        <f>plot10!$AF$46</f>
        <v>14.085531135251045</v>
      </c>
    </row>
    <row r="31" spans="1:4">
      <c r="A31" t="s">
        <v>279</v>
      </c>
    </row>
    <row r="32" spans="1:4">
      <c r="A32" t="s">
        <v>280</v>
      </c>
      <c r="B32" s="95">
        <f>plot11!$X$23/summary!$L$10</f>
        <v>39.831597222222229</v>
      </c>
      <c r="C32" s="95">
        <f>plot11!$AF$23</f>
        <v>32.47864879079102</v>
      </c>
    </row>
    <row r="33" spans="1:3">
      <c r="A33" t="s">
        <v>281</v>
      </c>
      <c r="B33" s="95">
        <f>plot11!$X$46/summary!$L$10</f>
        <v>3.3017534722222228</v>
      </c>
      <c r="C33" s="95">
        <f>plot11!$AF$46</f>
        <v>3.712985525424705E-2</v>
      </c>
    </row>
    <row r="34" spans="1:3">
      <c r="A34" t="s">
        <v>282</v>
      </c>
    </row>
    <row r="35" spans="1:3">
      <c r="A35" t="s">
        <v>283</v>
      </c>
      <c r="B35" s="95">
        <f>plot12!$X$23/summary!$L$10</f>
        <v>24.407986111111114</v>
      </c>
      <c r="C35" s="95">
        <f>plot12!$AF$23</f>
        <v>17.803578355489307</v>
      </c>
    </row>
    <row r="36" spans="1:3">
      <c r="A36" t="s">
        <v>284</v>
      </c>
      <c r="B36" s="95">
        <f>plot12!$X$46/summary!$L$10</f>
        <v>22.912934027777776</v>
      </c>
      <c r="C36" s="95">
        <f>plot12!$AF$46</f>
        <v>7.1392077693367035</v>
      </c>
    </row>
    <row r="37" spans="1:3">
      <c r="A37" t="s">
        <v>285</v>
      </c>
    </row>
  </sheetData>
  <phoneticPr fontId="2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D1F0-8C65-B848-B9D3-B53C6F215F77}">
  <dimension ref="A1:R14"/>
  <sheetViews>
    <sheetView zoomScale="130" zoomScaleNormal="130" workbookViewId="0">
      <selection activeCell="Q2" sqref="Q2:Q13"/>
    </sheetView>
  </sheetViews>
  <sheetFormatPr defaultColWidth="11" defaultRowHeight="15.75"/>
  <cols>
    <col min="1" max="1" width="9.375" bestFit="1" customWidth="1"/>
    <col min="2" max="4" width="18.125" bestFit="1" customWidth="1"/>
    <col min="5" max="5" width="10.125" bestFit="1" customWidth="1"/>
  </cols>
  <sheetData>
    <row r="1" spans="1:18" ht="21">
      <c r="A1" s="88" t="s">
        <v>237</v>
      </c>
      <c r="B1" s="88" t="s">
        <v>286</v>
      </c>
      <c r="C1" s="88" t="s">
        <v>287</v>
      </c>
      <c r="D1" s="88" t="s">
        <v>288</v>
      </c>
      <c r="E1" s="88" t="s">
        <v>289</v>
      </c>
      <c r="F1" s="88" t="s">
        <v>290</v>
      </c>
      <c r="G1" s="88" t="s">
        <v>291</v>
      </c>
      <c r="H1" s="88" t="s">
        <v>292</v>
      </c>
      <c r="I1" s="88" t="s">
        <v>293</v>
      </c>
      <c r="J1" s="88" t="s">
        <v>294</v>
      </c>
      <c r="K1" s="88" t="s">
        <v>331</v>
      </c>
      <c r="L1" s="88" t="s">
        <v>332</v>
      </c>
      <c r="M1" s="88" t="s">
        <v>333</v>
      </c>
      <c r="Q1" s="88" t="s">
        <v>238</v>
      </c>
    </row>
    <row r="2" spans="1:18">
      <c r="A2" s="91">
        <v>1</v>
      </c>
      <c r="B2" s="89">
        <f>plot01!$Z$3</f>
        <v>29</v>
      </c>
      <c r="C2" s="89" cm="1">
        <f t="array" aca="1" ref="C2" ca="1">INDIRECT("plot" &amp; TEXT(ROW(A1), "00") &amp; "!AA3")</f>
        <v>0</v>
      </c>
      <c r="D2" s="89" cm="1">
        <f t="array" aca="1" ref="D2" ca="1">INDIRECT("plot" &amp; TEXT(ROW(A1), "00") &amp; "!AB3")</f>
        <v>0</v>
      </c>
      <c r="E2" s="89" cm="1">
        <f t="array" aca="1" ref="E2" ca="1">INDIRECT("plot" &amp; TEXT(ROW(A1), "00") &amp; "!Z26")</f>
        <v>34</v>
      </c>
      <c r="F2" s="89" cm="1">
        <f t="array" aca="1" ref="F2" ca="1">INDIRECT("plot" &amp; TEXT(ROW(A1), "00") &amp; "!AA26")</f>
        <v>0</v>
      </c>
      <c r="G2" s="89" cm="1">
        <f t="array" aca="1" ref="G2" ca="1">INDIRECT("plot" &amp; TEXT(ROW(A1), "00") &amp; "!AB26")</f>
        <v>0</v>
      </c>
      <c r="H2" s="89" cm="1">
        <f t="array" aca="1" ref="H2" ca="1">INDIRECT("plot" &amp; TEXT(ROW(A1), "00") &amp; "!Z49")</f>
        <v>24</v>
      </c>
      <c r="I2" s="89" cm="1">
        <f t="array" aca="1" ref="I2" ca="1">INDIRECT("plot" &amp; TEXT(ROW(A1), "00") &amp; "!AA49")</f>
        <v>0</v>
      </c>
      <c r="J2" s="89" cm="1">
        <f t="array" aca="1" ref="J2" ca="1">INDIRECT("plot" &amp; TEXT(ROW(A1), "00") &amp; "!AB49")</f>
        <v>0</v>
      </c>
      <c r="Q2" s="89">
        <f t="shared" ref="Q2:Q12" ca="1" si="0">SUM(B2:M2)/COUNTIF(B2:M2, "&gt;0")</f>
        <v>29</v>
      </c>
    </row>
    <row r="3" spans="1:18">
      <c r="A3" s="91">
        <v>2</v>
      </c>
      <c r="B3" s="89">
        <f>plot02!$Z$3</f>
        <v>0</v>
      </c>
      <c r="C3" s="89" cm="1">
        <f t="array" aca="1" ref="C3" ca="1">INDIRECT("plot" &amp; TEXT(ROW(A2), "00") &amp; "!AA3")</f>
        <v>31</v>
      </c>
      <c r="D3" s="89" cm="1">
        <f t="array" aca="1" ref="D3" ca="1">INDIRECT("plot" &amp; TEXT(ROW(A2), "00") &amp; "!AB3")</f>
        <v>0</v>
      </c>
      <c r="E3" s="89" cm="1">
        <f t="array" aca="1" ref="E3" ca="1">INDIRECT("plot" &amp; TEXT(ROW(A2), "00") &amp; "!Z26")</f>
        <v>0</v>
      </c>
      <c r="F3" s="89" cm="1">
        <f t="array" aca="1" ref="F3" ca="1">INDIRECT("plot" &amp; TEXT(ROW(A2), "00") &amp; "!AA26")</f>
        <v>0</v>
      </c>
      <c r="G3" s="89" cm="1">
        <f t="array" aca="1" ref="G3" ca="1">INDIRECT("plot" &amp; TEXT(ROW(A2), "00") &amp; "!AB26")</f>
        <v>0</v>
      </c>
      <c r="H3" s="89" cm="1">
        <f t="array" aca="1" ref="H3" ca="1">INDIRECT("plot" &amp; TEXT(ROW(A2), "00") &amp; "!Z49")</f>
        <v>32</v>
      </c>
      <c r="I3" s="89" cm="1">
        <f t="array" aca="1" ref="I3" ca="1">INDIRECT("plot" &amp; TEXT(ROW(A2), "00") &amp; "!AA49")</f>
        <v>0</v>
      </c>
      <c r="J3" s="89" cm="1">
        <f t="array" aca="1" ref="J3" ca="1">INDIRECT("plot" &amp; TEXT(ROW(A2), "00") &amp; "!AB49")</f>
        <v>0</v>
      </c>
      <c r="Q3" s="89">
        <f t="shared" ca="1" si="0"/>
        <v>31.5</v>
      </c>
    </row>
    <row r="4" spans="1:18">
      <c r="A4" s="91">
        <v>3</v>
      </c>
      <c r="B4" s="89">
        <f>plot03!$Z$3</f>
        <v>0</v>
      </c>
      <c r="C4" s="89" cm="1">
        <f t="array" aca="1" ref="C4" ca="1">INDIRECT("plot" &amp; TEXT(ROW(A3), "00") &amp; "!AA3")</f>
        <v>0</v>
      </c>
      <c r="D4" s="89" cm="1">
        <f t="array" aca="1" ref="D4" ca="1">INDIRECT("plot" &amp; TEXT(ROW(A3), "00") &amp; "!AB3")</f>
        <v>28</v>
      </c>
      <c r="E4" s="89" cm="1">
        <f t="array" aca="1" ref="E4" ca="1">INDIRECT("plot" &amp; TEXT(ROW(A3), "00") &amp; "!Z26")</f>
        <v>22.5</v>
      </c>
      <c r="F4" s="89" cm="1">
        <f t="array" aca="1" ref="F4" ca="1">INDIRECT("plot" &amp; TEXT(ROW(A3), "00") &amp; "!AA26")</f>
        <v>20</v>
      </c>
      <c r="G4" s="89" cm="1">
        <f t="array" aca="1" ref="G4" ca="1">INDIRECT("plot" &amp; TEXT(ROW(A3), "00") &amp; "!AB26")</f>
        <v>0</v>
      </c>
      <c r="H4" s="89" cm="1">
        <f t="array" aca="1" ref="H4" ca="1">INDIRECT("plot" &amp; TEXT(ROW(A3), "00") &amp; "!Z49")</f>
        <v>0</v>
      </c>
      <c r="I4" s="89" cm="1">
        <f t="array" aca="1" ref="I4" ca="1">INDIRECT("plot" &amp; TEXT(ROW(A3), "00") &amp; "!AA49")</f>
        <v>0</v>
      </c>
      <c r="J4" s="89" cm="1">
        <f t="array" aca="1" ref="J4" ca="1">INDIRECT("plot" &amp; TEXT(ROW(A3), "00") &amp; "!AB49")</f>
        <v>0</v>
      </c>
      <c r="Q4" s="89">
        <f t="shared" ca="1" si="0"/>
        <v>23.5</v>
      </c>
    </row>
    <row r="5" spans="1:18">
      <c r="A5" s="91">
        <v>4</v>
      </c>
      <c r="B5" s="89">
        <f>plot04!$Z$3</f>
        <v>28</v>
      </c>
      <c r="C5" s="89" cm="1">
        <f t="array" aca="1" ref="C5" ca="1">INDIRECT("plot" &amp; TEXT(ROW(A4), "00") &amp; "!AA3")</f>
        <v>36</v>
      </c>
      <c r="D5" s="89" cm="1">
        <f t="array" aca="1" ref="D5" ca="1">INDIRECT("plot" &amp; TEXT(ROW(A4), "00") &amp; "!AB3")</f>
        <v>0</v>
      </c>
      <c r="E5" s="89" cm="1">
        <f t="array" aca="1" ref="E5" ca="1">INDIRECT("plot" &amp; TEXT(ROW(A4), "00") &amp; "!Z26")</f>
        <v>0</v>
      </c>
      <c r="F5" s="89" cm="1">
        <f t="array" aca="1" ref="F5" ca="1">INDIRECT("plot" &amp; TEXT(ROW(A4), "00") &amp; "!AA26")</f>
        <v>0</v>
      </c>
      <c r="G5" s="89" cm="1">
        <f t="array" aca="1" ref="G5" ca="1">INDIRECT("plot" &amp; TEXT(ROW(A4), "00") &amp; "!AB26")</f>
        <v>0</v>
      </c>
      <c r="H5" s="89" cm="1">
        <f t="array" aca="1" ref="H5" ca="1">INDIRECT("plot" &amp; TEXT(ROW(A4), "00") &amp; "!Z49")</f>
        <v>0</v>
      </c>
      <c r="I5" s="89" cm="1">
        <f t="array" aca="1" ref="I5" ca="1">INDIRECT("plot" &amp; TEXT(ROW(A4), "00") &amp; "!AA49")</f>
        <v>0</v>
      </c>
      <c r="J5" s="89" cm="1">
        <f t="array" aca="1" ref="J5" ca="1">INDIRECT("plot" &amp; TEXT(ROW(A4), "00") &amp; "!AB49")</f>
        <v>0</v>
      </c>
      <c r="Q5" s="89">
        <f t="shared" ca="1" si="0"/>
        <v>32</v>
      </c>
    </row>
    <row r="6" spans="1:18">
      <c r="A6" s="91">
        <v>5</v>
      </c>
      <c r="B6" s="89">
        <f>plot05!$Z$3</f>
        <v>0</v>
      </c>
      <c r="C6" s="89" cm="1">
        <f t="array" aca="1" ref="C6" ca="1">INDIRECT("plot" &amp; TEXT(ROW(A5), "00") &amp; "!AA3")</f>
        <v>0</v>
      </c>
      <c r="D6" s="89" cm="1">
        <f t="array" aca="1" ref="D6" ca="1">INDIRECT("plot" &amp; TEXT(ROW(A5), "00") &amp; "!AB3")</f>
        <v>0</v>
      </c>
      <c r="E6" s="89" cm="1">
        <f t="array" aca="1" ref="E6" ca="1">INDIRECT("plot" &amp; TEXT(ROW(A5), "00") &amp; "!Z26")</f>
        <v>0</v>
      </c>
      <c r="F6" s="89" cm="1">
        <f t="array" aca="1" ref="F6" ca="1">INDIRECT("plot" &amp; TEXT(ROW(A5), "00") &amp; "!AA26")</f>
        <v>0</v>
      </c>
      <c r="G6" s="89" cm="1">
        <f t="array" aca="1" ref="G6" ca="1">INDIRECT("plot" &amp; TEXT(ROW(A5), "00") &amp; "!AB26")</f>
        <v>0</v>
      </c>
      <c r="H6" s="89" cm="1">
        <f t="array" aca="1" ref="H6" ca="1">INDIRECT("plot" &amp; TEXT(ROW(A5), "00") &amp; "!Z49")</f>
        <v>0</v>
      </c>
      <c r="I6" s="89" cm="1">
        <f t="array" aca="1" ref="I6" ca="1">INDIRECT("plot" &amp; TEXT(ROW(A5), "00") &amp; "!AA49")</f>
        <v>0</v>
      </c>
      <c r="J6" s="89" cm="1">
        <f t="array" aca="1" ref="J6" ca="1">INDIRECT("plot" &amp; TEXT(ROW(A5), "00") &amp; "!AB49")</f>
        <v>0</v>
      </c>
      <c r="Q6" s="89" t="e">
        <f ca="1">SUM(B6:M6)/COUNTIF(B6:M6, "&gt;0")</f>
        <v>#DIV/0!</v>
      </c>
    </row>
    <row r="7" spans="1:18">
      <c r="A7" s="91">
        <v>6</v>
      </c>
      <c r="B7" s="89">
        <f>plot06!$Z$3</f>
        <v>0</v>
      </c>
      <c r="C7" s="89" cm="1">
        <f t="array" aca="1" ref="C7" ca="1">INDIRECT("plot" &amp; TEXT(ROW(A6), "00") &amp; "!AA3")</f>
        <v>0</v>
      </c>
      <c r="D7" s="89" cm="1">
        <f t="array" aca="1" ref="D7" ca="1">INDIRECT("plot" &amp; TEXT(ROW(A6), "00") &amp; "!AB3")</f>
        <v>0</v>
      </c>
      <c r="E7" s="89" cm="1">
        <f t="array" aca="1" ref="E7" ca="1">INDIRECT("plot" &amp; TEXT(ROW(A6), "00") &amp; "!Z26")</f>
        <v>25</v>
      </c>
      <c r="F7" s="89" cm="1">
        <f t="array" aca="1" ref="F7" ca="1">INDIRECT("plot" &amp; TEXT(ROW(A6), "00") &amp; "!AA26")</f>
        <v>31</v>
      </c>
      <c r="G7" s="89" cm="1">
        <f t="array" aca="1" ref="G7" ca="1">INDIRECT("plot" &amp; TEXT(ROW(A6), "00") &amp; "!AB26")</f>
        <v>0</v>
      </c>
      <c r="H7" s="89" cm="1">
        <f t="array" aca="1" ref="H7" ca="1">INDIRECT("plot" &amp; TEXT(ROW(A6), "00") &amp; "!Z49")</f>
        <v>0</v>
      </c>
      <c r="I7" s="89" cm="1">
        <f t="array" aca="1" ref="I7" ca="1">INDIRECT("plot" &amp; TEXT(ROW(A6), "00") &amp; "!AA49")</f>
        <v>0</v>
      </c>
      <c r="J7" s="89" cm="1">
        <f t="array" aca="1" ref="J7" ca="1">INDIRECT("plot" &amp; TEXT(ROW(A6), "00") &amp; "!AB49")</f>
        <v>0</v>
      </c>
      <c r="Q7" s="89">
        <f t="shared" ca="1" si="0"/>
        <v>28</v>
      </c>
    </row>
    <row r="8" spans="1:18">
      <c r="A8" s="91">
        <v>7</v>
      </c>
      <c r="B8" s="89">
        <f>plot07!$Z$3</f>
        <v>28</v>
      </c>
      <c r="C8" s="89" cm="1">
        <f t="array" aca="1" ref="C8" ca="1">INDIRECT("plot" &amp; TEXT(ROW(A7), "00") &amp; "!AA3")</f>
        <v>0</v>
      </c>
      <c r="D8" s="89" cm="1">
        <f t="array" aca="1" ref="D8" ca="1">INDIRECT("plot" &amp; TEXT(ROW(A7), "00") &amp; "!AB3")</f>
        <v>0</v>
      </c>
      <c r="E8" s="89" cm="1">
        <f t="array" aca="1" ref="E8" ca="1">INDIRECT("plot" &amp; TEXT(ROW(A7), "00") &amp; "!Z26")</f>
        <v>0</v>
      </c>
      <c r="F8" s="89" cm="1">
        <f t="array" aca="1" ref="F8" ca="1">INDIRECT("plot" &amp; TEXT(ROW(A7), "00") &amp; "!AA26")</f>
        <v>0</v>
      </c>
      <c r="G8" s="89" cm="1">
        <f t="array" aca="1" ref="G8" ca="1">INDIRECT("plot" &amp; TEXT(ROW(A7), "00") &amp; "!AB26")</f>
        <v>0</v>
      </c>
      <c r="H8" s="89" cm="1">
        <f t="array" aca="1" ref="H8" ca="1">INDIRECT("plot" &amp; TEXT(ROW(A7), "00") &amp; "!Z49")</f>
        <v>28</v>
      </c>
      <c r="I8" s="89" cm="1">
        <f t="array" aca="1" ref="I8" ca="1">INDIRECT("plot" &amp; TEXT(ROW(A7), "00") &amp; "!AA49")</f>
        <v>28</v>
      </c>
      <c r="J8" s="89" cm="1">
        <f t="array" aca="1" ref="J8" ca="1">INDIRECT("plot" &amp; TEXT(ROW(A7), "00") &amp; "!AB49")</f>
        <v>0</v>
      </c>
      <c r="Q8" s="89">
        <f t="shared" ca="1" si="0"/>
        <v>28</v>
      </c>
    </row>
    <row r="9" spans="1:18">
      <c r="A9" s="91">
        <v>8</v>
      </c>
      <c r="B9" s="89">
        <f>plot08!$Z$3</f>
        <v>0</v>
      </c>
      <c r="C9" s="89" cm="1">
        <f t="array" aca="1" ref="C9" ca="1">INDIRECT("plot" &amp; TEXT(ROW(A8), "00") &amp; "!AA3")</f>
        <v>0</v>
      </c>
      <c r="D9" s="89" cm="1">
        <f t="array" aca="1" ref="D9" ca="1">INDIRECT("plot" &amp; TEXT(ROW(A8), "00") &amp; "!AB3")</f>
        <v>0</v>
      </c>
      <c r="E9" s="89" cm="1">
        <f t="array" aca="1" ref="E9" ca="1">INDIRECT("plot" &amp; TEXT(ROW(A8), "00") &amp; "!Z26")</f>
        <v>28</v>
      </c>
      <c r="F9" s="89" cm="1">
        <f t="array" aca="1" ref="F9" ca="1">INDIRECT("plot" &amp; TEXT(ROW(A8), "00") &amp; "!AA26")</f>
        <v>28</v>
      </c>
      <c r="G9" s="89" cm="1">
        <f t="array" aca="1" ref="G9" ca="1">INDIRECT("plot" &amp; TEXT(ROW(A8), "00") &amp; "!AB26")</f>
        <v>0</v>
      </c>
      <c r="H9" s="89" cm="1">
        <f t="array" aca="1" ref="H9" ca="1">INDIRECT("plot" &amp; TEXT(ROW(A8), "00") &amp; "!Z49")</f>
        <v>26</v>
      </c>
      <c r="I9" s="89" cm="1">
        <f t="array" aca="1" ref="I9" ca="1">INDIRECT("plot" &amp; TEXT(ROW(A8), "00") &amp; "!AA49")</f>
        <v>0</v>
      </c>
      <c r="J9" s="89" cm="1">
        <f t="array" aca="1" ref="J9" ca="1">INDIRECT("plot" &amp; TEXT(ROW(A8), "00") &amp; "!AB49")</f>
        <v>0</v>
      </c>
      <c r="Q9" s="89">
        <f t="shared" ca="1" si="0"/>
        <v>27.333333333333332</v>
      </c>
    </row>
    <row r="10" spans="1:18">
      <c r="A10" s="91">
        <v>9</v>
      </c>
      <c r="B10" s="89">
        <f>plot09!$Z$3</f>
        <v>23</v>
      </c>
      <c r="C10" s="89" cm="1">
        <f t="array" aca="1" ref="C10" ca="1">INDIRECT("plot" &amp; TEXT(ROW(A9), "00") &amp; "!AA3")</f>
        <v>32</v>
      </c>
      <c r="D10" s="89" cm="1">
        <f t="array" aca="1" ref="D10" ca="1">INDIRECT("plot" &amp; TEXT(ROW(A9), "00") &amp; "!AB3")</f>
        <v>25</v>
      </c>
      <c r="E10" s="89" cm="1">
        <f t="array" aca="1" ref="E10" ca="1">INDIRECT("plot" &amp; TEXT(ROW(A9), "00") &amp; "!Z26")</f>
        <v>23.2</v>
      </c>
      <c r="F10" s="89" cm="1">
        <f t="array" aca="1" ref="F10" ca="1">INDIRECT("plot" &amp; TEXT(ROW(A9), "00") &amp; "!AA26")</f>
        <v>23.2</v>
      </c>
      <c r="G10" s="89" cm="1">
        <f t="array" aca="1" ref="G10" ca="1">INDIRECT("plot" &amp; TEXT(ROW(A9), "00") &amp; "!AB26")</f>
        <v>14.5</v>
      </c>
      <c r="H10" s="89" cm="1">
        <f t="array" aca="1" ref="H10" ca="1">INDIRECT("plot" &amp; TEXT(ROW(A9), "00") &amp; "!Z49")</f>
        <v>0</v>
      </c>
      <c r="I10" s="89" cm="1">
        <f t="array" aca="1" ref="I10" ca="1">INDIRECT("plot" &amp; TEXT(ROW(A9), "00") &amp; "!AA49")</f>
        <v>0</v>
      </c>
      <c r="J10" s="89" cm="1">
        <f t="array" aca="1" ref="J10" ca="1">INDIRECT("plot" &amp; TEXT(ROW(A9), "00") &amp; "!AB49")</f>
        <v>0</v>
      </c>
      <c r="K10">
        <v>24</v>
      </c>
      <c r="L10">
        <v>18</v>
      </c>
      <c r="Q10" s="89">
        <f t="shared" ca="1" si="0"/>
        <v>22.862500000000001</v>
      </c>
    </row>
    <row r="11" spans="1:18">
      <c r="A11" s="91">
        <v>10</v>
      </c>
      <c r="B11" s="89">
        <f>plot10!$Z$3</f>
        <v>24</v>
      </c>
      <c r="C11" s="89" cm="1">
        <f t="array" aca="1" ref="C11" ca="1">INDIRECT("plot" &amp; TEXT(ROW(A10), "00") &amp; "!AA3")</f>
        <v>23</v>
      </c>
      <c r="D11" s="89" cm="1">
        <f t="array" aca="1" ref="D11" ca="1">INDIRECT("plot" &amp; TEXT(ROW(A10), "00") &amp; "!AB3")</f>
        <v>0</v>
      </c>
      <c r="E11" s="89" cm="1">
        <f t="array" aca="1" ref="E11" ca="1">INDIRECT("plot" &amp; TEXT(ROW(A10), "00") &amp; "!Z26")</f>
        <v>14</v>
      </c>
      <c r="F11" s="89" cm="1">
        <f t="array" aca="1" ref="F11" ca="1">INDIRECT("plot" &amp; TEXT(ROW(A10), "00") &amp; "!AA26")</f>
        <v>16</v>
      </c>
      <c r="G11" s="89" cm="1">
        <f t="array" aca="1" ref="G11" ca="1">INDIRECT("plot" &amp; TEXT(ROW(A10), "00") &amp; "!AB26")</f>
        <v>24</v>
      </c>
      <c r="H11" s="89" cm="1">
        <f t="array" aca="1" ref="H11" ca="1">INDIRECT("plot" &amp; TEXT(ROW(A10), "00") &amp; "!Z49")</f>
        <v>0</v>
      </c>
      <c r="I11" s="89" cm="1">
        <f t="array" aca="1" ref="I11" ca="1">INDIRECT("plot" &amp; TEXT(ROW(A10), "00") &amp; "!AA49")</f>
        <v>0</v>
      </c>
      <c r="J11" s="89" cm="1">
        <f t="array" aca="1" ref="J11" ca="1">INDIRECT("plot" &amp; TEXT(ROW(A10), "00") &amp; "!AB49")</f>
        <v>0</v>
      </c>
      <c r="K11">
        <v>24</v>
      </c>
      <c r="L11">
        <v>18</v>
      </c>
      <c r="Q11" s="89">
        <f t="shared" ca="1" si="0"/>
        <v>20.428571428571427</v>
      </c>
    </row>
    <row r="12" spans="1:18">
      <c r="A12" s="91">
        <v>11</v>
      </c>
      <c r="B12" s="89">
        <f>plot11!$Z$3</f>
        <v>24</v>
      </c>
      <c r="C12" s="89" cm="1">
        <f t="array" aca="1" ref="C12" ca="1">INDIRECT("plot" &amp; TEXT(ROW(A11), "00") &amp; "!AA3")</f>
        <v>24</v>
      </c>
      <c r="D12" s="89" cm="1">
        <f t="array" aca="1" ref="D12" ca="1">INDIRECT("plot" &amp; TEXT(ROW(A11), "00") &amp; "!AB3")</f>
        <v>0</v>
      </c>
      <c r="E12" s="89" cm="1">
        <f t="array" aca="1" ref="E12" ca="1">INDIRECT("plot" &amp; TEXT(ROW(A11), "00") &amp; "!Z26")</f>
        <v>0</v>
      </c>
      <c r="F12" s="89" cm="1">
        <f t="array" aca="1" ref="F12" ca="1">INDIRECT("plot" &amp; TEXT(ROW(A11), "00") &amp; "!AA26")</f>
        <v>0</v>
      </c>
      <c r="G12" s="89" cm="1">
        <f t="array" aca="1" ref="G12" ca="1">INDIRECT("plot" &amp; TEXT(ROW(A11), "00") &amp; "!AB26")</f>
        <v>0</v>
      </c>
      <c r="H12" s="89" cm="1">
        <f t="array" aca="1" ref="H12" ca="1">INDIRECT("plot" &amp; TEXT(ROW(A11), "00") &amp; "!Z49")</f>
        <v>0</v>
      </c>
      <c r="I12" s="89" cm="1">
        <f t="array" aca="1" ref="I12" ca="1">INDIRECT("plot" &amp; TEXT(ROW(A11), "00") &amp; "!AA49")</f>
        <v>0</v>
      </c>
      <c r="J12" s="89" cm="1">
        <f t="array" aca="1" ref="J12" ca="1">INDIRECT("plot" &amp; TEXT(ROW(A11), "00") &amp; "!AB49")</f>
        <v>0</v>
      </c>
      <c r="K12">
        <v>24</v>
      </c>
      <c r="Q12" s="89">
        <f t="shared" ca="1" si="0"/>
        <v>24</v>
      </c>
    </row>
    <row r="13" spans="1:18">
      <c r="A13" s="91">
        <v>12</v>
      </c>
      <c r="B13" s="89">
        <f>plot12!$Z$3</f>
        <v>26.1</v>
      </c>
      <c r="C13" s="89" cm="1">
        <f t="array" aca="1" ref="C13" ca="1">INDIRECT("plot" &amp; TEXT(ROW(A12), "00") &amp; "!AA3")</f>
        <v>29</v>
      </c>
      <c r="D13" s="89" cm="1">
        <f t="array" aca="1" ref="D13" ca="1">INDIRECT("plot" &amp; TEXT(ROW(A12), "00") &amp; "!AB3")</f>
        <v>34.799999999999997</v>
      </c>
      <c r="E13" s="89" cm="1">
        <f t="array" aca="1" ref="E13" ca="1">INDIRECT("plot" &amp; TEXT(ROW(A12), "00") &amp; "!Z26")</f>
        <v>0</v>
      </c>
      <c r="F13" s="89" cm="1">
        <f t="array" aca="1" ref="F13" ca="1">INDIRECT("plot" &amp; TEXT(ROW(A12), "00") &amp; "!AA26")</f>
        <v>0</v>
      </c>
      <c r="G13" s="89" cm="1">
        <f t="array" aca="1" ref="G13" ca="1">INDIRECT("plot" &amp; TEXT(ROW(A12), "00") &amp; "!AB26")</f>
        <v>0</v>
      </c>
      <c r="H13" s="89" cm="1">
        <f t="array" aca="1" ref="H13" ca="1">INDIRECT("plot" &amp; TEXT(ROW(A12), "00") &amp; "!Z49")</f>
        <v>0</v>
      </c>
      <c r="I13" s="89" cm="1">
        <f t="array" aca="1" ref="I13" ca="1">INDIRECT("plot" &amp; TEXT(ROW(A12), "00") &amp; "!AA49")</f>
        <v>0</v>
      </c>
      <c r="J13" s="89" cm="1">
        <f t="array" aca="1" ref="J13" ca="1">INDIRECT("plot" &amp; TEXT(ROW(A12), "00") &amp; "!AB49")</f>
        <v>0</v>
      </c>
      <c r="K13">
        <v>30</v>
      </c>
      <c r="L13">
        <v>28.5</v>
      </c>
      <c r="Q13" s="89">
        <f ca="1">SUM(B13:M13)/COUNTIF(B13:M13, "&gt;0")</f>
        <v>29.68</v>
      </c>
    </row>
    <row r="14" spans="1:18">
      <c r="A14" s="90" t="s">
        <v>238</v>
      </c>
      <c r="B14" s="89">
        <f>SUM(B2:B13)/COUNTIF(B2:B13, "&gt;0")</f>
        <v>26.014285714285712</v>
      </c>
      <c r="C14" s="89">
        <f t="shared" ref="C14:K14" ca="1" si="1">SUM(C2:C13)/COUNTIF(C2:C13, "&gt;0")</f>
        <v>29.166666666666668</v>
      </c>
      <c r="D14" s="89">
        <f t="shared" ca="1" si="1"/>
        <v>29.266666666666666</v>
      </c>
      <c r="E14" s="89">
        <f t="shared" ca="1" si="1"/>
        <v>24.45</v>
      </c>
      <c r="F14" s="89">
        <f t="shared" ca="1" si="1"/>
        <v>23.64</v>
      </c>
      <c r="G14" s="89"/>
      <c r="H14" s="89">
        <f t="shared" ca="1" si="1"/>
        <v>27.5</v>
      </c>
      <c r="I14" s="89">
        <f t="shared" ca="1" si="1"/>
        <v>28</v>
      </c>
      <c r="J14" s="89"/>
      <c r="Q14" s="90" t="e">
        <f ca="1">SUM(Q2:Q13)/COUNTIF(Q2:Q13, "&gt;0")</f>
        <v>#DIV/0!</v>
      </c>
      <c r="R14" s="83" t="s">
        <v>24</v>
      </c>
    </row>
  </sheetData>
  <conditionalFormatting sqref="B2:J13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283E-2FE1-484A-851E-33640D13D5BE}">
  <dimension ref="A1:AF69"/>
  <sheetViews>
    <sheetView zoomScaleNormal="100" workbookViewId="0">
      <selection activeCell="X46" sqref="X46"/>
    </sheetView>
  </sheetViews>
  <sheetFormatPr defaultColWidth="11" defaultRowHeight="15.75"/>
  <cols>
    <col min="32" max="32" width="12.625" bestFit="1" customWidth="1"/>
  </cols>
  <sheetData>
    <row r="1" spans="1:3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/>
      <c r="X1" s="1"/>
      <c r="Y1" s="1" t="s">
        <v>3</v>
      </c>
      <c r="Z1" s="1"/>
      <c r="AA1" s="1"/>
      <c r="AB1" s="1"/>
      <c r="AC1" s="1"/>
      <c r="AD1" s="1"/>
      <c r="AE1" s="1"/>
    </row>
    <row r="2" spans="1:32">
      <c r="A2" s="2"/>
      <c r="B2" s="3"/>
      <c r="C2" s="144" t="s">
        <v>4</v>
      </c>
      <c r="D2" s="145"/>
      <c r="E2" s="146"/>
      <c r="F2" s="144" t="s">
        <v>5</v>
      </c>
      <c r="G2" s="145"/>
      <c r="H2" s="146"/>
      <c r="I2" s="144" t="s">
        <v>6</v>
      </c>
      <c r="J2" s="145"/>
      <c r="K2" s="146"/>
      <c r="L2" s="144" t="s">
        <v>7</v>
      </c>
      <c r="M2" s="145"/>
      <c r="N2" s="146"/>
      <c r="O2" s="4"/>
      <c r="P2" s="5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13</v>
      </c>
      <c r="V2" s="6" t="s">
        <v>14</v>
      </c>
      <c r="W2" s="6" t="s">
        <v>15</v>
      </c>
      <c r="X2" s="7" t="s">
        <v>300</v>
      </c>
      <c r="Y2" s="8"/>
      <c r="Z2" s="9" t="s">
        <v>16</v>
      </c>
      <c r="AA2" s="9" t="s">
        <v>17</v>
      </c>
      <c r="AB2" s="9" t="s">
        <v>18</v>
      </c>
      <c r="AC2" s="9" t="s">
        <v>19</v>
      </c>
      <c r="AD2" s="9" t="s">
        <v>20</v>
      </c>
      <c r="AE2" s="9" t="s">
        <v>21</v>
      </c>
      <c r="AF2" s="7" t="s">
        <v>299</v>
      </c>
    </row>
    <row r="3" spans="1:32">
      <c r="A3" s="10"/>
      <c r="B3" s="147" t="s">
        <v>22</v>
      </c>
      <c r="C3" s="11">
        <v>1</v>
      </c>
      <c r="D3" s="12">
        <v>4</v>
      </c>
      <c r="E3" s="12">
        <v>25</v>
      </c>
      <c r="F3" s="12">
        <v>1</v>
      </c>
      <c r="G3" s="12">
        <v>4</v>
      </c>
      <c r="H3" s="12">
        <v>25</v>
      </c>
      <c r="I3" s="12">
        <v>1</v>
      </c>
      <c r="J3" s="12">
        <v>4</v>
      </c>
      <c r="K3" s="12">
        <v>25</v>
      </c>
      <c r="L3" s="12">
        <v>1</v>
      </c>
      <c r="M3" s="12">
        <v>4</v>
      </c>
      <c r="N3" s="12">
        <v>25</v>
      </c>
      <c r="O3" s="13"/>
      <c r="P3" s="14">
        <v>1</v>
      </c>
      <c r="Q3" s="15"/>
      <c r="R3" s="15" t="s">
        <v>23</v>
      </c>
      <c r="S3" s="15">
        <v>90</v>
      </c>
      <c r="T3" s="15">
        <v>2.8</v>
      </c>
      <c r="U3" s="15">
        <v>34</v>
      </c>
      <c r="V3" s="15">
        <v>1.3</v>
      </c>
      <c r="W3" s="15">
        <v>24.4</v>
      </c>
      <c r="X3" s="16">
        <f>(U3/100/2)^2*PI()</f>
        <v>9.0792027688745044E-2</v>
      </c>
      <c r="Y3" s="17" t="s">
        <v>24</v>
      </c>
      <c r="Z3" s="15">
        <v>29</v>
      </c>
      <c r="AA3" s="15"/>
      <c r="AB3" s="15"/>
      <c r="AC3" s="15"/>
      <c r="AD3" s="15"/>
      <c r="AE3" s="15"/>
      <c r="AF3">
        <f t="shared" ref="AF3:AF22" si="0">X3*W3*0.5</f>
        <v>1.1076627378026895</v>
      </c>
    </row>
    <row r="4" spans="1:32">
      <c r="A4" s="2"/>
      <c r="B4" s="143"/>
      <c r="C4" s="18" t="s">
        <v>25</v>
      </c>
      <c r="D4" s="19" t="s">
        <v>26</v>
      </c>
      <c r="E4" s="19" t="s">
        <v>27</v>
      </c>
      <c r="F4" s="19" t="s">
        <v>28</v>
      </c>
      <c r="G4" s="19" t="s">
        <v>29</v>
      </c>
      <c r="H4" s="19" t="s">
        <v>30</v>
      </c>
      <c r="I4" s="19" t="s">
        <v>31</v>
      </c>
      <c r="J4" s="19" t="s">
        <v>32</v>
      </c>
      <c r="K4" s="19" t="s">
        <v>33</v>
      </c>
      <c r="L4" s="19" t="s">
        <v>34</v>
      </c>
      <c r="M4" s="19" t="s">
        <v>35</v>
      </c>
      <c r="N4" s="19" t="s">
        <v>36</v>
      </c>
      <c r="O4" s="4"/>
      <c r="P4" s="14">
        <v>2</v>
      </c>
      <c r="Q4" s="15"/>
      <c r="R4" s="15" t="s">
        <v>37</v>
      </c>
      <c r="S4" s="15">
        <v>165</v>
      </c>
      <c r="T4" s="15">
        <v>2.8</v>
      </c>
      <c r="U4" s="15">
        <v>10.199999999999999</v>
      </c>
      <c r="V4" s="15">
        <v>1.3</v>
      </c>
      <c r="W4" s="15">
        <v>8</v>
      </c>
      <c r="X4" s="16">
        <f t="shared" ref="X4:X67" si="1">(U4/100/2)^2*PI()</f>
        <v>8.1712824919870503E-3</v>
      </c>
      <c r="Y4" s="16"/>
      <c r="Z4" s="16"/>
      <c r="AA4" s="16"/>
      <c r="AB4" s="16"/>
      <c r="AC4" s="16"/>
      <c r="AD4" s="16"/>
      <c r="AE4" s="16"/>
      <c r="AF4">
        <f t="shared" si="0"/>
        <v>3.2685129967948201E-2</v>
      </c>
    </row>
    <row r="5" spans="1:32" ht="19.5">
      <c r="A5" s="20"/>
      <c r="B5" s="21" t="s">
        <v>38</v>
      </c>
      <c r="C5" s="22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13"/>
      <c r="P5" s="14">
        <v>3</v>
      </c>
      <c r="Q5" s="15"/>
      <c r="R5" s="15" t="s">
        <v>39</v>
      </c>
      <c r="S5" s="15">
        <v>265</v>
      </c>
      <c r="T5" s="15">
        <v>8.4</v>
      </c>
      <c r="U5" s="15">
        <v>43.3</v>
      </c>
      <c r="V5" s="15">
        <v>1.3</v>
      </c>
      <c r="W5" s="15">
        <v>27.4</v>
      </c>
      <c r="X5" s="16">
        <f t="shared" si="1"/>
        <v>0.14725351625722416</v>
      </c>
      <c r="Y5" s="16"/>
      <c r="Z5" s="16"/>
      <c r="AA5" s="16"/>
      <c r="AB5" s="16"/>
      <c r="AC5" s="16"/>
      <c r="AD5" s="16"/>
      <c r="AE5" s="16"/>
      <c r="AF5">
        <f t="shared" si="0"/>
        <v>2.0173731727239708</v>
      </c>
    </row>
    <row r="6" spans="1:32">
      <c r="A6" s="23" t="s">
        <v>40</v>
      </c>
      <c r="B6" s="24" t="s">
        <v>41</v>
      </c>
      <c r="C6" s="19" t="s">
        <v>42</v>
      </c>
      <c r="D6" s="19" t="s">
        <v>43</v>
      </c>
      <c r="E6" s="19" t="s">
        <v>44</v>
      </c>
      <c r="F6" s="19" t="s">
        <v>45</v>
      </c>
      <c r="G6" s="19" t="s">
        <v>46</v>
      </c>
      <c r="H6" s="19" t="s">
        <v>47</v>
      </c>
      <c r="I6" s="19" t="s">
        <v>48</v>
      </c>
      <c r="J6" s="19" t="s">
        <v>49</v>
      </c>
      <c r="K6" s="19" t="s">
        <v>50</v>
      </c>
      <c r="L6" s="19" t="s">
        <v>51</v>
      </c>
      <c r="M6" s="19" t="s">
        <v>52</v>
      </c>
      <c r="N6" s="19" t="s">
        <v>53</v>
      </c>
      <c r="O6" s="4"/>
      <c r="P6" s="14">
        <v>4</v>
      </c>
      <c r="Q6" s="15"/>
      <c r="R6" s="15" t="s">
        <v>54</v>
      </c>
      <c r="S6" s="15">
        <v>150</v>
      </c>
      <c r="T6" s="15">
        <v>3.04</v>
      </c>
      <c r="U6" s="15">
        <v>23.5</v>
      </c>
      <c r="V6" s="15">
        <v>1.3</v>
      </c>
      <c r="W6" s="15">
        <v>21.7</v>
      </c>
      <c r="X6" s="16">
        <f t="shared" si="1"/>
        <v>4.3373613573624077E-2</v>
      </c>
      <c r="Y6" s="16"/>
      <c r="Z6" s="16"/>
      <c r="AA6" s="16"/>
      <c r="AB6" s="16"/>
      <c r="AC6" s="16"/>
      <c r="AD6" s="16"/>
      <c r="AE6" s="16"/>
      <c r="AF6">
        <f t="shared" si="0"/>
        <v>0.47060370727382123</v>
      </c>
    </row>
    <row r="7" spans="1:32">
      <c r="A7" s="25">
        <v>1</v>
      </c>
      <c r="B7" s="20" t="s">
        <v>37</v>
      </c>
      <c r="C7" s="20"/>
      <c r="D7" s="26">
        <v>1</v>
      </c>
      <c r="E7" s="26">
        <v>1</v>
      </c>
      <c r="F7" s="20"/>
      <c r="G7" s="26">
        <v>1</v>
      </c>
      <c r="H7" s="26">
        <v>1</v>
      </c>
      <c r="I7" s="20"/>
      <c r="J7" s="26">
        <v>1</v>
      </c>
      <c r="K7" s="26">
        <v>1</v>
      </c>
      <c r="L7" s="20"/>
      <c r="M7" s="26">
        <v>1</v>
      </c>
      <c r="N7" s="26">
        <v>1</v>
      </c>
      <c r="O7" s="13"/>
      <c r="P7" s="14">
        <v>5</v>
      </c>
      <c r="Q7" s="15"/>
      <c r="R7" s="15" t="s">
        <v>54</v>
      </c>
      <c r="S7" s="15">
        <v>230</v>
      </c>
      <c r="T7" s="15">
        <v>3.07</v>
      </c>
      <c r="U7" s="15">
        <v>20.9</v>
      </c>
      <c r="V7" s="15">
        <v>1.3</v>
      </c>
      <c r="W7" s="15">
        <v>22.8</v>
      </c>
      <c r="X7" s="16">
        <f t="shared" si="1"/>
        <v>3.4306977175363934E-2</v>
      </c>
      <c r="Y7" s="16"/>
      <c r="Z7" s="16"/>
      <c r="AA7" s="16"/>
      <c r="AB7" s="16"/>
      <c r="AC7" s="16"/>
      <c r="AD7" s="16"/>
      <c r="AE7" s="16"/>
      <c r="AF7">
        <f t="shared" si="0"/>
        <v>0.39109953979914885</v>
      </c>
    </row>
    <row r="8" spans="1:32">
      <c r="A8" s="25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13"/>
      <c r="P8" s="14">
        <v>6</v>
      </c>
      <c r="Q8" s="15"/>
      <c r="R8" s="15" t="s">
        <v>55</v>
      </c>
      <c r="S8" s="15">
        <v>250</v>
      </c>
      <c r="T8" s="15">
        <v>6.09</v>
      </c>
      <c r="U8" s="15">
        <v>28.4</v>
      </c>
      <c r="V8" s="15">
        <v>1.3</v>
      </c>
      <c r="W8" s="15">
        <v>28.5</v>
      </c>
      <c r="X8" s="16">
        <f t="shared" si="1"/>
        <v>6.3347074266984577E-2</v>
      </c>
      <c r="Y8" s="16"/>
      <c r="Z8" s="16"/>
      <c r="AA8" s="16"/>
      <c r="AB8" s="16"/>
      <c r="AC8" s="16"/>
      <c r="AD8" s="16"/>
      <c r="AE8" s="16"/>
      <c r="AF8">
        <f t="shared" si="0"/>
        <v>0.90269580830453022</v>
      </c>
    </row>
    <row r="9" spans="1:32">
      <c r="A9" s="25">
        <v>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13"/>
      <c r="P9" s="14">
        <v>7</v>
      </c>
      <c r="Q9" s="15"/>
      <c r="R9" s="15" t="s">
        <v>55</v>
      </c>
      <c r="S9" s="15">
        <v>280</v>
      </c>
      <c r="T9" s="15">
        <v>10</v>
      </c>
      <c r="U9" s="15">
        <v>60.5</v>
      </c>
      <c r="V9" s="15">
        <v>1.3</v>
      </c>
      <c r="W9" s="15">
        <v>35.299999999999997</v>
      </c>
      <c r="X9" s="16">
        <f t="shared" si="1"/>
        <v>0.28747536275755098</v>
      </c>
      <c r="Y9" s="16"/>
      <c r="Z9" s="16"/>
      <c r="AA9" s="16"/>
      <c r="AB9" s="16"/>
      <c r="AC9" s="16"/>
      <c r="AD9" s="16"/>
      <c r="AE9" s="16"/>
      <c r="AF9">
        <f t="shared" si="0"/>
        <v>5.0739401526707741</v>
      </c>
    </row>
    <row r="10" spans="1:32">
      <c r="A10" s="25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13"/>
      <c r="P10" s="14">
        <v>8</v>
      </c>
      <c r="Q10" s="15"/>
      <c r="R10" s="15" t="s">
        <v>37</v>
      </c>
      <c r="S10" s="15">
        <v>320</v>
      </c>
      <c r="T10" s="15">
        <v>2.8</v>
      </c>
      <c r="U10" s="15">
        <v>30.5</v>
      </c>
      <c r="V10" s="15">
        <v>1.3</v>
      </c>
      <c r="W10" s="15">
        <v>36</v>
      </c>
      <c r="X10" s="16">
        <f t="shared" si="1"/>
        <v>7.3061664150047625E-2</v>
      </c>
      <c r="Y10" s="16"/>
      <c r="Z10" s="16"/>
      <c r="AA10" s="16"/>
      <c r="AB10" s="16"/>
      <c r="AC10" s="16"/>
      <c r="AD10" s="16"/>
      <c r="AE10" s="16"/>
      <c r="AF10">
        <f t="shared" si="0"/>
        <v>1.3151099547008573</v>
      </c>
    </row>
    <row r="11" spans="1:32">
      <c r="A11" s="25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13"/>
      <c r="P11" s="14">
        <v>9</v>
      </c>
      <c r="Q11" s="15"/>
      <c r="R11" s="15" t="s">
        <v>56</v>
      </c>
      <c r="S11" s="15">
        <v>330</v>
      </c>
      <c r="T11" s="15">
        <v>7.5</v>
      </c>
      <c r="U11" s="15">
        <v>32.299999999999997</v>
      </c>
      <c r="V11" s="15">
        <v>1.3</v>
      </c>
      <c r="W11" s="15">
        <v>35.700000000000003</v>
      </c>
      <c r="X11" s="16">
        <f t="shared" si="1"/>
        <v>8.1939804989092355E-2</v>
      </c>
      <c r="Y11" s="16"/>
      <c r="Z11" s="16"/>
      <c r="AA11" s="16"/>
      <c r="AB11" s="16"/>
      <c r="AC11" s="16"/>
      <c r="AD11" s="16"/>
      <c r="AE11" s="16"/>
      <c r="AF11">
        <f t="shared" si="0"/>
        <v>1.4626255190552986</v>
      </c>
    </row>
    <row r="12" spans="1:32">
      <c r="A12" s="25">
        <v>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13"/>
      <c r="P12" s="14">
        <v>10</v>
      </c>
      <c r="Q12" s="15"/>
      <c r="R12" s="15" t="s">
        <v>39</v>
      </c>
      <c r="S12" s="15">
        <v>350</v>
      </c>
      <c r="T12" s="15">
        <v>11.5</v>
      </c>
      <c r="U12" s="15">
        <v>32.700000000000003</v>
      </c>
      <c r="V12" s="15">
        <v>1.3</v>
      </c>
      <c r="W12" s="15">
        <v>31.6</v>
      </c>
      <c r="X12" s="16">
        <f t="shared" si="1"/>
        <v>8.3981840213925754E-2</v>
      </c>
      <c r="Y12" s="16"/>
      <c r="Z12" s="16"/>
      <c r="AA12" s="16"/>
      <c r="AB12" s="16"/>
      <c r="AC12" s="16"/>
      <c r="AD12" s="16"/>
      <c r="AE12" s="16"/>
      <c r="AF12">
        <f t="shared" si="0"/>
        <v>1.3269130753800269</v>
      </c>
    </row>
    <row r="13" spans="1:32">
      <c r="A13" s="25">
        <v>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13"/>
      <c r="P13" s="14">
        <v>11</v>
      </c>
      <c r="Q13" s="15"/>
      <c r="R13" s="15" t="s">
        <v>37</v>
      </c>
      <c r="S13" s="15">
        <v>30</v>
      </c>
      <c r="T13" s="15">
        <v>10.1</v>
      </c>
      <c r="U13" s="15">
        <v>36.799999999999997</v>
      </c>
      <c r="V13" s="15">
        <v>1.3</v>
      </c>
      <c r="W13" s="15">
        <v>30</v>
      </c>
      <c r="X13" s="16">
        <f t="shared" si="1"/>
        <v>0.10636176087993603</v>
      </c>
      <c r="Y13" s="16"/>
      <c r="Z13" s="16"/>
      <c r="AA13" s="16"/>
      <c r="AB13" s="16"/>
      <c r="AC13" s="16"/>
      <c r="AD13" s="16"/>
      <c r="AE13" s="16"/>
      <c r="AF13">
        <f t="shared" si="0"/>
        <v>1.5954264131990403</v>
      </c>
    </row>
    <row r="14" spans="1:32">
      <c r="A14" s="25">
        <v>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13"/>
      <c r="P14" s="14">
        <v>12</v>
      </c>
      <c r="Q14" s="15"/>
      <c r="R14" s="15" t="s">
        <v>57</v>
      </c>
      <c r="S14" s="15">
        <v>55</v>
      </c>
      <c r="T14" s="15">
        <v>2.6</v>
      </c>
      <c r="U14" s="15">
        <v>12.3</v>
      </c>
      <c r="V14" s="15">
        <v>1.3</v>
      </c>
      <c r="W14" s="15">
        <v>15.9</v>
      </c>
      <c r="X14" s="16">
        <f t="shared" si="1"/>
        <v>1.1882288814039998E-2</v>
      </c>
      <c r="Y14" s="16"/>
      <c r="Z14" s="16" t="s">
        <v>296</v>
      </c>
      <c r="AB14" s="16"/>
      <c r="AC14" s="16"/>
      <c r="AD14" s="16"/>
      <c r="AE14" s="16"/>
      <c r="AF14">
        <f t="shared" si="0"/>
        <v>9.446419607161799E-2</v>
      </c>
    </row>
    <row r="15" spans="1:32">
      <c r="A15" s="25">
        <v>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13"/>
      <c r="P15" s="14">
        <v>13</v>
      </c>
      <c r="Q15" s="15"/>
      <c r="R15" s="15"/>
      <c r="S15" s="15"/>
      <c r="T15" s="15"/>
      <c r="U15" s="15"/>
      <c r="V15" s="15"/>
      <c r="W15" s="15"/>
      <c r="X15" s="16">
        <f t="shared" si="1"/>
        <v>0</v>
      </c>
      <c r="Y15" s="16"/>
      <c r="Z15" s="16"/>
      <c r="AA15" s="16"/>
      <c r="AB15" s="16"/>
      <c r="AC15" s="16"/>
      <c r="AD15" s="16"/>
      <c r="AE15" s="16"/>
      <c r="AF15">
        <f t="shared" si="0"/>
        <v>0</v>
      </c>
    </row>
    <row r="16" spans="1:32">
      <c r="A16" s="25">
        <v>10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13"/>
      <c r="P16" s="14">
        <v>14</v>
      </c>
      <c r="Q16" s="15"/>
      <c r="R16" s="15"/>
      <c r="S16" s="15"/>
      <c r="T16" s="15"/>
      <c r="U16" s="15"/>
      <c r="V16" s="15"/>
      <c r="W16" s="15"/>
      <c r="X16" s="16">
        <f t="shared" si="1"/>
        <v>0</v>
      </c>
      <c r="Y16" s="16"/>
      <c r="Z16" s="16"/>
      <c r="AA16" s="16"/>
      <c r="AB16" s="16"/>
      <c r="AC16" s="16"/>
      <c r="AD16" s="16"/>
      <c r="AE16" s="16"/>
      <c r="AF16">
        <f t="shared" si="0"/>
        <v>0</v>
      </c>
    </row>
    <row r="17" spans="1:32">
      <c r="A17" s="25">
        <v>11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13"/>
      <c r="P17" s="14">
        <v>15</v>
      </c>
      <c r="Q17" s="15"/>
      <c r="R17" s="15"/>
      <c r="S17" s="15"/>
      <c r="T17" s="15"/>
      <c r="U17" s="15"/>
      <c r="V17" s="15"/>
      <c r="W17" s="15"/>
      <c r="X17" s="16">
        <f t="shared" si="1"/>
        <v>0</v>
      </c>
      <c r="Y17" s="16"/>
      <c r="Z17" s="16"/>
      <c r="AA17" s="16"/>
      <c r="AB17" s="16"/>
      <c r="AC17" s="16"/>
      <c r="AD17" s="16"/>
      <c r="AE17" s="16"/>
      <c r="AF17">
        <f t="shared" si="0"/>
        <v>0</v>
      </c>
    </row>
    <row r="18" spans="1:32">
      <c r="A18" s="25">
        <v>12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3"/>
      <c r="P18" s="14">
        <v>16</v>
      </c>
      <c r="Q18" s="15"/>
      <c r="R18" s="15"/>
      <c r="S18" s="15"/>
      <c r="T18" s="15"/>
      <c r="U18" s="15"/>
      <c r="V18" s="15"/>
      <c r="W18" s="15"/>
      <c r="X18" s="16">
        <f t="shared" si="1"/>
        <v>0</v>
      </c>
      <c r="Y18" s="16"/>
      <c r="Z18" s="16"/>
      <c r="AA18" s="16"/>
      <c r="AB18" s="16"/>
      <c r="AC18" s="16"/>
      <c r="AD18" s="16"/>
      <c r="AE18" s="16"/>
      <c r="AF18">
        <f t="shared" si="0"/>
        <v>0</v>
      </c>
    </row>
    <row r="19" spans="1:32">
      <c r="A19" s="25">
        <v>13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13"/>
      <c r="P19" s="14">
        <v>17</v>
      </c>
      <c r="Q19" s="15"/>
      <c r="R19" s="15"/>
      <c r="S19" s="15"/>
      <c r="T19" s="15"/>
      <c r="U19" s="15"/>
      <c r="V19" s="15"/>
      <c r="W19" s="15"/>
      <c r="X19" s="16">
        <f t="shared" si="1"/>
        <v>0</v>
      </c>
      <c r="Y19" s="16"/>
      <c r="Z19" s="16"/>
      <c r="AA19" s="16"/>
      <c r="AB19" s="16"/>
      <c r="AC19" s="16"/>
      <c r="AD19" s="16"/>
      <c r="AE19" s="16"/>
      <c r="AF19">
        <f t="shared" si="0"/>
        <v>0</v>
      </c>
    </row>
    <row r="20" spans="1:32">
      <c r="A20" s="25">
        <v>14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13"/>
      <c r="P20" s="14">
        <v>18</v>
      </c>
      <c r="Q20" s="15"/>
      <c r="R20" s="15"/>
      <c r="S20" s="15"/>
      <c r="T20" s="15"/>
      <c r="U20" s="15"/>
      <c r="V20" s="15"/>
      <c r="W20" s="15"/>
      <c r="X20" s="16">
        <f t="shared" si="1"/>
        <v>0</v>
      </c>
      <c r="Y20" s="16"/>
      <c r="Z20" s="16"/>
      <c r="AA20" s="16"/>
      <c r="AB20" s="16"/>
      <c r="AC20" s="16"/>
      <c r="AD20" s="16"/>
      <c r="AE20" s="16"/>
      <c r="AF20">
        <f t="shared" si="0"/>
        <v>0</v>
      </c>
    </row>
    <row r="21" spans="1:3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>
        <v>19</v>
      </c>
      <c r="Q21" s="15"/>
      <c r="R21" s="15"/>
      <c r="S21" s="15"/>
      <c r="T21" s="15"/>
      <c r="U21" s="15"/>
      <c r="V21" s="15"/>
      <c r="W21" s="15"/>
      <c r="X21" s="16">
        <f t="shared" si="1"/>
        <v>0</v>
      </c>
      <c r="Y21" s="16"/>
      <c r="Z21" s="16"/>
      <c r="AA21" s="16"/>
      <c r="AB21" s="16"/>
      <c r="AC21" s="16"/>
      <c r="AD21" s="16"/>
      <c r="AE21" s="16"/>
      <c r="AF21">
        <f t="shared" si="0"/>
        <v>0</v>
      </c>
    </row>
    <row r="22" spans="1:3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>
        <v>20</v>
      </c>
      <c r="Q22" s="15"/>
      <c r="R22" s="15"/>
      <c r="S22" s="15"/>
      <c r="T22" s="15"/>
      <c r="U22" s="15"/>
      <c r="V22" s="15"/>
      <c r="W22" s="15"/>
      <c r="X22" s="16">
        <f t="shared" si="1"/>
        <v>0</v>
      </c>
      <c r="Y22" s="16"/>
      <c r="Z22" s="16"/>
      <c r="AA22" s="16"/>
      <c r="AB22" s="16"/>
      <c r="AC22" s="16"/>
      <c r="AD22" s="16"/>
      <c r="AE22" s="16"/>
      <c r="AF22">
        <f t="shared" si="0"/>
        <v>0</v>
      </c>
    </row>
    <row r="23" spans="1:32">
      <c r="X23" s="16">
        <f>SUM(X3:X22)</f>
        <v>1.0319472132585217</v>
      </c>
      <c r="AF23">
        <f>SUM(AF3:AF22)</f>
        <v>15.790599406949724</v>
      </c>
    </row>
    <row r="24" spans="1:32">
      <c r="A24" s="55" t="s">
        <v>204</v>
      </c>
      <c r="B24" s="55" t="s">
        <v>1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 t="s">
        <v>2</v>
      </c>
      <c r="Q24" s="55"/>
      <c r="R24" s="55"/>
      <c r="S24" s="55"/>
      <c r="T24" s="55"/>
      <c r="U24" s="55"/>
      <c r="V24" s="55"/>
      <c r="W24" s="55"/>
      <c r="X24" s="16">
        <f t="shared" si="1"/>
        <v>0</v>
      </c>
      <c r="Y24" s="55" t="s">
        <v>3</v>
      </c>
      <c r="Z24" s="55"/>
      <c r="AA24" s="55"/>
      <c r="AB24" s="55"/>
      <c r="AC24" s="55"/>
      <c r="AD24" s="55"/>
      <c r="AE24" s="55"/>
      <c r="AF24">
        <f>X24*W24*0.5</f>
        <v>0</v>
      </c>
    </row>
    <row r="25" spans="1:32">
      <c r="A25" s="56"/>
      <c r="B25" s="57"/>
      <c r="C25" s="148" t="s">
        <v>4</v>
      </c>
      <c r="D25" s="145"/>
      <c r="E25" s="146"/>
      <c r="F25" s="148" t="s">
        <v>5</v>
      </c>
      <c r="G25" s="145"/>
      <c r="H25" s="146"/>
      <c r="I25" s="148" t="s">
        <v>6</v>
      </c>
      <c r="J25" s="145"/>
      <c r="K25" s="146"/>
      <c r="L25" s="148" t="s">
        <v>7</v>
      </c>
      <c r="M25" s="145"/>
      <c r="N25" s="146"/>
      <c r="O25" s="58"/>
      <c r="P25" s="59" t="s">
        <v>8</v>
      </c>
      <c r="Q25" s="60" t="s">
        <v>9</v>
      </c>
      <c r="R25" s="60" t="s">
        <v>10</v>
      </c>
      <c r="S25" s="60" t="s">
        <v>11</v>
      </c>
      <c r="T25" s="60" t="s">
        <v>12</v>
      </c>
      <c r="U25" s="60" t="s">
        <v>13</v>
      </c>
      <c r="V25" s="60" t="s">
        <v>14</v>
      </c>
      <c r="W25" s="60" t="s">
        <v>15</v>
      </c>
      <c r="X25" s="16"/>
      <c r="Y25" s="62"/>
      <c r="Z25" s="63" t="s">
        <v>16</v>
      </c>
      <c r="AA25" s="63" t="s">
        <v>17</v>
      </c>
      <c r="AB25" s="63" t="s">
        <v>18</v>
      </c>
      <c r="AC25" s="63" t="s">
        <v>19</v>
      </c>
      <c r="AD25" s="63" t="s">
        <v>20</v>
      </c>
      <c r="AE25" s="63" t="s">
        <v>21</v>
      </c>
    </row>
    <row r="26" spans="1:32">
      <c r="A26" s="64"/>
      <c r="B26" s="149" t="s">
        <v>22</v>
      </c>
      <c r="C26" s="65">
        <v>1</v>
      </c>
      <c r="D26" s="66">
        <v>4</v>
      </c>
      <c r="E26" s="66">
        <v>25</v>
      </c>
      <c r="F26" s="66">
        <v>1</v>
      </c>
      <c r="G26" s="66">
        <v>4</v>
      </c>
      <c r="H26" s="66">
        <v>25</v>
      </c>
      <c r="I26" s="66">
        <v>1</v>
      </c>
      <c r="J26" s="66">
        <v>4</v>
      </c>
      <c r="K26" s="66">
        <v>25</v>
      </c>
      <c r="L26" s="66">
        <v>1</v>
      </c>
      <c r="M26" s="66">
        <v>4</v>
      </c>
      <c r="N26" s="66">
        <v>25</v>
      </c>
      <c r="O26" s="67"/>
      <c r="P26" s="68">
        <v>1</v>
      </c>
      <c r="Q26" s="69">
        <v>1</v>
      </c>
      <c r="R26" s="69" t="s">
        <v>60</v>
      </c>
      <c r="S26" s="69" t="s">
        <v>205</v>
      </c>
      <c r="T26" s="69" t="s">
        <v>161</v>
      </c>
      <c r="U26" s="69">
        <v>10</v>
      </c>
      <c r="V26" s="69"/>
      <c r="W26" s="69">
        <v>7</v>
      </c>
      <c r="X26" s="16">
        <f t="shared" si="1"/>
        <v>7.8539816339744835E-3</v>
      </c>
      <c r="Y26" s="71" t="s">
        <v>24</v>
      </c>
      <c r="Z26" s="69">
        <v>34</v>
      </c>
      <c r="AA26" s="69"/>
      <c r="AB26" s="69"/>
      <c r="AC26" s="69"/>
      <c r="AD26" s="69"/>
      <c r="AE26" s="69"/>
      <c r="AF26">
        <f t="shared" ref="AF26:AF45" si="2">X26*W26*0.5</f>
        <v>2.7488935718910694E-2</v>
      </c>
    </row>
    <row r="27" spans="1:32">
      <c r="A27" s="56"/>
      <c r="B27" s="143"/>
      <c r="C27" s="72" t="s">
        <v>25</v>
      </c>
      <c r="D27" s="73" t="s">
        <v>26</v>
      </c>
      <c r="E27" s="73" t="s">
        <v>27</v>
      </c>
      <c r="F27" s="73" t="s">
        <v>28</v>
      </c>
      <c r="G27" s="73" t="s">
        <v>29</v>
      </c>
      <c r="H27" s="73" t="s">
        <v>30</v>
      </c>
      <c r="I27" s="73" t="s">
        <v>31</v>
      </c>
      <c r="J27" s="73" t="s">
        <v>32</v>
      </c>
      <c r="K27" s="73" t="s">
        <v>33</v>
      </c>
      <c r="L27" s="73" t="s">
        <v>34</v>
      </c>
      <c r="M27" s="73" t="s">
        <v>35</v>
      </c>
      <c r="N27" s="73" t="s">
        <v>36</v>
      </c>
      <c r="O27" s="58"/>
      <c r="P27" s="68">
        <v>2</v>
      </c>
      <c r="Q27" s="69">
        <v>2</v>
      </c>
      <c r="R27" s="69" t="s">
        <v>206</v>
      </c>
      <c r="S27" s="69" t="s">
        <v>197</v>
      </c>
      <c r="T27" s="69" t="s">
        <v>129</v>
      </c>
      <c r="U27" s="69">
        <v>12.5</v>
      </c>
      <c r="V27" s="69"/>
      <c r="W27" s="69">
        <v>17</v>
      </c>
      <c r="X27" s="16">
        <f t="shared" si="1"/>
        <v>1.2271846303085129E-2</v>
      </c>
      <c r="Y27" s="70"/>
      <c r="Z27" s="70"/>
      <c r="AA27" s="70"/>
      <c r="AB27" s="70"/>
      <c r="AC27" s="70"/>
      <c r="AD27" s="70"/>
      <c r="AE27" s="70"/>
      <c r="AF27">
        <f t="shared" si="2"/>
        <v>0.10431069357622361</v>
      </c>
    </row>
    <row r="28" spans="1:32" ht="19.5">
      <c r="A28" s="74"/>
      <c r="B28" s="75" t="s">
        <v>38</v>
      </c>
      <c r="C28" s="76">
        <v>0</v>
      </c>
      <c r="D28" s="74">
        <v>2</v>
      </c>
      <c r="E28" s="74">
        <v>5</v>
      </c>
      <c r="F28" s="74">
        <v>0</v>
      </c>
      <c r="G28" s="74">
        <v>0</v>
      </c>
      <c r="H28" s="74">
        <v>12</v>
      </c>
      <c r="I28" s="74">
        <v>0</v>
      </c>
      <c r="J28" s="74">
        <v>0</v>
      </c>
      <c r="K28" s="74">
        <v>17</v>
      </c>
      <c r="L28" s="74">
        <v>0</v>
      </c>
      <c r="M28" s="74">
        <v>2</v>
      </c>
      <c r="N28" s="74">
        <v>18</v>
      </c>
      <c r="O28" s="67"/>
      <c r="P28" s="68">
        <v>3</v>
      </c>
      <c r="Q28" s="69"/>
      <c r="R28" s="69"/>
      <c r="S28" s="69"/>
      <c r="T28" s="69"/>
      <c r="U28" s="69"/>
      <c r="V28" s="69"/>
      <c r="W28" s="69"/>
      <c r="X28" s="16">
        <f t="shared" si="1"/>
        <v>0</v>
      </c>
      <c r="Y28" s="70"/>
      <c r="Z28" s="70"/>
      <c r="AA28" s="70"/>
      <c r="AB28" s="70"/>
      <c r="AC28" s="70"/>
      <c r="AD28" s="70"/>
      <c r="AE28" s="70"/>
      <c r="AF28">
        <f t="shared" si="2"/>
        <v>0</v>
      </c>
    </row>
    <row r="29" spans="1:32">
      <c r="A29" s="77" t="s">
        <v>40</v>
      </c>
      <c r="B29" s="78" t="s">
        <v>41</v>
      </c>
      <c r="C29" s="73" t="s">
        <v>42</v>
      </c>
      <c r="D29" s="73" t="s">
        <v>43</v>
      </c>
      <c r="E29" s="73" t="s">
        <v>44</v>
      </c>
      <c r="F29" s="73" t="s">
        <v>45</v>
      </c>
      <c r="G29" s="73" t="s">
        <v>46</v>
      </c>
      <c r="H29" s="73" t="s">
        <v>47</v>
      </c>
      <c r="I29" s="73" t="s">
        <v>48</v>
      </c>
      <c r="J29" s="73" t="s">
        <v>49</v>
      </c>
      <c r="K29" s="73" t="s">
        <v>50</v>
      </c>
      <c r="L29" s="73" t="s">
        <v>51</v>
      </c>
      <c r="M29" s="73" t="s">
        <v>52</v>
      </c>
      <c r="N29" s="73" t="s">
        <v>53</v>
      </c>
      <c r="O29" s="58"/>
      <c r="P29" s="68">
        <v>4</v>
      </c>
      <c r="Q29" s="69">
        <v>3</v>
      </c>
      <c r="R29" s="69" t="s">
        <v>60</v>
      </c>
      <c r="S29" s="69" t="s">
        <v>156</v>
      </c>
      <c r="T29" s="69" t="s">
        <v>183</v>
      </c>
      <c r="U29" s="69">
        <v>21</v>
      </c>
      <c r="V29" s="69"/>
      <c r="W29" s="69">
        <v>18</v>
      </c>
      <c r="X29" s="16">
        <f t="shared" si="1"/>
        <v>3.4636059005827467E-2</v>
      </c>
      <c r="Y29" s="70"/>
      <c r="Z29" s="70"/>
      <c r="AA29" s="70"/>
      <c r="AB29" s="70"/>
      <c r="AC29" s="70"/>
      <c r="AD29" s="70"/>
      <c r="AE29" s="70"/>
      <c r="AF29">
        <f t="shared" si="2"/>
        <v>0.31172453105244718</v>
      </c>
    </row>
    <row r="30" spans="1:32">
      <c r="A30" s="79">
        <v>1</v>
      </c>
      <c r="B30" s="74" t="s">
        <v>55</v>
      </c>
      <c r="C30" s="74"/>
      <c r="D30" s="80">
        <v>1</v>
      </c>
      <c r="E30" s="80">
        <v>1</v>
      </c>
      <c r="F30" s="74"/>
      <c r="G30" s="74"/>
      <c r="H30" s="80">
        <v>1</v>
      </c>
      <c r="I30" s="74"/>
      <c r="J30" s="74"/>
      <c r="K30" s="80">
        <v>1</v>
      </c>
      <c r="L30" s="74"/>
      <c r="M30" s="80">
        <v>1</v>
      </c>
      <c r="N30" s="80">
        <v>1</v>
      </c>
      <c r="O30" s="67"/>
      <c r="P30" s="68">
        <v>5</v>
      </c>
      <c r="Q30" s="69">
        <v>4</v>
      </c>
      <c r="R30" s="69" t="s">
        <v>206</v>
      </c>
      <c r="S30" s="69" t="s">
        <v>207</v>
      </c>
      <c r="T30" s="69" t="s">
        <v>208</v>
      </c>
      <c r="U30" s="69">
        <v>23</v>
      </c>
      <c r="V30" s="69"/>
      <c r="W30" s="69">
        <v>20</v>
      </c>
      <c r="X30" s="16">
        <f t="shared" si="1"/>
        <v>4.1547562843725017E-2</v>
      </c>
      <c r="Y30" s="70"/>
      <c r="Z30" s="70"/>
      <c r="AA30" s="70"/>
      <c r="AB30" s="70"/>
      <c r="AC30" s="70"/>
      <c r="AD30" s="70"/>
      <c r="AE30" s="70"/>
      <c r="AF30">
        <f t="shared" si="2"/>
        <v>0.41547562843725017</v>
      </c>
    </row>
    <row r="31" spans="1:32">
      <c r="A31" s="79">
        <v>2</v>
      </c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67"/>
      <c r="P31" s="68">
        <v>6</v>
      </c>
      <c r="Q31" s="69"/>
      <c r="R31" s="69"/>
      <c r="S31" s="69"/>
      <c r="T31" s="69"/>
      <c r="U31" s="69"/>
      <c r="V31" s="69"/>
      <c r="W31" s="69"/>
      <c r="X31" s="16">
        <f t="shared" si="1"/>
        <v>0</v>
      </c>
      <c r="Y31" s="70"/>
      <c r="Z31" s="70"/>
      <c r="AA31" s="70"/>
      <c r="AB31" s="70"/>
      <c r="AC31" s="70"/>
      <c r="AD31" s="70"/>
      <c r="AE31" s="70"/>
      <c r="AF31">
        <f t="shared" si="2"/>
        <v>0</v>
      </c>
    </row>
    <row r="32" spans="1:32">
      <c r="A32" s="79">
        <v>3</v>
      </c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67"/>
      <c r="P32" s="68">
        <v>7</v>
      </c>
      <c r="Q32" s="69">
        <v>5</v>
      </c>
      <c r="R32" s="69" t="s">
        <v>23</v>
      </c>
      <c r="S32" s="69" t="s">
        <v>147</v>
      </c>
      <c r="T32" s="69" t="s">
        <v>134</v>
      </c>
      <c r="U32" s="69">
        <v>34</v>
      </c>
      <c r="V32" s="69"/>
      <c r="W32" s="69">
        <v>24</v>
      </c>
      <c r="X32" s="16">
        <f t="shared" si="1"/>
        <v>9.0792027688745044E-2</v>
      </c>
      <c r="Y32" s="70"/>
      <c r="Z32" s="70"/>
      <c r="AA32" s="70"/>
      <c r="AB32" s="70"/>
      <c r="AC32" s="70"/>
      <c r="AD32" s="70"/>
      <c r="AE32" s="70"/>
      <c r="AF32">
        <f t="shared" si="2"/>
        <v>1.0895043322649405</v>
      </c>
    </row>
    <row r="33" spans="1:32">
      <c r="A33" s="79">
        <v>4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67"/>
      <c r="P33" s="68">
        <v>8</v>
      </c>
      <c r="Q33" s="69">
        <v>6</v>
      </c>
      <c r="R33" s="69" t="s">
        <v>209</v>
      </c>
      <c r="S33" s="69" t="s">
        <v>210</v>
      </c>
      <c r="T33" s="69" t="s">
        <v>211</v>
      </c>
      <c r="U33" s="69">
        <v>34</v>
      </c>
      <c r="V33" s="69"/>
      <c r="W33" s="69">
        <v>24</v>
      </c>
      <c r="X33" s="16">
        <f t="shared" si="1"/>
        <v>9.0792027688745044E-2</v>
      </c>
      <c r="Y33" s="70"/>
      <c r="Z33" s="70"/>
      <c r="AA33" s="70"/>
      <c r="AB33" s="70"/>
      <c r="AC33" s="70"/>
      <c r="AD33" s="70"/>
      <c r="AE33" s="70"/>
      <c r="AF33">
        <f t="shared" si="2"/>
        <v>1.0895043322649405</v>
      </c>
    </row>
    <row r="34" spans="1:32">
      <c r="A34" s="79">
        <v>5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67"/>
      <c r="P34" s="68">
        <v>9</v>
      </c>
      <c r="Q34" s="69">
        <v>7</v>
      </c>
      <c r="R34" s="69" t="s">
        <v>39</v>
      </c>
      <c r="S34" s="69" t="s">
        <v>212</v>
      </c>
      <c r="T34" s="69" t="s">
        <v>213</v>
      </c>
      <c r="U34" s="69">
        <v>41</v>
      </c>
      <c r="V34" s="69"/>
      <c r="W34" s="69">
        <v>29</v>
      </c>
      <c r="X34" s="16">
        <f t="shared" si="1"/>
        <v>0.13202543126711103</v>
      </c>
      <c r="Y34" s="70"/>
      <c r="Z34" s="70"/>
      <c r="AA34" s="70"/>
      <c r="AB34" s="70"/>
      <c r="AC34" s="70"/>
      <c r="AD34" s="70"/>
      <c r="AE34" s="70"/>
      <c r="AF34">
        <f t="shared" si="2"/>
        <v>1.91436875337311</v>
      </c>
    </row>
    <row r="35" spans="1:32">
      <c r="A35" s="79">
        <v>6</v>
      </c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67"/>
      <c r="P35" s="68">
        <v>10</v>
      </c>
      <c r="Q35" s="69">
        <v>8</v>
      </c>
      <c r="R35" s="69" t="s">
        <v>81</v>
      </c>
      <c r="S35" s="69" t="s">
        <v>214</v>
      </c>
      <c r="T35" s="69" t="s">
        <v>215</v>
      </c>
      <c r="U35" s="69">
        <v>32.5</v>
      </c>
      <c r="V35" s="69"/>
      <c r="W35" s="69">
        <v>24</v>
      </c>
      <c r="X35" s="16">
        <f t="shared" si="1"/>
        <v>8.2957681008855477E-2</v>
      </c>
      <c r="Y35" s="70"/>
      <c r="Z35" s="70" t="s">
        <v>296</v>
      </c>
      <c r="AB35" s="70"/>
      <c r="AC35" s="70"/>
      <c r="AD35" s="70"/>
      <c r="AE35" s="70"/>
      <c r="AF35">
        <f t="shared" si="2"/>
        <v>0.99549217210626573</v>
      </c>
    </row>
    <row r="36" spans="1:32">
      <c r="A36" s="79">
        <v>7</v>
      </c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67"/>
      <c r="P36" s="68">
        <v>11</v>
      </c>
      <c r="Q36" s="69">
        <v>9</v>
      </c>
      <c r="R36" s="69" t="s">
        <v>57</v>
      </c>
      <c r="S36" s="69" t="s">
        <v>216</v>
      </c>
      <c r="T36" s="69" t="s">
        <v>129</v>
      </c>
      <c r="U36" s="69">
        <v>40</v>
      </c>
      <c r="V36" s="69"/>
      <c r="W36" s="69">
        <v>26</v>
      </c>
      <c r="X36" s="16">
        <f t="shared" si="1"/>
        <v>0.12566370614359174</v>
      </c>
      <c r="Y36" s="70"/>
      <c r="Z36" s="70"/>
      <c r="AA36" s="70"/>
      <c r="AB36" s="70"/>
      <c r="AC36" s="70"/>
      <c r="AD36" s="70"/>
      <c r="AE36" s="70"/>
      <c r="AF36">
        <f t="shared" si="2"/>
        <v>1.6336281798666925</v>
      </c>
    </row>
    <row r="37" spans="1:32">
      <c r="A37" s="79">
        <v>8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67"/>
      <c r="P37" s="68">
        <v>12</v>
      </c>
      <c r="Q37" s="69">
        <v>10</v>
      </c>
      <c r="R37" s="69" t="s">
        <v>55</v>
      </c>
      <c r="S37" s="69" t="s">
        <v>200</v>
      </c>
      <c r="T37" s="69" t="s">
        <v>175</v>
      </c>
      <c r="U37" s="69">
        <v>60.5</v>
      </c>
      <c r="V37" s="69"/>
      <c r="W37" s="69">
        <v>35</v>
      </c>
      <c r="X37" s="16">
        <f t="shared" si="1"/>
        <v>0.28747536275755098</v>
      </c>
      <c r="Y37" s="70"/>
      <c r="Z37" s="70"/>
      <c r="AA37" s="70"/>
      <c r="AB37" s="70"/>
      <c r="AC37" s="70"/>
      <c r="AD37" s="70"/>
      <c r="AE37" s="70"/>
      <c r="AF37">
        <f t="shared" si="2"/>
        <v>5.0308188482571419</v>
      </c>
    </row>
    <row r="38" spans="1:32">
      <c r="A38" s="79">
        <v>9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67"/>
      <c r="P38" s="68">
        <v>13</v>
      </c>
      <c r="Q38" s="69">
        <v>11</v>
      </c>
      <c r="R38" s="69" t="s">
        <v>57</v>
      </c>
      <c r="S38" s="69" t="s">
        <v>217</v>
      </c>
      <c r="T38" s="69" t="s">
        <v>177</v>
      </c>
      <c r="U38" s="69">
        <v>44</v>
      </c>
      <c r="V38" s="69"/>
      <c r="W38" s="69">
        <v>28</v>
      </c>
      <c r="X38" s="16">
        <f t="shared" si="1"/>
        <v>0.15205308443374599</v>
      </c>
      <c r="Y38" s="70"/>
      <c r="Z38" s="70"/>
      <c r="AA38" s="70"/>
      <c r="AB38" s="70"/>
      <c r="AC38" s="70"/>
      <c r="AD38" s="70"/>
      <c r="AE38" s="70"/>
      <c r="AF38">
        <f t="shared" si="2"/>
        <v>2.1287431820724438</v>
      </c>
    </row>
    <row r="39" spans="1:32">
      <c r="A39" s="79">
        <v>10</v>
      </c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67"/>
      <c r="P39" s="68">
        <v>14</v>
      </c>
      <c r="Q39" s="69"/>
      <c r="R39" s="69"/>
      <c r="S39" s="69"/>
      <c r="T39" s="69"/>
      <c r="U39" s="69"/>
      <c r="V39" s="69"/>
      <c r="W39" s="69"/>
      <c r="X39" s="16">
        <f t="shared" si="1"/>
        <v>0</v>
      </c>
      <c r="Y39" s="70"/>
      <c r="Z39" s="70"/>
      <c r="AA39" s="70"/>
      <c r="AB39" s="70"/>
      <c r="AC39" s="70"/>
      <c r="AD39" s="70"/>
      <c r="AE39" s="70"/>
      <c r="AF39">
        <f t="shared" si="2"/>
        <v>0</v>
      </c>
    </row>
    <row r="40" spans="1:32">
      <c r="A40" s="79">
        <v>11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67"/>
      <c r="P40" s="68">
        <v>15</v>
      </c>
      <c r="Q40" s="69"/>
      <c r="R40" s="69"/>
      <c r="S40" s="69"/>
      <c r="T40" s="69"/>
      <c r="U40" s="69"/>
      <c r="V40" s="69"/>
      <c r="W40" s="69"/>
      <c r="X40" s="16">
        <f t="shared" si="1"/>
        <v>0</v>
      </c>
      <c r="Y40" s="70"/>
      <c r="Z40" s="70"/>
      <c r="AA40" s="70"/>
      <c r="AB40" s="70"/>
      <c r="AC40" s="70"/>
      <c r="AD40" s="70"/>
      <c r="AE40" s="70"/>
      <c r="AF40">
        <f t="shared" si="2"/>
        <v>0</v>
      </c>
    </row>
    <row r="41" spans="1:32">
      <c r="A41" s="79">
        <v>12</v>
      </c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67"/>
      <c r="P41" s="68">
        <v>16</v>
      </c>
      <c r="Q41" s="69"/>
      <c r="R41" s="69"/>
      <c r="S41" s="69"/>
      <c r="T41" s="69"/>
      <c r="U41" s="69"/>
      <c r="V41" s="69"/>
      <c r="W41" s="69"/>
      <c r="X41" s="16">
        <f t="shared" si="1"/>
        <v>0</v>
      </c>
      <c r="Y41" s="70"/>
      <c r="Z41" s="70"/>
      <c r="AA41" s="70"/>
      <c r="AB41" s="70"/>
      <c r="AC41" s="70"/>
      <c r="AD41" s="70"/>
      <c r="AE41" s="70"/>
      <c r="AF41">
        <f t="shared" si="2"/>
        <v>0</v>
      </c>
    </row>
    <row r="42" spans="1:32">
      <c r="A42" s="79">
        <v>13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67"/>
      <c r="P42" s="68">
        <v>17</v>
      </c>
      <c r="Q42" s="69"/>
      <c r="R42" s="69"/>
      <c r="S42" s="69"/>
      <c r="T42" s="69"/>
      <c r="U42" s="69"/>
      <c r="V42" s="69"/>
      <c r="W42" s="69"/>
      <c r="X42" s="16">
        <f t="shared" si="1"/>
        <v>0</v>
      </c>
      <c r="Y42" s="70"/>
      <c r="Z42" s="70"/>
      <c r="AA42" s="70"/>
      <c r="AB42" s="70"/>
      <c r="AC42" s="70"/>
      <c r="AD42" s="70"/>
      <c r="AE42" s="70"/>
      <c r="AF42">
        <f t="shared" si="2"/>
        <v>0</v>
      </c>
    </row>
    <row r="43" spans="1:32">
      <c r="A43" s="79">
        <v>14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67"/>
      <c r="P43" s="68">
        <v>18</v>
      </c>
      <c r="Q43" s="69"/>
      <c r="R43" s="69"/>
      <c r="S43" s="69"/>
      <c r="T43" s="69"/>
      <c r="U43" s="69"/>
      <c r="V43" s="69"/>
      <c r="W43" s="69"/>
      <c r="X43" s="16">
        <f t="shared" si="1"/>
        <v>0</v>
      </c>
      <c r="Y43" s="70"/>
      <c r="Z43" s="70"/>
      <c r="AA43" s="70"/>
      <c r="AB43" s="70"/>
      <c r="AC43" s="70"/>
      <c r="AD43" s="70"/>
      <c r="AE43" s="70"/>
      <c r="AF43">
        <f t="shared" si="2"/>
        <v>0</v>
      </c>
    </row>
    <row r="44" spans="1:32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8">
        <v>19</v>
      </c>
      <c r="Q44" s="69"/>
      <c r="R44" s="69"/>
      <c r="S44" s="69"/>
      <c r="T44" s="69"/>
      <c r="U44" s="69"/>
      <c r="V44" s="69"/>
      <c r="W44" s="69"/>
      <c r="X44" s="16">
        <f t="shared" si="1"/>
        <v>0</v>
      </c>
      <c r="Y44" s="70"/>
      <c r="Z44" s="70"/>
      <c r="AA44" s="70"/>
      <c r="AB44" s="70"/>
      <c r="AC44" s="70"/>
      <c r="AD44" s="70"/>
      <c r="AE44" s="70"/>
      <c r="AF44">
        <f t="shared" si="2"/>
        <v>0</v>
      </c>
    </row>
    <row r="45" spans="1:32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8">
        <v>20</v>
      </c>
      <c r="Q45" s="69"/>
      <c r="R45" s="69"/>
      <c r="S45" s="69"/>
      <c r="T45" s="69"/>
      <c r="U45" s="69"/>
      <c r="V45" s="69"/>
      <c r="W45" s="69"/>
      <c r="X45" s="16">
        <f t="shared" si="1"/>
        <v>0</v>
      </c>
      <c r="Y45" s="70"/>
      <c r="Z45" s="70"/>
      <c r="AA45" s="70"/>
      <c r="AB45" s="70"/>
      <c r="AC45" s="70"/>
      <c r="AD45" s="70"/>
      <c r="AE45" s="70"/>
      <c r="AF45">
        <f t="shared" si="2"/>
        <v>0</v>
      </c>
    </row>
    <row r="46" spans="1:32">
      <c r="X46" s="70">
        <f>SUM(X26:X38)</f>
        <v>1.0580687707749574</v>
      </c>
      <c r="AF46">
        <f>SUM(AF26:AF45)</f>
        <v>14.741059588990368</v>
      </c>
    </row>
    <row r="47" spans="1:32">
      <c r="A47" s="27" t="s">
        <v>204</v>
      </c>
      <c r="B47" s="27" t="s">
        <v>1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 t="s">
        <v>2</v>
      </c>
      <c r="Q47" s="27"/>
      <c r="R47" s="27"/>
      <c r="S47" s="27"/>
      <c r="T47" s="27"/>
      <c r="U47" s="27"/>
      <c r="V47" s="27"/>
      <c r="W47" s="27"/>
      <c r="X47" s="16">
        <f t="shared" si="1"/>
        <v>0</v>
      </c>
      <c r="Y47" s="27" t="s">
        <v>3</v>
      </c>
      <c r="Z47" s="27"/>
      <c r="AA47" s="27"/>
      <c r="AB47" s="27"/>
      <c r="AC47" s="27"/>
      <c r="AD47" s="27"/>
      <c r="AE47" s="27"/>
      <c r="AF47">
        <f>X47*W47*0.5</f>
        <v>0</v>
      </c>
    </row>
    <row r="48" spans="1:32">
      <c r="A48" s="28"/>
      <c r="B48" s="29"/>
      <c r="C48" s="150" t="s">
        <v>4</v>
      </c>
      <c r="D48" s="145"/>
      <c r="E48" s="146"/>
      <c r="F48" s="150" t="s">
        <v>5</v>
      </c>
      <c r="G48" s="145"/>
      <c r="H48" s="146"/>
      <c r="I48" s="150" t="s">
        <v>6</v>
      </c>
      <c r="J48" s="145"/>
      <c r="K48" s="146"/>
      <c r="L48" s="150" t="s">
        <v>7</v>
      </c>
      <c r="M48" s="145"/>
      <c r="N48" s="146"/>
      <c r="O48" s="30"/>
      <c r="P48" s="31" t="s">
        <v>8</v>
      </c>
      <c r="Q48" s="32" t="s">
        <v>9</v>
      </c>
      <c r="R48" s="32" t="s">
        <v>10</v>
      </c>
      <c r="S48" s="32" t="s">
        <v>11</v>
      </c>
      <c r="T48" s="32" t="s">
        <v>12</v>
      </c>
      <c r="U48" s="32" t="s">
        <v>13</v>
      </c>
      <c r="V48" s="32" t="s">
        <v>14</v>
      </c>
      <c r="W48" s="32" t="s">
        <v>15</v>
      </c>
      <c r="X48" s="16"/>
      <c r="Y48" s="34"/>
      <c r="Z48" s="35" t="s">
        <v>16</v>
      </c>
      <c r="AA48" s="35" t="s">
        <v>17</v>
      </c>
      <c r="AB48" s="35" t="s">
        <v>18</v>
      </c>
      <c r="AC48" s="35" t="s">
        <v>19</v>
      </c>
      <c r="AD48" s="35" t="s">
        <v>20</v>
      </c>
      <c r="AE48" s="35" t="s">
        <v>21</v>
      </c>
    </row>
    <row r="49" spans="1:32">
      <c r="A49" s="36"/>
      <c r="B49" s="142" t="s">
        <v>22</v>
      </c>
      <c r="C49" s="37">
        <v>1</v>
      </c>
      <c r="D49" s="38">
        <v>4</v>
      </c>
      <c r="E49" s="38">
        <v>25</v>
      </c>
      <c r="F49" s="38">
        <v>1</v>
      </c>
      <c r="G49" s="38">
        <v>4</v>
      </c>
      <c r="H49" s="38">
        <v>25</v>
      </c>
      <c r="I49" s="38">
        <v>1</v>
      </c>
      <c r="J49" s="38">
        <v>4</v>
      </c>
      <c r="K49" s="38">
        <v>25</v>
      </c>
      <c r="L49" s="38">
        <v>1</v>
      </c>
      <c r="M49" s="38">
        <v>4</v>
      </c>
      <c r="N49" s="38">
        <v>25</v>
      </c>
      <c r="O49" s="39"/>
      <c r="P49" s="40">
        <v>1</v>
      </c>
      <c r="Q49" s="41">
        <v>1</v>
      </c>
      <c r="R49" s="41" t="s">
        <v>73</v>
      </c>
      <c r="S49" s="41">
        <v>55</v>
      </c>
      <c r="T49" s="41" t="s">
        <v>107</v>
      </c>
      <c r="U49" s="41">
        <v>12.5</v>
      </c>
      <c r="V49" s="41" t="s">
        <v>89</v>
      </c>
      <c r="W49" s="41">
        <v>15</v>
      </c>
      <c r="X49" s="16">
        <f t="shared" si="1"/>
        <v>1.2271846303085129E-2</v>
      </c>
      <c r="Y49" s="44" t="s">
        <v>24</v>
      </c>
      <c r="Z49" s="41">
        <v>24</v>
      </c>
      <c r="AA49" s="41"/>
      <c r="AB49" s="41"/>
      <c r="AC49" s="41"/>
      <c r="AD49" s="41"/>
      <c r="AE49" s="41">
        <v>24</v>
      </c>
      <c r="AF49">
        <f t="shared" ref="AF49:AF68" si="3">X49*W49*0.5</f>
        <v>9.2038847273138463E-2</v>
      </c>
    </row>
    <row r="50" spans="1:32">
      <c r="A50" s="28"/>
      <c r="B50" s="143"/>
      <c r="C50" s="45" t="s">
        <v>25</v>
      </c>
      <c r="D50" s="46" t="s">
        <v>26</v>
      </c>
      <c r="E50" s="46" t="s">
        <v>27</v>
      </c>
      <c r="F50" s="46" t="s">
        <v>28</v>
      </c>
      <c r="G50" s="46" t="s">
        <v>29</v>
      </c>
      <c r="H50" s="46" t="s">
        <v>30</v>
      </c>
      <c r="I50" s="46" t="s">
        <v>31</v>
      </c>
      <c r="J50" s="46" t="s">
        <v>32</v>
      </c>
      <c r="K50" s="46" t="s">
        <v>33</v>
      </c>
      <c r="L50" s="46" t="s">
        <v>34</v>
      </c>
      <c r="M50" s="46" t="s">
        <v>35</v>
      </c>
      <c r="N50" s="46" t="s">
        <v>36</v>
      </c>
      <c r="O50" s="30"/>
      <c r="P50" s="40">
        <v>2</v>
      </c>
      <c r="Q50" s="41">
        <v>2</v>
      </c>
      <c r="R50" s="41" t="s">
        <v>68</v>
      </c>
      <c r="S50" s="41">
        <v>85</v>
      </c>
      <c r="T50" s="41">
        <v>3</v>
      </c>
      <c r="U50" s="41">
        <v>34</v>
      </c>
      <c r="V50" s="41"/>
      <c r="W50" s="41">
        <v>26</v>
      </c>
      <c r="X50" s="16">
        <f t="shared" si="1"/>
        <v>9.0792027688745044E-2</v>
      </c>
      <c r="Y50" s="43"/>
      <c r="Z50" s="43"/>
      <c r="AA50" s="43"/>
      <c r="AB50" s="43"/>
      <c r="AC50" s="43"/>
      <c r="AD50" s="43"/>
      <c r="AE50" s="43"/>
      <c r="AF50">
        <f t="shared" si="3"/>
        <v>1.1802963599536855</v>
      </c>
    </row>
    <row r="51" spans="1:32" ht="19.5">
      <c r="A51" s="48"/>
      <c r="B51" s="49" t="s">
        <v>38</v>
      </c>
      <c r="C51" s="50"/>
      <c r="D51" s="48">
        <v>2</v>
      </c>
      <c r="E51" s="48">
        <v>9</v>
      </c>
      <c r="F51" s="48"/>
      <c r="G51" s="48">
        <v>1</v>
      </c>
      <c r="H51" s="48">
        <v>10</v>
      </c>
      <c r="I51" s="48"/>
      <c r="J51" s="48">
        <v>1</v>
      </c>
      <c r="K51" s="48">
        <v>21</v>
      </c>
      <c r="L51" s="48"/>
      <c r="M51" s="48">
        <v>6</v>
      </c>
      <c r="N51" s="48">
        <v>12</v>
      </c>
      <c r="O51" s="39"/>
      <c r="P51" s="40">
        <v>3</v>
      </c>
      <c r="Q51" s="41">
        <v>3</v>
      </c>
      <c r="R51" s="41" t="s">
        <v>127</v>
      </c>
      <c r="S51" s="41">
        <v>156</v>
      </c>
      <c r="T51" s="41">
        <v>3</v>
      </c>
      <c r="U51" s="41">
        <v>9.5</v>
      </c>
      <c r="V51" s="41"/>
      <c r="W51" s="41">
        <v>9.5</v>
      </c>
      <c r="X51" s="16">
        <f t="shared" si="1"/>
        <v>7.0882184246619708E-3</v>
      </c>
      <c r="Y51" s="43"/>
      <c r="Z51" s="43"/>
      <c r="AA51" s="43"/>
      <c r="AB51" s="43"/>
      <c r="AC51" s="43"/>
      <c r="AD51" s="43"/>
      <c r="AE51" s="43"/>
      <c r="AF51">
        <f t="shared" si="3"/>
        <v>3.3669037517144361E-2</v>
      </c>
    </row>
    <row r="52" spans="1:32">
      <c r="A52" s="51" t="s">
        <v>40</v>
      </c>
      <c r="B52" s="52" t="s">
        <v>41</v>
      </c>
      <c r="C52" s="46" t="s">
        <v>42</v>
      </c>
      <c r="D52" s="46" t="s">
        <v>43</v>
      </c>
      <c r="E52" s="46" t="s">
        <v>44</v>
      </c>
      <c r="F52" s="46" t="s">
        <v>45</v>
      </c>
      <c r="G52" s="46" t="s">
        <v>46</v>
      </c>
      <c r="H52" s="46" t="s">
        <v>47</v>
      </c>
      <c r="I52" s="46" t="s">
        <v>48</v>
      </c>
      <c r="J52" s="46" t="s">
        <v>49</v>
      </c>
      <c r="K52" s="46" t="s">
        <v>50</v>
      </c>
      <c r="L52" s="46" t="s">
        <v>51</v>
      </c>
      <c r="M52" s="46" t="s">
        <v>52</v>
      </c>
      <c r="N52" s="46" t="s">
        <v>53</v>
      </c>
      <c r="O52" s="30"/>
      <c r="P52" s="40">
        <v>4</v>
      </c>
      <c r="Q52" s="41">
        <v>4</v>
      </c>
      <c r="R52" s="41" t="s">
        <v>73</v>
      </c>
      <c r="S52" s="41">
        <v>312</v>
      </c>
      <c r="T52" s="41">
        <v>3</v>
      </c>
      <c r="U52" s="41">
        <v>39.5</v>
      </c>
      <c r="V52" s="41"/>
      <c r="W52" s="41">
        <v>28</v>
      </c>
      <c r="X52" s="16">
        <f t="shared" si="1"/>
        <v>0.12254174844408688</v>
      </c>
      <c r="Y52" s="43"/>
      <c r="Z52" s="43"/>
      <c r="AA52" s="43"/>
      <c r="AB52" s="43"/>
      <c r="AC52" s="43"/>
      <c r="AD52" s="43"/>
      <c r="AE52" s="43"/>
      <c r="AF52">
        <f t="shared" si="3"/>
        <v>1.7155844782172163</v>
      </c>
    </row>
    <row r="53" spans="1:32">
      <c r="A53" s="53">
        <v>1</v>
      </c>
      <c r="B53" s="48" t="s">
        <v>72</v>
      </c>
      <c r="C53" s="48"/>
      <c r="D53" s="48">
        <v>100</v>
      </c>
      <c r="E53" s="48">
        <v>100</v>
      </c>
      <c r="F53" s="48"/>
      <c r="G53" s="48">
        <v>100</v>
      </c>
      <c r="H53" s="48">
        <v>80</v>
      </c>
      <c r="I53" s="48"/>
      <c r="J53" s="48">
        <v>100</v>
      </c>
      <c r="K53" s="48">
        <v>100</v>
      </c>
      <c r="L53" s="48"/>
      <c r="M53" s="48">
        <v>100</v>
      </c>
      <c r="N53" s="48">
        <v>100</v>
      </c>
      <c r="O53" s="39"/>
      <c r="P53" s="40">
        <v>5</v>
      </c>
      <c r="Q53" s="41">
        <v>5</v>
      </c>
      <c r="R53" s="41" t="s">
        <v>73</v>
      </c>
      <c r="S53" s="41">
        <v>159</v>
      </c>
      <c r="T53" s="41" t="s">
        <v>221</v>
      </c>
      <c r="U53" s="41">
        <v>23</v>
      </c>
      <c r="V53" s="41"/>
      <c r="W53" s="41">
        <v>22</v>
      </c>
      <c r="X53" s="16">
        <f t="shared" si="1"/>
        <v>4.1547562843725017E-2</v>
      </c>
      <c r="Y53" s="43"/>
      <c r="Z53" s="43"/>
      <c r="AA53" s="43"/>
      <c r="AB53" s="43"/>
      <c r="AC53" s="43"/>
      <c r="AD53" s="43"/>
      <c r="AE53" s="43"/>
      <c r="AF53">
        <f t="shared" si="3"/>
        <v>0.45702319128097518</v>
      </c>
    </row>
    <row r="54" spans="1:32">
      <c r="A54" s="53">
        <v>2</v>
      </c>
      <c r="B54" s="48" t="s">
        <v>158</v>
      </c>
      <c r="C54" s="48"/>
      <c r="D54" s="48"/>
      <c r="E54" s="48"/>
      <c r="F54" s="48"/>
      <c r="G54" s="48"/>
      <c r="H54" s="48">
        <v>20</v>
      </c>
      <c r="I54" s="48"/>
      <c r="J54" s="48"/>
      <c r="K54" s="48"/>
      <c r="L54" s="48"/>
      <c r="M54" s="48"/>
      <c r="N54" s="48"/>
      <c r="O54" s="39"/>
      <c r="P54" s="40">
        <v>6</v>
      </c>
      <c r="Q54" s="41">
        <v>6</v>
      </c>
      <c r="R54" s="41" t="s">
        <v>127</v>
      </c>
      <c r="S54" s="41">
        <v>220</v>
      </c>
      <c r="T54" s="41" t="s">
        <v>222</v>
      </c>
      <c r="U54" s="41">
        <v>20</v>
      </c>
      <c r="V54" s="41"/>
      <c r="W54" s="41">
        <v>18</v>
      </c>
      <c r="X54" s="16">
        <f t="shared" si="1"/>
        <v>3.1415926535897934E-2</v>
      </c>
      <c r="Y54" s="43"/>
      <c r="Z54" s="43" t="s">
        <v>296</v>
      </c>
      <c r="AB54" s="43"/>
      <c r="AC54" s="43"/>
      <c r="AD54" s="43"/>
      <c r="AE54" s="43"/>
      <c r="AF54">
        <f t="shared" si="3"/>
        <v>0.28274333882308139</v>
      </c>
    </row>
    <row r="55" spans="1:32">
      <c r="A55" s="53">
        <v>3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39"/>
      <c r="P55" s="40">
        <v>7</v>
      </c>
      <c r="Q55" s="41">
        <v>8</v>
      </c>
      <c r="R55" s="41" t="s">
        <v>73</v>
      </c>
      <c r="S55" s="41">
        <v>24</v>
      </c>
      <c r="T55" s="41" t="s">
        <v>223</v>
      </c>
      <c r="U55" s="41">
        <v>37</v>
      </c>
      <c r="V55" s="41"/>
      <c r="W55" s="41">
        <v>25</v>
      </c>
      <c r="X55" s="16">
        <f t="shared" si="1"/>
        <v>0.10752100856911066</v>
      </c>
      <c r="Y55" s="43"/>
      <c r="Z55" s="43"/>
      <c r="AA55" s="43"/>
      <c r="AB55" s="43"/>
      <c r="AC55" s="43"/>
      <c r="AD55" s="43"/>
      <c r="AE55" s="43"/>
      <c r="AF55">
        <f t="shared" si="3"/>
        <v>1.3440126071138834</v>
      </c>
    </row>
    <row r="56" spans="1:32">
      <c r="A56" s="53">
        <v>4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39"/>
      <c r="P56" s="40">
        <v>8</v>
      </c>
      <c r="Q56" s="41">
        <v>9</v>
      </c>
      <c r="R56" s="41" t="s">
        <v>73</v>
      </c>
      <c r="S56" s="41">
        <v>190</v>
      </c>
      <c r="T56" s="41" t="s">
        <v>224</v>
      </c>
      <c r="U56" s="41">
        <v>43</v>
      </c>
      <c r="V56" s="41"/>
      <c r="W56" s="41">
        <v>28</v>
      </c>
      <c r="X56" s="16">
        <f t="shared" si="1"/>
        <v>0.14522012041218818</v>
      </c>
      <c r="Y56" s="43"/>
      <c r="Z56" s="43"/>
      <c r="AA56" s="43"/>
      <c r="AB56" s="43"/>
      <c r="AC56" s="43"/>
      <c r="AD56" s="43"/>
      <c r="AE56" s="43"/>
      <c r="AF56">
        <f t="shared" si="3"/>
        <v>2.0330816857706346</v>
      </c>
    </row>
    <row r="57" spans="1:32">
      <c r="A57" s="53">
        <v>5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39"/>
      <c r="P57" s="40">
        <v>9</v>
      </c>
      <c r="Q57" s="41">
        <v>10</v>
      </c>
      <c r="R57" s="41" t="s">
        <v>72</v>
      </c>
      <c r="S57" s="41">
        <v>280</v>
      </c>
      <c r="T57" s="41" t="s">
        <v>225</v>
      </c>
      <c r="U57" s="41">
        <v>60.5</v>
      </c>
      <c r="V57" s="41"/>
      <c r="W57" s="41">
        <v>27</v>
      </c>
      <c r="X57" s="16">
        <f t="shared" si="1"/>
        <v>0.28747536275755098</v>
      </c>
      <c r="Y57" s="43"/>
      <c r="Z57" s="43"/>
      <c r="AA57" s="43"/>
      <c r="AB57" s="43"/>
      <c r="AC57" s="43"/>
      <c r="AD57" s="43"/>
      <c r="AE57" s="43"/>
      <c r="AF57">
        <f t="shared" si="3"/>
        <v>3.8809173972269382</v>
      </c>
    </row>
    <row r="58" spans="1:32">
      <c r="A58" s="53">
        <v>6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39"/>
      <c r="P58" s="40">
        <v>10</v>
      </c>
      <c r="Q58" s="41">
        <v>11</v>
      </c>
      <c r="R58" s="41" t="s">
        <v>218</v>
      </c>
      <c r="S58" s="41">
        <v>326</v>
      </c>
      <c r="T58" s="41" t="s">
        <v>226</v>
      </c>
      <c r="U58" s="41">
        <v>33</v>
      </c>
      <c r="V58" s="41"/>
      <c r="W58" s="41">
        <v>26</v>
      </c>
      <c r="X58" s="16">
        <f t="shared" si="1"/>
        <v>8.5529859993982132E-2</v>
      </c>
      <c r="Y58" s="43"/>
      <c r="Z58" s="43"/>
      <c r="AA58" s="43"/>
      <c r="AB58" s="43"/>
      <c r="AC58" s="43"/>
      <c r="AD58" s="43"/>
      <c r="AE58" s="43"/>
      <c r="AF58">
        <f t="shared" si="3"/>
        <v>1.1118881799217677</v>
      </c>
    </row>
    <row r="59" spans="1:32">
      <c r="A59" s="53">
        <v>7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39"/>
      <c r="P59" s="40">
        <v>11</v>
      </c>
      <c r="Q59" s="41">
        <v>12</v>
      </c>
      <c r="R59" s="41" t="s">
        <v>67</v>
      </c>
      <c r="S59" s="41">
        <v>350</v>
      </c>
      <c r="T59" s="41" t="s">
        <v>227</v>
      </c>
      <c r="U59" s="41">
        <v>41</v>
      </c>
      <c r="V59" s="41"/>
      <c r="W59" s="41">
        <v>24.5</v>
      </c>
      <c r="X59" s="16">
        <f t="shared" si="1"/>
        <v>0.13202543126711103</v>
      </c>
      <c r="Y59" s="43"/>
      <c r="Z59" s="43"/>
      <c r="AA59" s="43"/>
      <c r="AB59" s="43"/>
      <c r="AC59" s="43"/>
      <c r="AD59" s="43"/>
      <c r="AE59" s="43"/>
      <c r="AF59">
        <f t="shared" si="3"/>
        <v>1.6173115330221102</v>
      </c>
    </row>
    <row r="60" spans="1:32">
      <c r="A60" s="53">
        <v>8</v>
      </c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39"/>
      <c r="P60" s="40">
        <v>12</v>
      </c>
      <c r="Q60" s="41"/>
      <c r="R60" s="41"/>
      <c r="S60" s="41"/>
      <c r="T60" s="41"/>
      <c r="U60" s="41"/>
      <c r="V60" s="41"/>
      <c r="W60" s="41"/>
      <c r="X60" s="16">
        <f t="shared" si="1"/>
        <v>0</v>
      </c>
      <c r="Y60" s="43"/>
      <c r="Z60" s="43"/>
      <c r="AA60" s="43"/>
      <c r="AB60" s="43"/>
      <c r="AC60" s="43"/>
      <c r="AD60" s="43"/>
      <c r="AE60" s="43"/>
      <c r="AF60">
        <f t="shared" si="3"/>
        <v>0</v>
      </c>
    </row>
    <row r="61" spans="1:32">
      <c r="A61" s="53">
        <v>9</v>
      </c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39"/>
      <c r="P61" s="40">
        <v>13</v>
      </c>
      <c r="Q61" s="41"/>
      <c r="R61" s="41"/>
      <c r="S61" s="41"/>
      <c r="T61" s="41"/>
      <c r="U61" s="41"/>
      <c r="V61" s="41"/>
      <c r="W61" s="41"/>
      <c r="X61" s="16">
        <f t="shared" si="1"/>
        <v>0</v>
      </c>
      <c r="Y61" s="43"/>
      <c r="Z61" s="43"/>
      <c r="AA61" s="43"/>
      <c r="AB61" s="43"/>
      <c r="AC61" s="43"/>
      <c r="AD61" s="43"/>
      <c r="AE61" s="43"/>
      <c r="AF61">
        <f t="shared" si="3"/>
        <v>0</v>
      </c>
    </row>
    <row r="62" spans="1:32">
      <c r="A62" s="53">
        <v>10</v>
      </c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39"/>
      <c r="P62" s="40">
        <v>14</v>
      </c>
      <c r="Q62" s="41"/>
      <c r="R62" s="41"/>
      <c r="S62" s="41"/>
      <c r="T62" s="41"/>
      <c r="U62" s="41"/>
      <c r="V62" s="41"/>
      <c r="W62" s="41"/>
      <c r="X62" s="16">
        <f t="shared" si="1"/>
        <v>0</v>
      </c>
      <c r="Y62" s="43"/>
      <c r="Z62" s="43"/>
      <c r="AA62" s="43"/>
      <c r="AB62" s="43"/>
      <c r="AC62" s="43"/>
      <c r="AD62" s="43"/>
      <c r="AE62" s="43"/>
      <c r="AF62">
        <f t="shared" si="3"/>
        <v>0</v>
      </c>
    </row>
    <row r="63" spans="1:32">
      <c r="A63" s="53">
        <v>11</v>
      </c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39"/>
      <c r="P63" s="40">
        <v>15</v>
      </c>
      <c r="Q63" s="41"/>
      <c r="R63" s="41"/>
      <c r="S63" s="41"/>
      <c r="T63" s="41"/>
      <c r="U63" s="41"/>
      <c r="V63" s="41"/>
      <c r="W63" s="41"/>
      <c r="X63" s="16">
        <f t="shared" si="1"/>
        <v>0</v>
      </c>
      <c r="Y63" s="43"/>
      <c r="Z63" s="43"/>
      <c r="AA63" s="43"/>
      <c r="AB63" s="43"/>
      <c r="AC63" s="43"/>
      <c r="AD63" s="43"/>
      <c r="AE63" s="43"/>
      <c r="AF63">
        <f t="shared" si="3"/>
        <v>0</v>
      </c>
    </row>
    <row r="64" spans="1:32">
      <c r="A64" s="53">
        <v>12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39"/>
      <c r="P64" s="40">
        <v>16</v>
      </c>
      <c r="Q64" s="41"/>
      <c r="R64" s="41"/>
      <c r="S64" s="41"/>
      <c r="T64" s="41"/>
      <c r="U64" s="41"/>
      <c r="V64" s="41"/>
      <c r="W64" s="41"/>
      <c r="X64" s="16">
        <f t="shared" si="1"/>
        <v>0</v>
      </c>
      <c r="Y64" s="43"/>
      <c r="Z64" s="43"/>
      <c r="AA64" s="43"/>
      <c r="AB64" s="43"/>
      <c r="AC64" s="43"/>
      <c r="AD64" s="43"/>
      <c r="AE64" s="43"/>
      <c r="AF64">
        <f t="shared" si="3"/>
        <v>0</v>
      </c>
    </row>
    <row r="65" spans="1:32">
      <c r="A65" s="53">
        <v>13</v>
      </c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39"/>
      <c r="P65" s="40">
        <v>17</v>
      </c>
      <c r="Q65" s="41"/>
      <c r="R65" s="41"/>
      <c r="S65" s="41"/>
      <c r="T65" s="41"/>
      <c r="U65" s="41"/>
      <c r="V65" s="41"/>
      <c r="W65" s="41"/>
      <c r="X65" s="16">
        <f t="shared" si="1"/>
        <v>0</v>
      </c>
      <c r="Y65" s="43"/>
      <c r="Z65" s="43"/>
      <c r="AA65" s="43"/>
      <c r="AB65" s="43"/>
      <c r="AC65" s="43"/>
      <c r="AD65" s="43"/>
      <c r="AE65" s="43"/>
      <c r="AF65">
        <f t="shared" si="3"/>
        <v>0</v>
      </c>
    </row>
    <row r="66" spans="1:32">
      <c r="A66" s="53">
        <v>14</v>
      </c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39"/>
      <c r="P66" s="40">
        <v>18</v>
      </c>
      <c r="Q66" s="41"/>
      <c r="R66" s="41"/>
      <c r="S66" s="41"/>
      <c r="T66" s="41"/>
      <c r="U66" s="41"/>
      <c r="V66" s="41"/>
      <c r="W66" s="41"/>
      <c r="X66" s="16">
        <f t="shared" si="1"/>
        <v>0</v>
      </c>
      <c r="Y66" s="43"/>
      <c r="Z66" s="43"/>
      <c r="AA66" s="43"/>
      <c r="AB66" s="43"/>
      <c r="AC66" s="43"/>
      <c r="AD66" s="43"/>
      <c r="AE66" s="43"/>
      <c r="AF66">
        <f t="shared" si="3"/>
        <v>0</v>
      </c>
    </row>
    <row r="67" spans="1:32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40">
        <v>19</v>
      </c>
      <c r="Q67" s="41"/>
      <c r="R67" s="41"/>
      <c r="S67" s="41"/>
      <c r="T67" s="41"/>
      <c r="U67" s="41"/>
      <c r="V67" s="41"/>
      <c r="W67" s="41"/>
      <c r="X67" s="16">
        <f t="shared" si="1"/>
        <v>0</v>
      </c>
      <c r="Y67" s="43"/>
      <c r="Z67" s="43"/>
      <c r="AA67" s="43"/>
      <c r="AB67" s="43"/>
      <c r="AC67" s="43"/>
      <c r="AD67" s="43"/>
      <c r="AE67" s="43"/>
      <c r="AF67">
        <f t="shared" si="3"/>
        <v>0</v>
      </c>
    </row>
    <row r="68" spans="1:32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40">
        <v>20</v>
      </c>
      <c r="Q68" s="41"/>
      <c r="R68" s="41"/>
      <c r="S68" s="41"/>
      <c r="T68" s="41"/>
      <c r="U68" s="41"/>
      <c r="V68" s="41"/>
      <c r="W68" s="41"/>
      <c r="X68" s="16">
        <f t="shared" ref="X68" si="4">(U68/100/2)^2*PI()</f>
        <v>0</v>
      </c>
      <c r="Y68" s="43"/>
      <c r="Z68" s="43"/>
      <c r="AA68" s="43"/>
      <c r="AB68" s="43"/>
      <c r="AC68" s="43"/>
      <c r="AD68" s="43"/>
      <c r="AE68" s="43"/>
      <c r="AF68">
        <f t="shared" si="3"/>
        <v>0</v>
      </c>
    </row>
    <row r="69" spans="1:32">
      <c r="X69" s="43">
        <f>SUM(X49:X59)</f>
        <v>1.063429113240145</v>
      </c>
      <c r="AF69">
        <f>SUM(AF49:AF68)</f>
        <v>13.748566656120577</v>
      </c>
    </row>
  </sheetData>
  <mergeCells count="15"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  <mergeCell ref="B26:B27"/>
    <mergeCell ref="C48:E48"/>
    <mergeCell ref="F48:H48"/>
    <mergeCell ref="I48:K48"/>
    <mergeCell ref="L48:N48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D8D9-4F90-8843-9123-16460FC7318C}">
  <dimension ref="A1:AF69"/>
  <sheetViews>
    <sheetView topLeftCell="C1" zoomScale="50" workbookViewId="0">
      <selection activeCell="X1" sqref="X1:X1048576"/>
    </sheetView>
  </sheetViews>
  <sheetFormatPr defaultColWidth="11" defaultRowHeight="15.75"/>
  <sheetData>
    <row r="1" spans="1:32">
      <c r="A1" s="27" t="s">
        <v>58</v>
      </c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 t="s">
        <v>2</v>
      </c>
      <c r="Q1" s="27"/>
      <c r="R1" s="27"/>
      <c r="S1" s="27"/>
      <c r="T1" s="27"/>
      <c r="U1" s="27"/>
      <c r="V1" s="27"/>
      <c r="W1" s="27"/>
      <c r="X1" s="27"/>
      <c r="Y1" s="27" t="s">
        <v>3</v>
      </c>
      <c r="Z1" s="27"/>
      <c r="AA1" s="27"/>
      <c r="AB1" s="27"/>
      <c r="AC1" s="27"/>
      <c r="AD1" s="27"/>
      <c r="AE1" s="27"/>
    </row>
    <row r="2" spans="1:32">
      <c r="A2" s="28"/>
      <c r="B2" s="29"/>
      <c r="C2" s="150" t="s">
        <v>4</v>
      </c>
      <c r="D2" s="145"/>
      <c r="E2" s="146"/>
      <c r="F2" s="150" t="s">
        <v>5</v>
      </c>
      <c r="G2" s="145"/>
      <c r="H2" s="146"/>
      <c r="I2" s="150" t="s">
        <v>6</v>
      </c>
      <c r="J2" s="145"/>
      <c r="K2" s="146"/>
      <c r="L2" s="150" t="s">
        <v>7</v>
      </c>
      <c r="M2" s="145"/>
      <c r="N2" s="146"/>
      <c r="O2" s="30"/>
      <c r="P2" s="31" t="s">
        <v>8</v>
      </c>
      <c r="Q2" s="32" t="s">
        <v>9</v>
      </c>
      <c r="R2" s="32" t="s">
        <v>10</v>
      </c>
      <c r="S2" s="32" t="s">
        <v>11</v>
      </c>
      <c r="T2" s="32" t="s">
        <v>12</v>
      </c>
      <c r="U2" s="32" t="s">
        <v>13</v>
      </c>
      <c r="V2" s="32" t="s">
        <v>14</v>
      </c>
      <c r="W2" s="32" t="s">
        <v>15</v>
      </c>
      <c r="X2" s="33" t="s">
        <v>300</v>
      </c>
      <c r="Y2" s="34"/>
      <c r="Z2" s="35" t="s">
        <v>16</v>
      </c>
      <c r="AA2" s="35" t="s">
        <v>17</v>
      </c>
      <c r="AB2" s="35" t="s">
        <v>18</v>
      </c>
      <c r="AC2" s="35" t="s">
        <v>19</v>
      </c>
      <c r="AD2" s="35" t="s">
        <v>20</v>
      </c>
      <c r="AE2" s="35" t="s">
        <v>21</v>
      </c>
      <c r="AF2" t="s">
        <v>299</v>
      </c>
    </row>
    <row r="3" spans="1:32">
      <c r="A3" s="36"/>
      <c r="B3" s="142" t="s">
        <v>22</v>
      </c>
      <c r="C3" s="37">
        <v>1</v>
      </c>
      <c r="D3" s="38">
        <v>4</v>
      </c>
      <c r="E3" s="38">
        <v>25</v>
      </c>
      <c r="F3" s="38">
        <v>1</v>
      </c>
      <c r="G3" s="38">
        <v>4</v>
      </c>
      <c r="H3" s="38">
        <v>25</v>
      </c>
      <c r="I3" s="38">
        <v>1</v>
      </c>
      <c r="J3" s="38">
        <v>4</v>
      </c>
      <c r="K3" s="38">
        <v>25</v>
      </c>
      <c r="L3" s="38">
        <v>1</v>
      </c>
      <c r="M3" s="38">
        <v>4</v>
      </c>
      <c r="N3" s="38">
        <v>25</v>
      </c>
      <c r="O3" s="39"/>
      <c r="P3" s="40">
        <v>1</v>
      </c>
      <c r="Q3" s="41"/>
      <c r="R3" s="41" t="s">
        <v>54</v>
      </c>
      <c r="S3" s="42">
        <v>37</v>
      </c>
      <c r="T3" s="41">
        <v>5.7</v>
      </c>
      <c r="U3" s="41">
        <v>18.5</v>
      </c>
      <c r="V3" s="41">
        <v>1.3</v>
      </c>
      <c r="W3" s="41">
        <v>17</v>
      </c>
      <c r="X3" s="43">
        <f>(U3/100/2)^2*PI()</f>
        <v>2.6880252142277666E-2</v>
      </c>
      <c r="Y3" s="44" t="s">
        <v>24</v>
      </c>
      <c r="Z3" s="41"/>
      <c r="AA3" s="41">
        <v>31</v>
      </c>
      <c r="AB3" s="41"/>
      <c r="AC3" s="41"/>
      <c r="AD3" s="41"/>
      <c r="AE3" s="41"/>
      <c r="AF3">
        <f t="shared" ref="AF3:AF22" si="0">X3*W3*0.5</f>
        <v>0.22848214320936017</v>
      </c>
    </row>
    <row r="4" spans="1:32">
      <c r="A4" s="28"/>
      <c r="B4" s="143"/>
      <c r="C4" s="45" t="s">
        <v>25</v>
      </c>
      <c r="D4" s="46" t="s">
        <v>26</v>
      </c>
      <c r="E4" s="46" t="s">
        <v>27</v>
      </c>
      <c r="F4" s="46" t="s">
        <v>28</v>
      </c>
      <c r="G4" s="46" t="s">
        <v>29</v>
      </c>
      <c r="H4" s="46" t="s">
        <v>30</v>
      </c>
      <c r="I4" s="46" t="s">
        <v>31</v>
      </c>
      <c r="J4" s="46" t="s">
        <v>32</v>
      </c>
      <c r="K4" s="46" t="s">
        <v>33</v>
      </c>
      <c r="L4" s="46" t="s">
        <v>34</v>
      </c>
      <c r="M4" s="46" t="s">
        <v>35</v>
      </c>
      <c r="N4" s="46" t="s">
        <v>36</v>
      </c>
      <c r="O4" s="30"/>
      <c r="P4" s="40">
        <v>2</v>
      </c>
      <c r="Q4" s="41"/>
      <c r="R4" s="41" t="s">
        <v>55</v>
      </c>
      <c r="S4" s="47" t="s">
        <v>59</v>
      </c>
      <c r="T4" s="41">
        <v>8.4</v>
      </c>
      <c r="U4" s="41">
        <v>36.5</v>
      </c>
      <c r="V4" s="41">
        <v>1.3</v>
      </c>
      <c r="W4" s="41">
        <v>27</v>
      </c>
      <c r="X4" s="43">
        <f t="shared" ref="X4:X67" si="1">(U4/100/2)^2*PI()</f>
        <v>0.10463467031862503</v>
      </c>
      <c r="Y4" s="43"/>
      <c r="Z4" s="43"/>
      <c r="AA4" s="43"/>
      <c r="AB4" s="43"/>
      <c r="AC4" s="43"/>
      <c r="AD4" s="43"/>
      <c r="AE4" s="43"/>
      <c r="AF4">
        <f t="shared" si="0"/>
        <v>1.4125680493014379</v>
      </c>
    </row>
    <row r="5" spans="1:32" ht="19.5">
      <c r="A5" s="48"/>
      <c r="B5" s="49" t="s">
        <v>38</v>
      </c>
      <c r="C5" s="50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39"/>
      <c r="P5" s="40">
        <v>3</v>
      </c>
      <c r="Q5" s="41"/>
      <c r="R5" s="41" t="s">
        <v>55</v>
      </c>
      <c r="S5" s="41">
        <v>90</v>
      </c>
      <c r="T5" s="41">
        <v>6</v>
      </c>
      <c r="U5" s="41">
        <v>16.3</v>
      </c>
      <c r="V5" s="41">
        <v>1.3</v>
      </c>
      <c r="W5" s="41">
        <v>17</v>
      </c>
      <c r="X5" s="43">
        <f t="shared" si="1"/>
        <v>2.0867243803306804E-2</v>
      </c>
      <c r="Y5" s="43"/>
      <c r="Z5" s="43"/>
      <c r="AA5" s="43"/>
      <c r="AB5" s="43"/>
      <c r="AC5" s="43"/>
      <c r="AD5" s="43"/>
      <c r="AE5" s="43"/>
      <c r="AF5">
        <f t="shared" si="0"/>
        <v>0.17737157232810782</v>
      </c>
    </row>
    <row r="6" spans="1:32">
      <c r="A6" s="51" t="s">
        <v>40</v>
      </c>
      <c r="B6" s="52" t="s">
        <v>41</v>
      </c>
      <c r="C6" s="46" t="s">
        <v>42</v>
      </c>
      <c r="D6" s="46" t="s">
        <v>43</v>
      </c>
      <c r="E6" s="46" t="s">
        <v>44</v>
      </c>
      <c r="F6" s="46" t="s">
        <v>45</v>
      </c>
      <c r="G6" s="46" t="s">
        <v>46</v>
      </c>
      <c r="H6" s="46" t="s">
        <v>47</v>
      </c>
      <c r="I6" s="46" t="s">
        <v>48</v>
      </c>
      <c r="J6" s="46" t="s">
        <v>49</v>
      </c>
      <c r="K6" s="46" t="s">
        <v>50</v>
      </c>
      <c r="L6" s="46" t="s">
        <v>51</v>
      </c>
      <c r="M6" s="46" t="s">
        <v>52</v>
      </c>
      <c r="N6" s="46" t="s">
        <v>53</v>
      </c>
      <c r="O6" s="30"/>
      <c r="P6" s="40">
        <v>4</v>
      </c>
      <c r="Q6" s="41"/>
      <c r="R6" s="41" t="s">
        <v>55</v>
      </c>
      <c r="S6" s="41">
        <v>130</v>
      </c>
      <c r="T6" s="41">
        <v>9.5</v>
      </c>
      <c r="U6" s="41">
        <v>43.7</v>
      </c>
      <c r="V6" s="41">
        <v>1.3</v>
      </c>
      <c r="W6" s="41">
        <v>27</v>
      </c>
      <c r="X6" s="43">
        <f t="shared" si="1"/>
        <v>0.14998670186584734</v>
      </c>
      <c r="Y6" s="43"/>
      <c r="Z6" s="43"/>
      <c r="AA6" s="43"/>
      <c r="AB6" s="43"/>
      <c r="AC6" s="43"/>
      <c r="AD6" s="43"/>
      <c r="AE6" s="43"/>
      <c r="AF6">
        <f t="shared" si="0"/>
        <v>2.0248204751889389</v>
      </c>
    </row>
    <row r="7" spans="1:32">
      <c r="A7" s="53">
        <v>1</v>
      </c>
      <c r="B7" s="48" t="s">
        <v>55</v>
      </c>
      <c r="C7" s="48"/>
      <c r="D7" s="48"/>
      <c r="E7" s="48"/>
      <c r="F7" s="48"/>
      <c r="G7" s="48"/>
      <c r="H7" s="48"/>
      <c r="I7" s="54">
        <v>0.25</v>
      </c>
      <c r="J7" s="54">
        <v>0.25</v>
      </c>
      <c r="K7" s="48"/>
      <c r="L7" s="54">
        <v>0.5</v>
      </c>
      <c r="M7" s="48"/>
      <c r="N7" s="48"/>
      <c r="O7" s="39"/>
      <c r="P7" s="40">
        <v>5</v>
      </c>
      <c r="Q7" s="41"/>
      <c r="R7" s="41" t="s">
        <v>54</v>
      </c>
      <c r="S7" s="41">
        <v>210</v>
      </c>
      <c r="T7" s="41">
        <v>2.2999999999999998</v>
      </c>
      <c r="U7" s="41">
        <v>19.399999999999999</v>
      </c>
      <c r="V7" s="41">
        <v>1.3</v>
      </c>
      <c r="W7" s="41">
        <v>19</v>
      </c>
      <c r="X7" s="43">
        <f t="shared" si="1"/>
        <v>2.9559245277626354E-2</v>
      </c>
      <c r="Y7" s="43"/>
      <c r="Z7" s="43"/>
      <c r="AA7" s="43"/>
      <c r="AB7" s="43"/>
      <c r="AC7" s="43"/>
      <c r="AD7" s="43"/>
      <c r="AE7" s="43"/>
      <c r="AF7">
        <f t="shared" si="0"/>
        <v>0.28081283013745034</v>
      </c>
    </row>
    <row r="8" spans="1:32">
      <c r="A8" s="53">
        <v>2</v>
      </c>
      <c r="B8" s="48" t="s">
        <v>23</v>
      </c>
      <c r="C8" s="48"/>
      <c r="D8" s="48"/>
      <c r="E8" s="48"/>
      <c r="F8" s="54">
        <v>1</v>
      </c>
      <c r="G8" s="54">
        <v>0.2</v>
      </c>
      <c r="H8" s="54">
        <v>0.5</v>
      </c>
      <c r="I8" s="54">
        <v>0.25</v>
      </c>
      <c r="J8" s="54">
        <v>0.75</v>
      </c>
      <c r="K8" s="48"/>
      <c r="L8" s="48"/>
      <c r="M8" s="48"/>
      <c r="N8" s="48"/>
      <c r="O8" s="39"/>
      <c r="P8" s="40">
        <v>6</v>
      </c>
      <c r="Q8" s="41"/>
      <c r="R8" s="41" t="s">
        <v>60</v>
      </c>
      <c r="S8" s="41">
        <v>170</v>
      </c>
      <c r="T8" s="41">
        <v>6.8</v>
      </c>
      <c r="U8" s="41">
        <v>30.1</v>
      </c>
      <c r="V8" s="41">
        <v>1.3</v>
      </c>
      <c r="W8" s="41">
        <v>18</v>
      </c>
      <c r="X8" s="43">
        <f t="shared" si="1"/>
        <v>7.1157859001972204E-2</v>
      </c>
      <c r="Y8" s="43"/>
      <c r="Z8" s="43"/>
      <c r="AA8" s="43"/>
      <c r="AB8" s="43"/>
      <c r="AC8" s="43"/>
      <c r="AD8" s="43"/>
      <c r="AE8" s="43"/>
      <c r="AF8">
        <f t="shared" si="0"/>
        <v>0.64042073101774988</v>
      </c>
    </row>
    <row r="9" spans="1:32">
      <c r="A9" s="53">
        <v>3</v>
      </c>
      <c r="B9" s="48" t="s">
        <v>61</v>
      </c>
      <c r="C9" s="54">
        <v>0.5</v>
      </c>
      <c r="D9" s="54">
        <v>0.25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39"/>
      <c r="P9" s="40">
        <v>7</v>
      </c>
      <c r="Q9" s="41"/>
      <c r="R9" s="41" t="s">
        <v>39</v>
      </c>
      <c r="S9" s="41">
        <v>245</v>
      </c>
      <c r="T9" s="41">
        <v>6</v>
      </c>
      <c r="U9" s="41">
        <v>35.5</v>
      </c>
      <c r="V9" s="41">
        <v>1.3</v>
      </c>
      <c r="W9" s="41">
        <v>24</v>
      </c>
      <c r="X9" s="43">
        <f t="shared" si="1"/>
        <v>9.8979803542163416E-2</v>
      </c>
      <c r="Y9" s="43"/>
      <c r="Z9" s="43"/>
      <c r="AA9" s="43"/>
      <c r="AB9" s="43"/>
      <c r="AC9" s="43"/>
      <c r="AD9" s="43"/>
      <c r="AE9" s="43"/>
      <c r="AF9">
        <f t="shared" si="0"/>
        <v>1.1877576425059611</v>
      </c>
    </row>
    <row r="10" spans="1:32">
      <c r="A10" s="53">
        <v>4</v>
      </c>
      <c r="B10" s="48" t="s">
        <v>37</v>
      </c>
      <c r="C10" s="48"/>
      <c r="D10" s="48"/>
      <c r="E10" s="48"/>
      <c r="F10" s="48"/>
      <c r="G10" s="48"/>
      <c r="H10" s="48"/>
      <c r="I10" s="54">
        <v>0.25</v>
      </c>
      <c r="J10" s="48"/>
      <c r="K10" s="48"/>
      <c r="L10" s="48"/>
      <c r="M10" s="48"/>
      <c r="N10" s="48"/>
      <c r="O10" s="39"/>
      <c r="P10" s="40">
        <v>8</v>
      </c>
      <c r="Q10" s="41"/>
      <c r="R10" s="41" t="s">
        <v>39</v>
      </c>
      <c r="S10" s="41">
        <v>350</v>
      </c>
      <c r="T10" s="41">
        <v>2.75</v>
      </c>
      <c r="U10" s="41">
        <v>33.5</v>
      </c>
      <c r="V10" s="41">
        <v>1.3</v>
      </c>
      <c r="W10" s="41">
        <v>25.5</v>
      </c>
      <c r="X10" s="43">
        <f t="shared" si="1"/>
        <v>8.8141308887278655E-2</v>
      </c>
      <c r="Y10" s="43"/>
      <c r="Z10" s="43"/>
      <c r="AA10" s="43"/>
      <c r="AB10" s="43"/>
      <c r="AC10" s="43"/>
      <c r="AD10" s="43"/>
      <c r="AE10" s="43"/>
      <c r="AF10">
        <f t="shared" si="0"/>
        <v>1.1238016883128028</v>
      </c>
    </row>
    <row r="11" spans="1:32">
      <c r="A11" s="53">
        <v>5</v>
      </c>
      <c r="B11" s="48" t="s">
        <v>60</v>
      </c>
      <c r="C11" s="54">
        <v>0.5</v>
      </c>
      <c r="D11" s="48"/>
      <c r="E11" s="54">
        <v>1</v>
      </c>
      <c r="F11" s="48"/>
      <c r="G11" s="48"/>
      <c r="H11" s="48"/>
      <c r="I11" s="54">
        <v>0.25</v>
      </c>
      <c r="J11" s="48"/>
      <c r="K11" s="48"/>
      <c r="L11" s="54">
        <v>0.5</v>
      </c>
      <c r="M11" s="48"/>
      <c r="N11" s="48"/>
      <c r="O11" s="39"/>
      <c r="P11" s="40">
        <v>9</v>
      </c>
      <c r="Q11" s="41"/>
      <c r="R11" s="41"/>
      <c r="S11" s="41"/>
      <c r="T11" s="41"/>
      <c r="U11" s="41"/>
      <c r="V11" s="41"/>
      <c r="W11" s="41"/>
      <c r="X11" s="43">
        <f t="shared" si="1"/>
        <v>0</v>
      </c>
      <c r="Y11" s="43"/>
      <c r="Z11" s="43"/>
      <c r="AA11" s="43"/>
      <c r="AB11" s="43"/>
      <c r="AC11" s="43"/>
      <c r="AD11" s="43"/>
      <c r="AE11" s="43"/>
      <c r="AF11">
        <f t="shared" si="0"/>
        <v>0</v>
      </c>
    </row>
    <row r="12" spans="1:32">
      <c r="A12" s="53">
        <v>6</v>
      </c>
      <c r="B12" s="48" t="s">
        <v>57</v>
      </c>
      <c r="C12" s="48"/>
      <c r="D12" s="54">
        <v>0.75</v>
      </c>
      <c r="E12" s="48"/>
      <c r="F12" s="48"/>
      <c r="G12" s="54">
        <v>0.8</v>
      </c>
      <c r="H12" s="54">
        <v>0.5</v>
      </c>
      <c r="I12" s="48"/>
      <c r="J12" s="48"/>
      <c r="K12" s="48"/>
      <c r="L12" s="48"/>
      <c r="M12" s="48"/>
      <c r="N12" s="48"/>
      <c r="O12" s="39"/>
      <c r="P12" s="40">
        <v>10</v>
      </c>
      <c r="Q12" s="41"/>
      <c r="R12" s="41"/>
      <c r="S12" s="41"/>
      <c r="T12" s="41"/>
      <c r="U12" s="41"/>
      <c r="V12" s="41"/>
      <c r="W12" s="41"/>
      <c r="X12" s="43">
        <f t="shared" si="1"/>
        <v>0</v>
      </c>
      <c r="Y12" s="43"/>
      <c r="Z12" s="43"/>
      <c r="AA12" s="43"/>
      <c r="AB12" s="43"/>
      <c r="AC12" s="43"/>
      <c r="AD12" s="43"/>
      <c r="AE12" s="43"/>
      <c r="AF12">
        <f t="shared" si="0"/>
        <v>0</v>
      </c>
    </row>
    <row r="13" spans="1:32">
      <c r="A13" s="53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39"/>
      <c r="P13" s="40">
        <v>11</v>
      </c>
      <c r="Q13" s="41"/>
      <c r="R13" s="41"/>
      <c r="S13" s="41"/>
      <c r="T13" s="41"/>
      <c r="U13" s="41"/>
      <c r="V13" s="41"/>
      <c r="W13" s="41"/>
      <c r="X13" s="43">
        <f t="shared" si="1"/>
        <v>0</v>
      </c>
      <c r="Y13" s="43"/>
      <c r="Z13" s="43"/>
      <c r="AA13" s="43"/>
      <c r="AB13" s="43"/>
      <c r="AC13" s="43"/>
      <c r="AD13" s="43"/>
      <c r="AE13" s="43"/>
      <c r="AF13">
        <f t="shared" si="0"/>
        <v>0</v>
      </c>
    </row>
    <row r="14" spans="1:32">
      <c r="A14" s="53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39"/>
      <c r="P14" s="40">
        <v>12</v>
      </c>
      <c r="Q14" s="41"/>
      <c r="R14" s="41"/>
      <c r="S14" s="41"/>
      <c r="T14" s="41"/>
      <c r="U14" s="41"/>
      <c r="V14" s="41"/>
      <c r="W14" s="41"/>
      <c r="X14" s="43">
        <f t="shared" si="1"/>
        <v>0</v>
      </c>
      <c r="Y14" s="43"/>
      <c r="Z14" s="43"/>
      <c r="AA14" s="43"/>
      <c r="AB14" s="43"/>
      <c r="AC14" s="43"/>
      <c r="AD14" s="43"/>
      <c r="AE14" s="43"/>
      <c r="AF14">
        <f t="shared" si="0"/>
        <v>0</v>
      </c>
    </row>
    <row r="15" spans="1:32">
      <c r="A15" s="53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39"/>
      <c r="P15" s="40">
        <v>13</v>
      </c>
      <c r="Q15" s="41"/>
      <c r="R15" s="41"/>
      <c r="S15" s="41"/>
      <c r="T15" s="41"/>
      <c r="U15" s="41"/>
      <c r="V15" s="41"/>
      <c r="W15" s="41"/>
      <c r="X15" s="43">
        <f t="shared" si="1"/>
        <v>0</v>
      </c>
      <c r="Y15" s="43"/>
      <c r="Z15" s="43"/>
      <c r="AA15" s="43"/>
      <c r="AB15" s="43"/>
      <c r="AC15" s="43"/>
      <c r="AD15" s="43"/>
      <c r="AE15" s="43"/>
      <c r="AF15">
        <f t="shared" si="0"/>
        <v>0</v>
      </c>
    </row>
    <row r="16" spans="1:32">
      <c r="A16" s="53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39"/>
      <c r="P16" s="40">
        <v>14</v>
      </c>
      <c r="Q16" s="41"/>
      <c r="R16" s="41"/>
      <c r="S16" s="41"/>
      <c r="T16" s="41"/>
      <c r="U16" s="41"/>
      <c r="V16" s="41"/>
      <c r="W16" s="41"/>
      <c r="X16" s="43">
        <f t="shared" si="1"/>
        <v>0</v>
      </c>
      <c r="Y16" s="43"/>
      <c r="Z16" s="43"/>
      <c r="AA16" s="43"/>
      <c r="AB16" s="43"/>
      <c r="AC16" s="43"/>
      <c r="AD16" s="43"/>
      <c r="AE16" s="43"/>
      <c r="AF16">
        <f t="shared" si="0"/>
        <v>0</v>
      </c>
    </row>
    <row r="17" spans="1:32">
      <c r="A17" s="53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39"/>
      <c r="P17" s="40">
        <v>15</v>
      </c>
      <c r="Q17" s="41"/>
      <c r="R17" s="41"/>
      <c r="S17" s="41"/>
      <c r="T17" s="41"/>
      <c r="U17" s="41"/>
      <c r="V17" s="41"/>
      <c r="W17" s="41"/>
      <c r="X17" s="43">
        <f t="shared" si="1"/>
        <v>0</v>
      </c>
      <c r="Y17" s="43"/>
      <c r="Z17" s="43"/>
      <c r="AA17" s="43"/>
      <c r="AB17" s="43"/>
      <c r="AC17" s="43"/>
      <c r="AD17" s="43"/>
      <c r="AE17" s="43"/>
      <c r="AF17">
        <f t="shared" si="0"/>
        <v>0</v>
      </c>
    </row>
    <row r="18" spans="1:32">
      <c r="A18" s="53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39"/>
      <c r="P18" s="40">
        <v>16</v>
      </c>
      <c r="Q18" s="41"/>
      <c r="R18" s="41"/>
      <c r="S18" s="41"/>
      <c r="T18" s="41"/>
      <c r="U18" s="41"/>
      <c r="V18" s="41"/>
      <c r="W18" s="41"/>
      <c r="X18" s="43">
        <f t="shared" si="1"/>
        <v>0</v>
      </c>
      <c r="Y18" s="43"/>
      <c r="Z18" s="43"/>
      <c r="AA18" s="43"/>
      <c r="AB18" s="43"/>
      <c r="AC18" s="43"/>
      <c r="AD18" s="43"/>
      <c r="AE18" s="43"/>
      <c r="AF18">
        <f t="shared" si="0"/>
        <v>0</v>
      </c>
    </row>
    <row r="19" spans="1:32">
      <c r="A19" s="53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39"/>
      <c r="P19" s="40">
        <v>17</v>
      </c>
      <c r="Q19" s="41"/>
      <c r="R19" s="41"/>
      <c r="S19" s="41"/>
      <c r="T19" s="41"/>
      <c r="U19" s="41"/>
      <c r="V19" s="41"/>
      <c r="W19" s="41"/>
      <c r="X19" s="43">
        <f t="shared" si="1"/>
        <v>0</v>
      </c>
      <c r="Y19" s="43"/>
      <c r="Z19" s="43"/>
      <c r="AA19" s="43"/>
      <c r="AB19" s="43"/>
      <c r="AC19" s="43"/>
      <c r="AD19" s="43"/>
      <c r="AE19" s="43"/>
      <c r="AF19">
        <f t="shared" si="0"/>
        <v>0</v>
      </c>
    </row>
    <row r="20" spans="1:32">
      <c r="A20" s="53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39"/>
      <c r="P20" s="40">
        <v>18</v>
      </c>
      <c r="Q20" s="41"/>
      <c r="R20" s="41"/>
      <c r="S20" s="41"/>
      <c r="T20" s="41"/>
      <c r="U20" s="41"/>
      <c r="V20" s="41"/>
      <c r="W20" s="41"/>
      <c r="X20" s="43">
        <f t="shared" si="1"/>
        <v>0</v>
      </c>
      <c r="Y20" s="43"/>
      <c r="Z20" s="43"/>
      <c r="AA20" s="43"/>
      <c r="AB20" s="43"/>
      <c r="AC20" s="43"/>
      <c r="AD20" s="43"/>
      <c r="AE20" s="43"/>
      <c r="AF20">
        <f t="shared" si="0"/>
        <v>0</v>
      </c>
    </row>
    <row r="21" spans="1:32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40">
        <v>19</v>
      </c>
      <c r="Q21" s="41"/>
      <c r="R21" s="41"/>
      <c r="S21" s="41"/>
      <c r="T21" s="41"/>
      <c r="U21" s="41"/>
      <c r="V21" s="41"/>
      <c r="W21" s="41"/>
      <c r="X21" s="43">
        <f t="shared" si="1"/>
        <v>0</v>
      </c>
      <c r="Y21" s="43"/>
      <c r="Z21" s="43"/>
      <c r="AA21" s="43"/>
      <c r="AB21" s="43"/>
      <c r="AC21" s="43"/>
      <c r="AD21" s="43"/>
      <c r="AE21" s="43"/>
      <c r="AF21">
        <f t="shared" si="0"/>
        <v>0</v>
      </c>
    </row>
    <row r="22" spans="1:3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0">
        <v>20</v>
      </c>
      <c r="Q22" s="41"/>
      <c r="R22" s="41"/>
      <c r="S22" s="41"/>
      <c r="T22" s="41"/>
      <c r="U22" s="41"/>
      <c r="V22" s="41"/>
      <c r="W22" s="41"/>
      <c r="X22" s="43">
        <f t="shared" si="1"/>
        <v>0</v>
      </c>
      <c r="Y22" s="43"/>
      <c r="Z22" s="43"/>
      <c r="AA22" s="43"/>
      <c r="AB22" s="43"/>
      <c r="AC22" s="43"/>
      <c r="AD22" s="43"/>
      <c r="AE22" s="43"/>
      <c r="AF22">
        <f t="shared" si="0"/>
        <v>0</v>
      </c>
    </row>
    <row r="23" spans="1:32">
      <c r="X23">
        <f>SUM(X3:X22)</f>
        <v>0.59020708483909745</v>
      </c>
      <c r="AF23">
        <f>SUM(AF3:AF22)</f>
        <v>7.0760351320018087</v>
      </c>
    </row>
    <row r="24" spans="1:32">
      <c r="A24" s="1" t="s">
        <v>64</v>
      </c>
      <c r="B24" s="1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2</v>
      </c>
      <c r="Q24" s="1"/>
      <c r="R24" s="1"/>
      <c r="S24" s="1"/>
      <c r="T24" s="1"/>
      <c r="U24" s="1"/>
      <c r="V24" s="1"/>
      <c r="W24" s="1"/>
      <c r="X24" s="1">
        <f t="shared" si="1"/>
        <v>0</v>
      </c>
      <c r="Y24" s="1" t="s">
        <v>3</v>
      </c>
      <c r="Z24" s="1"/>
      <c r="AA24" s="1"/>
      <c r="AB24" s="1"/>
      <c r="AC24" s="1"/>
      <c r="AD24" s="1"/>
      <c r="AE24" s="1"/>
      <c r="AF24">
        <f>X24*W24*0.5</f>
        <v>0</v>
      </c>
    </row>
    <row r="25" spans="1:32">
      <c r="A25" s="2"/>
      <c r="B25" s="3"/>
      <c r="C25" s="144" t="s">
        <v>4</v>
      </c>
      <c r="D25" s="145"/>
      <c r="E25" s="146"/>
      <c r="F25" s="144" t="s">
        <v>5</v>
      </c>
      <c r="G25" s="145"/>
      <c r="H25" s="146"/>
      <c r="I25" s="144" t="s">
        <v>6</v>
      </c>
      <c r="J25" s="145"/>
      <c r="K25" s="146"/>
      <c r="L25" s="144" t="s">
        <v>7</v>
      </c>
      <c r="M25" s="145"/>
      <c r="N25" s="146"/>
      <c r="O25" s="4"/>
      <c r="P25" s="5" t="s">
        <v>8</v>
      </c>
      <c r="Q25" s="6" t="s">
        <v>9</v>
      </c>
      <c r="R25" s="6" t="s">
        <v>10</v>
      </c>
      <c r="S25" s="6" t="s">
        <v>11</v>
      </c>
      <c r="T25" s="6" t="s">
        <v>12</v>
      </c>
      <c r="U25" s="6" t="s">
        <v>13</v>
      </c>
      <c r="V25" s="6" t="s">
        <v>14</v>
      </c>
      <c r="W25" s="6" t="s">
        <v>15</v>
      </c>
      <c r="X25" s="7"/>
      <c r="Y25" s="8"/>
      <c r="Z25" s="9" t="s">
        <v>16</v>
      </c>
      <c r="AA25" s="9" t="s">
        <v>17</v>
      </c>
      <c r="AB25" s="9" t="s">
        <v>18</v>
      </c>
      <c r="AC25" s="9" t="s">
        <v>19</v>
      </c>
      <c r="AD25" s="9" t="s">
        <v>20</v>
      </c>
      <c r="AE25" s="9" t="s">
        <v>21</v>
      </c>
    </row>
    <row r="26" spans="1:32">
      <c r="A26" s="10"/>
      <c r="B26" s="147" t="s">
        <v>22</v>
      </c>
      <c r="C26" s="11">
        <v>1</v>
      </c>
      <c r="D26" s="12">
        <v>4</v>
      </c>
      <c r="E26" s="12">
        <v>25</v>
      </c>
      <c r="F26" s="12">
        <v>1</v>
      </c>
      <c r="G26" s="12">
        <v>4</v>
      </c>
      <c r="H26" s="12">
        <v>25</v>
      </c>
      <c r="I26" s="12">
        <v>1</v>
      </c>
      <c r="J26" s="12">
        <v>4</v>
      </c>
      <c r="K26" s="12">
        <v>25</v>
      </c>
      <c r="L26" s="12">
        <v>1</v>
      </c>
      <c r="M26" s="12">
        <v>4</v>
      </c>
      <c r="N26" s="12">
        <v>25</v>
      </c>
      <c r="O26" s="13"/>
      <c r="P26" s="14">
        <v>1</v>
      </c>
      <c r="Q26" s="15"/>
      <c r="R26" s="15" t="s">
        <v>65</v>
      </c>
      <c r="S26" s="15"/>
      <c r="T26" s="15">
        <v>10.15</v>
      </c>
      <c r="U26" s="15">
        <v>43.7</v>
      </c>
      <c r="V26" s="15" t="s">
        <v>66</v>
      </c>
      <c r="W26" s="15">
        <v>21</v>
      </c>
      <c r="X26" s="16">
        <f t="shared" si="1"/>
        <v>0.14998670186584734</v>
      </c>
      <c r="Y26" s="17" t="s">
        <v>24</v>
      </c>
      <c r="Z26" s="15"/>
      <c r="AA26" s="15"/>
      <c r="AB26" s="15"/>
      <c r="AC26" s="15"/>
      <c r="AD26" s="15"/>
      <c r="AE26" s="15"/>
      <c r="AF26">
        <f t="shared" ref="AF26:AF45" si="2">X26*W26*0.5</f>
        <v>1.574860369591397</v>
      </c>
    </row>
    <row r="27" spans="1:32">
      <c r="A27" s="2"/>
      <c r="B27" s="143"/>
      <c r="C27" s="18" t="s">
        <v>25</v>
      </c>
      <c r="D27" s="19" t="s">
        <v>26</v>
      </c>
      <c r="E27" s="19" t="s">
        <v>27</v>
      </c>
      <c r="F27" s="19" t="s">
        <v>28</v>
      </c>
      <c r="G27" s="19" t="s">
        <v>29</v>
      </c>
      <c r="H27" s="19" t="s">
        <v>30</v>
      </c>
      <c r="I27" s="19" t="s">
        <v>31</v>
      </c>
      <c r="J27" s="19" t="s">
        <v>32</v>
      </c>
      <c r="K27" s="19" t="s">
        <v>33</v>
      </c>
      <c r="L27" s="19" t="s">
        <v>34</v>
      </c>
      <c r="M27" s="19" t="s">
        <v>35</v>
      </c>
      <c r="N27" s="19" t="s">
        <v>36</v>
      </c>
      <c r="O27" s="4"/>
      <c r="P27" s="14">
        <v>2</v>
      </c>
      <c r="Q27" s="15"/>
      <c r="R27" s="15" t="s">
        <v>65</v>
      </c>
      <c r="S27" s="15"/>
      <c r="T27" s="15">
        <v>5.7</v>
      </c>
      <c r="U27" s="15">
        <v>18.3</v>
      </c>
      <c r="V27" s="15"/>
      <c r="W27" s="15">
        <v>16</v>
      </c>
      <c r="X27" s="16">
        <f t="shared" si="1"/>
        <v>2.6302199094017143E-2</v>
      </c>
      <c r="Y27" s="16"/>
      <c r="Z27" s="16"/>
      <c r="AA27" s="16"/>
      <c r="AB27" s="16"/>
      <c r="AC27" s="16"/>
      <c r="AD27" s="16"/>
      <c r="AE27" s="16"/>
      <c r="AF27">
        <f t="shared" si="2"/>
        <v>0.21041759275213714</v>
      </c>
    </row>
    <row r="28" spans="1:32" ht="19.5">
      <c r="A28" s="20"/>
      <c r="B28" s="21" t="s">
        <v>38</v>
      </c>
      <c r="C28" s="22">
        <v>1</v>
      </c>
      <c r="D28" s="20">
        <v>1</v>
      </c>
      <c r="E28" s="20">
        <v>3</v>
      </c>
      <c r="F28" s="20">
        <v>0</v>
      </c>
      <c r="G28" s="20">
        <v>4</v>
      </c>
      <c r="H28" s="20">
        <v>0</v>
      </c>
      <c r="I28" s="20">
        <v>1</v>
      </c>
      <c r="J28" s="20">
        <v>4</v>
      </c>
      <c r="K28" s="20">
        <v>4</v>
      </c>
      <c r="L28" s="20">
        <v>1</v>
      </c>
      <c r="M28" s="20">
        <v>1</v>
      </c>
      <c r="N28" s="20">
        <v>0</v>
      </c>
      <c r="O28" s="13"/>
      <c r="P28" s="14">
        <v>3</v>
      </c>
      <c r="Q28" s="15"/>
      <c r="R28" s="15" t="s">
        <v>67</v>
      </c>
      <c r="S28" s="15">
        <v>250</v>
      </c>
      <c r="T28" s="15">
        <v>5</v>
      </c>
      <c r="U28" s="15">
        <v>35.5</v>
      </c>
      <c r="V28" s="15"/>
      <c r="W28" s="15">
        <v>20</v>
      </c>
      <c r="X28" s="16">
        <f t="shared" si="1"/>
        <v>9.8979803542163416E-2</v>
      </c>
      <c r="Y28" s="16"/>
      <c r="Z28" s="16"/>
      <c r="AA28" s="16"/>
      <c r="AB28" s="16"/>
      <c r="AC28" s="16"/>
      <c r="AD28" s="16"/>
      <c r="AE28" s="16"/>
      <c r="AF28">
        <f t="shared" si="2"/>
        <v>0.98979803542163414</v>
      </c>
    </row>
    <row r="29" spans="1:32">
      <c r="A29" s="23" t="s">
        <v>40</v>
      </c>
      <c r="B29" s="24" t="s">
        <v>41</v>
      </c>
      <c r="C29" s="19" t="s">
        <v>42</v>
      </c>
      <c r="D29" s="19" t="s">
        <v>43</v>
      </c>
      <c r="E29" s="19" t="s">
        <v>44</v>
      </c>
      <c r="F29" s="19" t="s">
        <v>45</v>
      </c>
      <c r="G29" s="19" t="s">
        <v>46</v>
      </c>
      <c r="H29" s="19" t="s">
        <v>47</v>
      </c>
      <c r="I29" s="19" t="s">
        <v>48</v>
      </c>
      <c r="J29" s="19" t="s">
        <v>49</v>
      </c>
      <c r="K29" s="19" t="s">
        <v>50</v>
      </c>
      <c r="L29" s="19" t="s">
        <v>51</v>
      </c>
      <c r="M29" s="19" t="s">
        <v>52</v>
      </c>
      <c r="N29" s="19" t="s">
        <v>53</v>
      </c>
      <c r="O29" s="4"/>
      <c r="P29" s="14">
        <v>4</v>
      </c>
      <c r="Q29" s="15"/>
      <c r="R29" s="15" t="s">
        <v>67</v>
      </c>
      <c r="S29" s="15">
        <v>350</v>
      </c>
      <c r="T29" s="15">
        <v>2.5</v>
      </c>
      <c r="U29" s="15">
        <v>33.5</v>
      </c>
      <c r="V29" s="15"/>
      <c r="W29" s="15">
        <v>20</v>
      </c>
      <c r="X29" s="16">
        <f t="shared" si="1"/>
        <v>8.8141308887278655E-2</v>
      </c>
      <c r="Y29" s="16"/>
      <c r="Z29" s="16"/>
      <c r="AA29" s="16"/>
      <c r="AB29" s="16"/>
      <c r="AC29" s="16"/>
      <c r="AD29" s="16"/>
      <c r="AE29" s="16"/>
      <c r="AF29">
        <f t="shared" si="2"/>
        <v>0.88141308887278658</v>
      </c>
    </row>
    <row r="30" spans="1:32">
      <c r="A30" s="25">
        <v>1</v>
      </c>
      <c r="B30" s="20" t="s">
        <v>68</v>
      </c>
      <c r="C30" s="20"/>
      <c r="D30" s="20"/>
      <c r="E30" s="20"/>
      <c r="F30" s="20"/>
      <c r="G30" s="20">
        <v>25</v>
      </c>
      <c r="H30" s="20"/>
      <c r="I30" s="20">
        <v>50</v>
      </c>
      <c r="J30" s="20"/>
      <c r="K30" s="20">
        <v>25</v>
      </c>
      <c r="L30" s="20">
        <v>25</v>
      </c>
      <c r="M30" s="20"/>
      <c r="N30" s="20"/>
      <c r="O30" s="13"/>
      <c r="P30" s="14">
        <v>5</v>
      </c>
      <c r="Q30" s="15"/>
      <c r="R30" s="15" t="s">
        <v>69</v>
      </c>
      <c r="S30" s="15">
        <v>210</v>
      </c>
      <c r="T30" s="15">
        <v>2.5</v>
      </c>
      <c r="U30" s="15">
        <v>19.399999999999999</v>
      </c>
      <c r="V30" s="15"/>
      <c r="W30" s="15">
        <v>17</v>
      </c>
      <c r="X30" s="16">
        <f t="shared" si="1"/>
        <v>2.9559245277626354E-2</v>
      </c>
      <c r="Y30" s="16"/>
      <c r="Z30" s="16"/>
      <c r="AA30" s="16"/>
      <c r="AB30" s="16"/>
      <c r="AC30" s="16"/>
      <c r="AD30" s="16"/>
      <c r="AE30" s="16"/>
      <c r="AF30">
        <f t="shared" si="2"/>
        <v>0.25125358485982402</v>
      </c>
    </row>
    <row r="31" spans="1:32">
      <c r="A31" s="25">
        <v>2</v>
      </c>
      <c r="B31" s="20" t="s">
        <v>70</v>
      </c>
      <c r="C31" s="20"/>
      <c r="D31" s="20"/>
      <c r="E31" s="20"/>
      <c r="F31" s="20"/>
      <c r="G31" s="20">
        <v>50</v>
      </c>
      <c r="H31" s="20"/>
      <c r="I31" s="20"/>
      <c r="J31" s="20">
        <v>60</v>
      </c>
      <c r="K31" s="20">
        <v>50</v>
      </c>
      <c r="L31" s="20"/>
      <c r="M31" s="20"/>
      <c r="N31" s="20"/>
      <c r="O31" s="13"/>
      <c r="P31" s="14">
        <v>6</v>
      </c>
      <c r="Q31" s="15"/>
      <c r="R31" s="15" t="s">
        <v>71</v>
      </c>
      <c r="S31" s="15"/>
      <c r="T31" s="15"/>
      <c r="U31" s="15"/>
      <c r="V31" s="15"/>
      <c r="W31" s="15"/>
      <c r="X31" s="16">
        <f t="shared" si="1"/>
        <v>0</v>
      </c>
      <c r="Y31" s="16"/>
      <c r="Z31" s="16"/>
      <c r="AA31" s="16"/>
      <c r="AB31" s="16"/>
      <c r="AC31" s="16"/>
      <c r="AD31" s="16"/>
      <c r="AE31" s="16"/>
      <c r="AF31">
        <f t="shared" si="2"/>
        <v>0</v>
      </c>
    </row>
    <row r="32" spans="1:32">
      <c r="A32" s="25">
        <v>3</v>
      </c>
      <c r="B32" s="20" t="s">
        <v>69</v>
      </c>
      <c r="C32" s="20">
        <v>100</v>
      </c>
      <c r="D32" s="20"/>
      <c r="E32" s="20">
        <v>33.33</v>
      </c>
      <c r="F32" s="20"/>
      <c r="G32" s="20"/>
      <c r="H32" s="20"/>
      <c r="I32" s="20">
        <v>50</v>
      </c>
      <c r="J32" s="20"/>
      <c r="K32" s="20"/>
      <c r="L32" s="20">
        <v>50</v>
      </c>
      <c r="M32" s="20">
        <v>100</v>
      </c>
      <c r="N32" s="20"/>
      <c r="O32" s="13"/>
      <c r="P32" s="14">
        <v>7</v>
      </c>
      <c r="Q32" s="15"/>
      <c r="R32" s="15"/>
      <c r="S32" s="15"/>
      <c r="T32" s="15"/>
      <c r="U32" s="15"/>
      <c r="V32" s="15"/>
      <c r="W32" s="15"/>
      <c r="X32" s="16">
        <f t="shared" si="1"/>
        <v>0</v>
      </c>
      <c r="Y32" s="16"/>
      <c r="Z32" s="16"/>
      <c r="AA32" s="16"/>
      <c r="AB32" s="16"/>
      <c r="AC32" s="16"/>
      <c r="AD32" s="16"/>
      <c r="AE32" s="16"/>
      <c r="AF32">
        <f t="shared" si="2"/>
        <v>0</v>
      </c>
    </row>
    <row r="33" spans="1:32">
      <c r="A33" s="25">
        <v>4</v>
      </c>
      <c r="B33" s="20" t="s">
        <v>72</v>
      </c>
      <c r="C33" s="20"/>
      <c r="D33" s="20"/>
      <c r="E33" s="20"/>
      <c r="F33" s="20"/>
      <c r="G33" s="20"/>
      <c r="H33" s="20"/>
      <c r="I33" s="20"/>
      <c r="J33" s="20">
        <v>20</v>
      </c>
      <c r="K33" s="20"/>
      <c r="L33" s="20">
        <v>25</v>
      </c>
      <c r="M33" s="20"/>
      <c r="N33" s="20"/>
      <c r="O33" s="13"/>
      <c r="P33" s="14">
        <v>8</v>
      </c>
      <c r="Q33" s="15"/>
      <c r="R33" s="15"/>
      <c r="S33" s="15"/>
      <c r="T33" s="15"/>
      <c r="U33" s="15"/>
      <c r="V33" s="15"/>
      <c r="W33" s="15"/>
      <c r="X33" s="16">
        <f t="shared" si="1"/>
        <v>0</v>
      </c>
      <c r="Y33" s="16"/>
      <c r="Z33" s="16"/>
      <c r="AA33" s="16"/>
      <c r="AB33" s="16"/>
      <c r="AC33" s="16"/>
      <c r="AD33" s="16"/>
      <c r="AE33" s="16"/>
      <c r="AF33">
        <f t="shared" si="2"/>
        <v>0</v>
      </c>
    </row>
    <row r="34" spans="1:32">
      <c r="A34" s="25">
        <v>5</v>
      </c>
      <c r="B34" s="20" t="s">
        <v>73</v>
      </c>
      <c r="C34" s="20"/>
      <c r="D34" s="20"/>
      <c r="E34" s="20"/>
      <c r="F34" s="20"/>
      <c r="G34" s="20">
        <v>25</v>
      </c>
      <c r="H34" s="20"/>
      <c r="I34" s="20"/>
      <c r="J34" s="20">
        <v>20</v>
      </c>
      <c r="K34" s="20">
        <v>25</v>
      </c>
      <c r="L34" s="20"/>
      <c r="M34" s="20"/>
      <c r="N34" s="20"/>
      <c r="O34" s="13"/>
      <c r="P34" s="14">
        <v>9</v>
      </c>
      <c r="Q34" s="15"/>
      <c r="R34" s="15"/>
      <c r="S34" s="15"/>
      <c r="T34" s="15"/>
      <c r="U34" s="15"/>
      <c r="V34" s="15"/>
      <c r="W34" s="15"/>
      <c r="X34" s="16">
        <f t="shared" si="1"/>
        <v>0</v>
      </c>
      <c r="Y34" s="16"/>
      <c r="Z34" s="16"/>
      <c r="AA34" s="16"/>
      <c r="AB34" s="16"/>
      <c r="AC34" s="16"/>
      <c r="AD34" s="16"/>
      <c r="AE34" s="16"/>
      <c r="AF34">
        <f t="shared" si="2"/>
        <v>0</v>
      </c>
    </row>
    <row r="35" spans="1:32">
      <c r="A35" s="25">
        <v>6</v>
      </c>
      <c r="B35" s="20" t="s">
        <v>74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13"/>
      <c r="P35" s="14">
        <v>10</v>
      </c>
      <c r="Q35" s="15"/>
      <c r="R35" s="15"/>
      <c r="S35" s="15"/>
      <c r="T35" s="15"/>
      <c r="U35" s="15"/>
      <c r="V35" s="15"/>
      <c r="W35" s="15"/>
      <c r="X35" s="16">
        <f t="shared" si="1"/>
        <v>0</v>
      </c>
      <c r="Y35" s="16"/>
      <c r="Z35" s="16"/>
      <c r="AA35" s="16"/>
      <c r="AB35" s="16"/>
      <c r="AC35" s="16"/>
      <c r="AD35" s="16"/>
      <c r="AE35" s="16"/>
      <c r="AF35">
        <f t="shared" si="2"/>
        <v>0</v>
      </c>
    </row>
    <row r="36" spans="1:32">
      <c r="A36" s="25">
        <v>7</v>
      </c>
      <c r="B36" s="20" t="s">
        <v>75</v>
      </c>
      <c r="C36" s="20"/>
      <c r="D36" s="20">
        <v>100</v>
      </c>
      <c r="E36" s="20">
        <v>66.66</v>
      </c>
      <c r="F36" s="20"/>
      <c r="G36" s="20"/>
      <c r="H36" s="20"/>
      <c r="I36" s="20"/>
      <c r="J36" s="20"/>
      <c r="K36" s="20"/>
      <c r="L36" s="20"/>
      <c r="M36" s="20"/>
      <c r="N36" s="20"/>
      <c r="O36" s="13"/>
      <c r="P36" s="14">
        <v>11</v>
      </c>
      <c r="Q36" s="15"/>
      <c r="R36" s="15"/>
      <c r="S36" s="15"/>
      <c r="T36" s="15"/>
      <c r="U36" s="15"/>
      <c r="V36" s="15"/>
      <c r="W36" s="15"/>
      <c r="X36" s="16">
        <f t="shared" si="1"/>
        <v>0</v>
      </c>
      <c r="Y36" s="16"/>
      <c r="Z36" s="16"/>
      <c r="AA36" s="16"/>
      <c r="AB36" s="16"/>
      <c r="AC36" s="16"/>
      <c r="AD36" s="16"/>
      <c r="AE36" s="16"/>
      <c r="AF36">
        <f t="shared" si="2"/>
        <v>0</v>
      </c>
    </row>
    <row r="37" spans="1:32">
      <c r="A37" s="25">
        <v>8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13"/>
      <c r="P37" s="14">
        <v>12</v>
      </c>
      <c r="Q37" s="15"/>
      <c r="R37" s="15"/>
      <c r="S37" s="15"/>
      <c r="T37" s="15"/>
      <c r="U37" s="15"/>
      <c r="V37" s="15"/>
      <c r="W37" s="15"/>
      <c r="X37" s="16">
        <f t="shared" si="1"/>
        <v>0</v>
      </c>
      <c r="Y37" s="16"/>
      <c r="Z37" s="16"/>
      <c r="AA37" s="16"/>
      <c r="AB37" s="16"/>
      <c r="AC37" s="16"/>
      <c r="AD37" s="16"/>
      <c r="AE37" s="16"/>
      <c r="AF37">
        <f t="shared" si="2"/>
        <v>0</v>
      </c>
    </row>
    <row r="38" spans="1:32">
      <c r="A38" s="25">
        <v>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13"/>
      <c r="P38" s="14">
        <v>13</v>
      </c>
      <c r="Q38" s="15"/>
      <c r="R38" s="15"/>
      <c r="S38" s="15"/>
      <c r="T38" s="15"/>
      <c r="U38" s="15"/>
      <c r="V38" s="15"/>
      <c r="W38" s="15"/>
      <c r="X38" s="16">
        <f t="shared" si="1"/>
        <v>0</v>
      </c>
      <c r="Y38" s="16"/>
      <c r="Z38" s="16"/>
      <c r="AA38" s="16"/>
      <c r="AB38" s="16"/>
      <c r="AC38" s="16"/>
      <c r="AD38" s="16"/>
      <c r="AE38" s="16"/>
      <c r="AF38">
        <f t="shared" si="2"/>
        <v>0</v>
      </c>
    </row>
    <row r="39" spans="1:32">
      <c r="A39" s="25">
        <v>10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3"/>
      <c r="P39" s="14">
        <v>14</v>
      </c>
      <c r="Q39" s="15"/>
      <c r="R39" s="15"/>
      <c r="S39" s="15"/>
      <c r="T39" s="15"/>
      <c r="U39" s="15"/>
      <c r="V39" s="15"/>
      <c r="W39" s="15"/>
      <c r="X39" s="16">
        <f t="shared" si="1"/>
        <v>0</v>
      </c>
      <c r="Y39" s="16"/>
      <c r="Z39" s="16"/>
      <c r="AA39" s="16"/>
      <c r="AB39" s="16"/>
      <c r="AC39" s="16"/>
      <c r="AD39" s="16"/>
      <c r="AE39" s="16"/>
      <c r="AF39">
        <f t="shared" si="2"/>
        <v>0</v>
      </c>
    </row>
    <row r="40" spans="1:32">
      <c r="A40" s="25">
        <v>11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13"/>
      <c r="P40" s="14">
        <v>15</v>
      </c>
      <c r="Q40" s="15"/>
      <c r="R40" s="15"/>
      <c r="S40" s="15"/>
      <c r="T40" s="15"/>
      <c r="U40" s="15"/>
      <c r="V40" s="15"/>
      <c r="W40" s="15"/>
      <c r="X40" s="16">
        <f t="shared" si="1"/>
        <v>0</v>
      </c>
      <c r="Y40" s="16"/>
      <c r="Z40" s="16"/>
      <c r="AA40" s="16"/>
      <c r="AB40" s="16"/>
      <c r="AC40" s="16"/>
      <c r="AD40" s="16"/>
      <c r="AE40" s="16"/>
      <c r="AF40">
        <f t="shared" si="2"/>
        <v>0</v>
      </c>
    </row>
    <row r="41" spans="1:32">
      <c r="A41" s="25">
        <v>12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13"/>
      <c r="P41" s="14">
        <v>16</v>
      </c>
      <c r="Q41" s="15"/>
      <c r="R41" s="15"/>
      <c r="S41" s="15"/>
      <c r="T41" s="15"/>
      <c r="U41" s="15"/>
      <c r="V41" s="15"/>
      <c r="W41" s="15"/>
      <c r="X41" s="16">
        <f t="shared" si="1"/>
        <v>0</v>
      </c>
      <c r="Y41" s="16"/>
      <c r="Z41" s="16"/>
      <c r="AA41" s="16"/>
      <c r="AB41" s="16"/>
      <c r="AC41" s="16"/>
      <c r="AD41" s="16"/>
      <c r="AE41" s="16"/>
      <c r="AF41">
        <f t="shared" si="2"/>
        <v>0</v>
      </c>
    </row>
    <row r="42" spans="1:32">
      <c r="A42" s="25">
        <v>13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13"/>
      <c r="P42" s="14">
        <v>17</v>
      </c>
      <c r="Q42" s="15"/>
      <c r="R42" s="15"/>
      <c r="S42" s="15"/>
      <c r="T42" s="15"/>
      <c r="U42" s="15"/>
      <c r="V42" s="15"/>
      <c r="W42" s="15"/>
      <c r="X42" s="16">
        <f t="shared" si="1"/>
        <v>0</v>
      </c>
      <c r="Y42" s="16"/>
      <c r="Z42" s="16"/>
      <c r="AA42" s="16"/>
      <c r="AB42" s="16"/>
      <c r="AC42" s="16"/>
      <c r="AD42" s="16"/>
      <c r="AE42" s="16"/>
      <c r="AF42">
        <f t="shared" si="2"/>
        <v>0</v>
      </c>
    </row>
    <row r="43" spans="1:32">
      <c r="A43" s="25">
        <v>14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13"/>
      <c r="P43" s="14">
        <v>18</v>
      </c>
      <c r="Q43" s="15"/>
      <c r="R43" s="15"/>
      <c r="S43" s="15"/>
      <c r="T43" s="15"/>
      <c r="U43" s="15"/>
      <c r="V43" s="15"/>
      <c r="W43" s="15"/>
      <c r="X43" s="16">
        <f t="shared" si="1"/>
        <v>0</v>
      </c>
      <c r="Y43" s="16"/>
      <c r="Z43" s="16"/>
      <c r="AA43" s="16"/>
      <c r="AB43" s="16"/>
      <c r="AC43" s="16"/>
      <c r="AD43" s="16"/>
      <c r="AE43" s="16"/>
      <c r="AF43">
        <f t="shared" si="2"/>
        <v>0</v>
      </c>
    </row>
    <row r="44" spans="1:3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>
        <v>19</v>
      </c>
      <c r="Q44" s="15"/>
      <c r="R44" s="15"/>
      <c r="S44" s="15"/>
      <c r="T44" s="15"/>
      <c r="U44" s="15"/>
      <c r="V44" s="15"/>
      <c r="W44" s="15"/>
      <c r="X44" s="16">
        <f t="shared" si="1"/>
        <v>0</v>
      </c>
      <c r="Y44" s="16"/>
      <c r="Z44" s="16"/>
      <c r="AA44" s="16"/>
      <c r="AB44" s="16"/>
      <c r="AC44" s="16"/>
      <c r="AD44" s="16"/>
      <c r="AE44" s="16"/>
      <c r="AF44">
        <f t="shared" si="2"/>
        <v>0</v>
      </c>
    </row>
    <row r="45" spans="1:3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>
        <v>20</v>
      </c>
      <c r="Q45" s="15"/>
      <c r="R45" s="15"/>
      <c r="S45" s="15"/>
      <c r="T45" s="15"/>
      <c r="U45" s="15"/>
      <c r="V45" s="15"/>
      <c r="W45" s="15"/>
      <c r="X45" s="16">
        <f t="shared" si="1"/>
        <v>0</v>
      </c>
      <c r="Y45" s="16"/>
      <c r="Z45" s="16"/>
      <c r="AA45" s="16"/>
      <c r="AB45" s="16"/>
      <c r="AC45" s="16"/>
      <c r="AD45" s="16"/>
      <c r="AE45" s="16"/>
      <c r="AF45">
        <f t="shared" si="2"/>
        <v>0</v>
      </c>
    </row>
    <row r="46" spans="1:32">
      <c r="X46">
        <f>SUM(X26:X38)</f>
        <v>0.39296925866693294</v>
      </c>
      <c r="AF46">
        <f>SUM(AF26:AF45)</f>
        <v>3.907742671497779</v>
      </c>
    </row>
    <row r="47" spans="1:32">
      <c r="A47" s="55" t="s">
        <v>64</v>
      </c>
      <c r="B47" s="55" t="s">
        <v>1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 t="s">
        <v>2</v>
      </c>
      <c r="Q47" s="55"/>
      <c r="R47" s="55"/>
      <c r="S47" s="55"/>
      <c r="T47" s="55"/>
      <c r="U47" s="55"/>
      <c r="V47" s="55"/>
      <c r="W47" s="55"/>
      <c r="X47" s="55">
        <f t="shared" si="1"/>
        <v>0</v>
      </c>
      <c r="Y47" s="55" t="s">
        <v>3</v>
      </c>
      <c r="Z47" s="55"/>
      <c r="AA47" s="55"/>
      <c r="AB47" s="55"/>
      <c r="AC47" s="55"/>
      <c r="AD47" s="55"/>
      <c r="AE47" s="55"/>
      <c r="AF47">
        <f>X47*W47*0.5</f>
        <v>0</v>
      </c>
    </row>
    <row r="48" spans="1:32">
      <c r="A48" s="56"/>
      <c r="B48" s="57"/>
      <c r="C48" s="148" t="s">
        <v>4</v>
      </c>
      <c r="D48" s="145"/>
      <c r="E48" s="146"/>
      <c r="F48" s="148" t="s">
        <v>5</v>
      </c>
      <c r="G48" s="145"/>
      <c r="H48" s="146"/>
      <c r="I48" s="148" t="s">
        <v>6</v>
      </c>
      <c r="J48" s="145"/>
      <c r="K48" s="146"/>
      <c r="L48" s="148" t="s">
        <v>7</v>
      </c>
      <c r="M48" s="145"/>
      <c r="N48" s="146"/>
      <c r="O48" s="58"/>
      <c r="P48" s="59" t="s">
        <v>8</v>
      </c>
      <c r="Q48" s="60" t="s">
        <v>9</v>
      </c>
      <c r="R48" s="60" t="s">
        <v>10</v>
      </c>
      <c r="S48" s="60" t="s">
        <v>11</v>
      </c>
      <c r="T48" s="60" t="s">
        <v>12</v>
      </c>
      <c r="U48" s="60" t="s">
        <v>13</v>
      </c>
      <c r="V48" s="60" t="s">
        <v>14</v>
      </c>
      <c r="W48" s="60" t="s">
        <v>15</v>
      </c>
      <c r="X48" s="61"/>
      <c r="Y48" s="62"/>
      <c r="Z48" s="63" t="s">
        <v>16</v>
      </c>
      <c r="AA48" s="63" t="s">
        <v>17</v>
      </c>
      <c r="AB48" s="63" t="s">
        <v>18</v>
      </c>
      <c r="AC48" s="63" t="s">
        <v>19</v>
      </c>
      <c r="AD48" s="63" t="s">
        <v>20</v>
      </c>
      <c r="AE48" s="63" t="s">
        <v>21</v>
      </c>
    </row>
    <row r="49" spans="1:32">
      <c r="A49" s="64"/>
      <c r="B49" s="149" t="s">
        <v>22</v>
      </c>
      <c r="C49" s="65">
        <v>1</v>
      </c>
      <c r="D49" s="66">
        <v>4</v>
      </c>
      <c r="E49" s="66">
        <v>25</v>
      </c>
      <c r="F49" s="66">
        <v>1</v>
      </c>
      <c r="G49" s="66">
        <v>4</v>
      </c>
      <c r="H49" s="66">
        <v>25</v>
      </c>
      <c r="I49" s="66">
        <v>1</v>
      </c>
      <c r="J49" s="66">
        <v>4</v>
      </c>
      <c r="K49" s="66">
        <v>25</v>
      </c>
      <c r="L49" s="66">
        <v>1</v>
      </c>
      <c r="M49" s="66">
        <v>4</v>
      </c>
      <c r="N49" s="66">
        <v>25</v>
      </c>
      <c r="O49" s="67"/>
      <c r="P49" s="68">
        <v>1</v>
      </c>
      <c r="Q49" s="69">
        <v>1</v>
      </c>
      <c r="R49" s="69" t="s">
        <v>67</v>
      </c>
      <c r="S49" s="69">
        <v>356</v>
      </c>
      <c r="T49" s="69" t="s">
        <v>228</v>
      </c>
      <c r="U49" s="69">
        <v>34</v>
      </c>
      <c r="V49" s="69"/>
      <c r="W49" s="69">
        <v>25.5</v>
      </c>
      <c r="X49" s="70">
        <f t="shared" si="1"/>
        <v>9.0792027688745044E-2</v>
      </c>
      <c r="Y49" s="71" t="s">
        <v>24</v>
      </c>
      <c r="Z49" s="69">
        <v>32</v>
      </c>
      <c r="AA49" s="69"/>
      <c r="AB49" s="69"/>
      <c r="AC49" s="69"/>
      <c r="AD49" s="69"/>
      <c r="AE49" s="69">
        <v>32</v>
      </c>
      <c r="AF49">
        <f t="shared" ref="AF49:AF68" si="3">X49*W49*0.5</f>
        <v>1.1575983530314993</v>
      </c>
    </row>
    <row r="50" spans="1:32">
      <c r="A50" s="56"/>
      <c r="B50" s="143"/>
      <c r="C50" s="72" t="s">
        <v>25</v>
      </c>
      <c r="D50" s="73" t="s">
        <v>26</v>
      </c>
      <c r="E50" s="73" t="s">
        <v>27</v>
      </c>
      <c r="F50" s="73" t="s">
        <v>28</v>
      </c>
      <c r="G50" s="73" t="s">
        <v>29</v>
      </c>
      <c r="H50" s="73" t="s">
        <v>30</v>
      </c>
      <c r="I50" s="73" t="s">
        <v>31</v>
      </c>
      <c r="J50" s="73" t="s">
        <v>32</v>
      </c>
      <c r="K50" s="73" t="s">
        <v>33</v>
      </c>
      <c r="L50" s="73" t="s">
        <v>34</v>
      </c>
      <c r="M50" s="73" t="s">
        <v>35</v>
      </c>
      <c r="N50" s="73" t="s">
        <v>36</v>
      </c>
      <c r="O50" s="58"/>
      <c r="P50" s="68">
        <v>2</v>
      </c>
      <c r="Q50" s="69">
        <v>2</v>
      </c>
      <c r="R50" s="69" t="s">
        <v>127</v>
      </c>
      <c r="S50" s="69">
        <v>212</v>
      </c>
      <c r="T50" s="69" t="s">
        <v>229</v>
      </c>
      <c r="U50" s="69">
        <v>19.5</v>
      </c>
      <c r="V50" s="69"/>
      <c r="W50" s="69">
        <v>21</v>
      </c>
      <c r="X50" s="70">
        <f t="shared" si="1"/>
        <v>2.9864765163187975E-2</v>
      </c>
      <c r="Y50" s="70"/>
      <c r="Z50" s="70"/>
      <c r="AA50" s="70"/>
      <c r="AB50" s="70"/>
      <c r="AC50" s="70"/>
      <c r="AD50" s="70"/>
      <c r="AE50" s="70"/>
      <c r="AF50">
        <f t="shared" si="3"/>
        <v>0.31358003421347375</v>
      </c>
    </row>
    <row r="51" spans="1:32" ht="19.5">
      <c r="A51" s="74"/>
      <c r="B51" s="75" t="s">
        <v>38</v>
      </c>
      <c r="C51" s="76"/>
      <c r="D51" s="74"/>
      <c r="E51" s="74"/>
      <c r="F51" s="74">
        <v>1</v>
      </c>
      <c r="G51" s="74">
        <v>4</v>
      </c>
      <c r="H51" s="74"/>
      <c r="I51" s="74">
        <v>1</v>
      </c>
      <c r="J51" s="74">
        <v>5</v>
      </c>
      <c r="K51" s="74">
        <v>1</v>
      </c>
      <c r="L51" s="74"/>
      <c r="M51" s="74"/>
      <c r="N51" s="74"/>
      <c r="O51" s="67"/>
      <c r="P51" s="68">
        <v>3</v>
      </c>
      <c r="Q51" s="69">
        <v>3</v>
      </c>
      <c r="R51" s="69" t="s">
        <v>67</v>
      </c>
      <c r="S51" s="69">
        <v>255</v>
      </c>
      <c r="T51" s="69" t="s">
        <v>230</v>
      </c>
      <c r="U51" s="69">
        <v>35</v>
      </c>
      <c r="V51" s="69"/>
      <c r="W51" s="69">
        <v>23</v>
      </c>
      <c r="X51" s="70">
        <f t="shared" si="1"/>
        <v>9.6211275016187398E-2</v>
      </c>
      <c r="Y51" s="70"/>
      <c r="Z51" s="70"/>
      <c r="AA51" s="70"/>
      <c r="AB51" s="70"/>
      <c r="AC51" s="70"/>
      <c r="AD51" s="70"/>
      <c r="AE51" s="70"/>
      <c r="AF51">
        <f t="shared" si="3"/>
        <v>1.1064296626861552</v>
      </c>
    </row>
    <row r="52" spans="1:32">
      <c r="A52" s="77" t="s">
        <v>40</v>
      </c>
      <c r="B52" s="78" t="s">
        <v>41</v>
      </c>
      <c r="C52" s="73" t="s">
        <v>42</v>
      </c>
      <c r="D52" s="73" t="s">
        <v>43</v>
      </c>
      <c r="E52" s="73" t="s">
        <v>44</v>
      </c>
      <c r="F52" s="73" t="s">
        <v>45</v>
      </c>
      <c r="G52" s="73" t="s">
        <v>46</v>
      </c>
      <c r="H52" s="73" t="s">
        <v>47</v>
      </c>
      <c r="I52" s="73" t="s">
        <v>48</v>
      </c>
      <c r="J52" s="73" t="s">
        <v>49</v>
      </c>
      <c r="K52" s="73" t="s">
        <v>50</v>
      </c>
      <c r="L52" s="73" t="s">
        <v>51</v>
      </c>
      <c r="M52" s="73" t="s">
        <v>52</v>
      </c>
      <c r="N52" s="73" t="s">
        <v>53</v>
      </c>
      <c r="O52" s="58"/>
      <c r="P52" s="68">
        <v>4</v>
      </c>
      <c r="Q52" s="69">
        <v>4</v>
      </c>
      <c r="R52" s="69" t="s">
        <v>127</v>
      </c>
      <c r="S52" s="69">
        <v>173</v>
      </c>
      <c r="T52" s="69" t="s">
        <v>231</v>
      </c>
      <c r="U52" s="69">
        <v>30</v>
      </c>
      <c r="V52" s="69"/>
      <c r="W52" s="69">
        <v>22</v>
      </c>
      <c r="X52" s="70">
        <f t="shared" si="1"/>
        <v>7.0685834705770348E-2</v>
      </c>
      <c r="Y52" s="70"/>
      <c r="Z52" s="70"/>
      <c r="AA52" s="70"/>
      <c r="AB52" s="70"/>
      <c r="AC52" s="70"/>
      <c r="AD52" s="70"/>
      <c r="AE52" s="70"/>
      <c r="AF52">
        <f t="shared" si="3"/>
        <v>0.77754418176347384</v>
      </c>
    </row>
    <row r="53" spans="1:32">
      <c r="A53" s="79">
        <v>1</v>
      </c>
      <c r="B53" s="74" t="s">
        <v>127</v>
      </c>
      <c r="C53" s="74"/>
      <c r="D53" s="74"/>
      <c r="E53" s="74"/>
      <c r="F53" s="74"/>
      <c r="G53" s="74">
        <v>25</v>
      </c>
      <c r="H53" s="74"/>
      <c r="I53" s="74">
        <v>100</v>
      </c>
      <c r="J53" s="74"/>
      <c r="K53" s="74"/>
      <c r="L53" s="74">
        <v>50</v>
      </c>
      <c r="M53" s="74"/>
      <c r="N53" s="74"/>
      <c r="O53" s="67"/>
      <c r="P53" s="68">
        <v>5</v>
      </c>
      <c r="Q53" s="69">
        <v>5</v>
      </c>
      <c r="R53" s="69" t="s">
        <v>232</v>
      </c>
      <c r="S53" s="69">
        <v>265</v>
      </c>
      <c r="T53" s="69" t="s">
        <v>233</v>
      </c>
      <c r="U53" s="69">
        <v>42</v>
      </c>
      <c r="V53" s="69"/>
      <c r="W53" s="69">
        <v>22</v>
      </c>
      <c r="X53" s="70">
        <f t="shared" si="1"/>
        <v>0.13854423602330987</v>
      </c>
      <c r="Y53" s="70"/>
      <c r="Z53" s="70"/>
      <c r="AA53" s="70"/>
      <c r="AB53" s="70"/>
      <c r="AC53" s="70"/>
      <c r="AD53" s="70"/>
      <c r="AE53" s="70"/>
      <c r="AF53">
        <f t="shared" si="3"/>
        <v>1.5239865962564085</v>
      </c>
    </row>
    <row r="54" spans="1:32">
      <c r="A54" s="79">
        <v>2</v>
      </c>
      <c r="B54" s="74" t="s">
        <v>73</v>
      </c>
      <c r="C54" s="74"/>
      <c r="D54" s="74"/>
      <c r="E54" s="74"/>
      <c r="F54" s="74">
        <v>100</v>
      </c>
      <c r="G54" s="74">
        <v>50</v>
      </c>
      <c r="H54" s="74"/>
      <c r="I54" s="74"/>
      <c r="J54" s="74">
        <v>40</v>
      </c>
      <c r="K54" s="74"/>
      <c r="L54" s="74"/>
      <c r="M54" s="74"/>
      <c r="N54" s="74"/>
      <c r="O54" s="67"/>
      <c r="P54" s="68">
        <v>6</v>
      </c>
      <c r="Q54" s="69">
        <v>6</v>
      </c>
      <c r="R54" s="69" t="s">
        <v>68</v>
      </c>
      <c r="S54" s="69">
        <v>314</v>
      </c>
      <c r="T54" s="69" t="s">
        <v>234</v>
      </c>
      <c r="U54" s="69">
        <v>33.5</v>
      </c>
      <c r="V54" s="69"/>
      <c r="W54" s="69">
        <v>23</v>
      </c>
      <c r="X54" s="70">
        <f t="shared" si="1"/>
        <v>8.8141308887278655E-2</v>
      </c>
      <c r="Y54" s="70"/>
      <c r="Z54" s="70"/>
      <c r="AA54" s="70"/>
      <c r="AB54" s="70"/>
      <c r="AC54" s="70"/>
      <c r="AD54" s="70"/>
      <c r="AE54" s="70"/>
      <c r="AF54">
        <f t="shared" si="3"/>
        <v>1.0136250522037045</v>
      </c>
    </row>
    <row r="55" spans="1:32">
      <c r="A55" s="79">
        <v>3</v>
      </c>
      <c r="B55" s="74" t="s">
        <v>68</v>
      </c>
      <c r="C55" s="74"/>
      <c r="D55" s="74"/>
      <c r="E55" s="74"/>
      <c r="F55" s="74"/>
      <c r="G55" s="74">
        <v>25</v>
      </c>
      <c r="H55" s="74"/>
      <c r="I55" s="74"/>
      <c r="J55" s="74">
        <v>40</v>
      </c>
      <c r="K55" s="74">
        <v>100</v>
      </c>
      <c r="L55" s="74">
        <v>50</v>
      </c>
      <c r="M55" s="74"/>
      <c r="N55" s="74"/>
      <c r="O55" s="67"/>
      <c r="P55" s="68">
        <v>7</v>
      </c>
      <c r="Q55" s="69">
        <v>7</v>
      </c>
      <c r="R55" s="69" t="s">
        <v>235</v>
      </c>
      <c r="S55" s="69">
        <v>51</v>
      </c>
      <c r="T55" s="69" t="s">
        <v>236</v>
      </c>
      <c r="U55" s="69">
        <v>37</v>
      </c>
      <c r="V55" s="69"/>
      <c r="W55" s="69">
        <v>25</v>
      </c>
      <c r="X55" s="70">
        <f t="shared" si="1"/>
        <v>0.10752100856911066</v>
      </c>
      <c r="Y55" s="70"/>
      <c r="Z55" s="70"/>
      <c r="AA55" s="70"/>
      <c r="AB55" s="70"/>
      <c r="AC55" s="70"/>
      <c r="AD55" s="70"/>
      <c r="AE55" s="70"/>
      <c r="AF55">
        <f t="shared" si="3"/>
        <v>1.3440126071138834</v>
      </c>
    </row>
    <row r="56" spans="1:32">
      <c r="A56" s="79">
        <v>4</v>
      </c>
      <c r="B56" s="74" t="s">
        <v>72</v>
      </c>
      <c r="C56" s="74"/>
      <c r="D56" s="74"/>
      <c r="E56" s="74"/>
      <c r="F56" s="74"/>
      <c r="G56" s="74"/>
      <c r="H56" s="74"/>
      <c r="I56" s="74"/>
      <c r="J56" s="74">
        <v>20</v>
      </c>
      <c r="K56" s="74"/>
      <c r="L56" s="74"/>
      <c r="M56" s="74"/>
      <c r="N56" s="74"/>
      <c r="O56" s="67"/>
      <c r="P56" s="68">
        <v>8</v>
      </c>
      <c r="Q56" s="69"/>
      <c r="R56" s="69"/>
      <c r="S56" s="69"/>
      <c r="T56" s="69"/>
      <c r="U56" s="69"/>
      <c r="V56" s="69"/>
      <c r="W56" s="69"/>
      <c r="X56" s="70">
        <f t="shared" si="1"/>
        <v>0</v>
      </c>
      <c r="Y56" s="70"/>
      <c r="Z56" s="70"/>
      <c r="AA56" s="70"/>
      <c r="AB56" s="70"/>
      <c r="AC56" s="70"/>
      <c r="AD56" s="70"/>
      <c r="AE56" s="70"/>
      <c r="AF56">
        <f t="shared" si="3"/>
        <v>0</v>
      </c>
    </row>
    <row r="57" spans="1:32">
      <c r="A57" s="79">
        <v>5</v>
      </c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67"/>
      <c r="P57" s="68">
        <v>9</v>
      </c>
      <c r="Q57" s="69"/>
      <c r="R57" s="69"/>
      <c r="S57" s="69"/>
      <c r="T57" s="69"/>
      <c r="U57" s="69"/>
      <c r="V57" s="69"/>
      <c r="W57" s="69"/>
      <c r="X57" s="70">
        <f t="shared" si="1"/>
        <v>0</v>
      </c>
      <c r="Y57" s="70"/>
      <c r="Z57" s="70"/>
      <c r="AA57" s="70"/>
      <c r="AB57" s="70"/>
      <c r="AC57" s="70"/>
      <c r="AD57" s="70"/>
      <c r="AE57" s="70"/>
      <c r="AF57">
        <f t="shared" si="3"/>
        <v>0</v>
      </c>
    </row>
    <row r="58" spans="1:32">
      <c r="A58" s="79">
        <v>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67"/>
      <c r="P58" s="68">
        <v>10</v>
      </c>
      <c r="Q58" s="69"/>
      <c r="R58" s="69"/>
      <c r="S58" s="69"/>
      <c r="T58" s="69"/>
      <c r="U58" s="69"/>
      <c r="V58" s="69"/>
      <c r="W58" s="69"/>
      <c r="X58" s="70">
        <f t="shared" si="1"/>
        <v>0</v>
      </c>
      <c r="Y58" s="70"/>
      <c r="Z58" s="70"/>
      <c r="AA58" s="70"/>
      <c r="AB58" s="70"/>
      <c r="AC58" s="70"/>
      <c r="AD58" s="70"/>
      <c r="AE58" s="70"/>
      <c r="AF58">
        <f t="shared" si="3"/>
        <v>0</v>
      </c>
    </row>
    <row r="59" spans="1:32">
      <c r="A59" s="79">
        <v>7</v>
      </c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67"/>
      <c r="P59" s="68">
        <v>11</v>
      </c>
      <c r="Q59" s="69"/>
      <c r="R59" s="69"/>
      <c r="S59" s="69"/>
      <c r="T59" s="69"/>
      <c r="U59" s="69"/>
      <c r="V59" s="69"/>
      <c r="W59" s="69"/>
      <c r="X59" s="70">
        <f t="shared" si="1"/>
        <v>0</v>
      </c>
      <c r="Y59" s="70"/>
      <c r="Z59" s="70"/>
      <c r="AA59" s="70"/>
      <c r="AB59" s="70"/>
      <c r="AC59" s="70"/>
      <c r="AD59" s="70"/>
      <c r="AE59" s="70"/>
      <c r="AF59">
        <f t="shared" si="3"/>
        <v>0</v>
      </c>
    </row>
    <row r="60" spans="1:32">
      <c r="A60" s="79">
        <v>8</v>
      </c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67"/>
      <c r="P60" s="68">
        <v>12</v>
      </c>
      <c r="Q60" s="69"/>
      <c r="R60" s="69"/>
      <c r="S60" s="69"/>
      <c r="T60" s="69"/>
      <c r="U60" s="69"/>
      <c r="V60" s="69"/>
      <c r="W60" s="69"/>
      <c r="X60" s="70">
        <f t="shared" si="1"/>
        <v>0</v>
      </c>
      <c r="Y60" s="70"/>
      <c r="Z60" s="70"/>
      <c r="AA60" s="70"/>
      <c r="AB60" s="70"/>
      <c r="AC60" s="70"/>
      <c r="AD60" s="70"/>
      <c r="AE60" s="70"/>
      <c r="AF60">
        <f t="shared" si="3"/>
        <v>0</v>
      </c>
    </row>
    <row r="61" spans="1:32">
      <c r="A61" s="79">
        <v>9</v>
      </c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67"/>
      <c r="P61" s="68">
        <v>13</v>
      </c>
      <c r="Q61" s="69"/>
      <c r="R61" s="69"/>
      <c r="S61" s="69"/>
      <c r="T61" s="69"/>
      <c r="U61" s="69"/>
      <c r="V61" s="69"/>
      <c r="W61" s="69"/>
      <c r="X61" s="70">
        <f t="shared" si="1"/>
        <v>0</v>
      </c>
      <c r="Y61" s="70"/>
      <c r="Z61" s="70"/>
      <c r="AA61" s="70"/>
      <c r="AB61" s="70"/>
      <c r="AC61" s="70"/>
      <c r="AD61" s="70"/>
      <c r="AE61" s="70"/>
      <c r="AF61">
        <f t="shared" si="3"/>
        <v>0</v>
      </c>
    </row>
    <row r="62" spans="1:32">
      <c r="A62" s="79">
        <v>10</v>
      </c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67"/>
      <c r="P62" s="68">
        <v>14</v>
      </c>
      <c r="Q62" s="69"/>
      <c r="R62" s="69"/>
      <c r="S62" s="69"/>
      <c r="T62" s="69"/>
      <c r="U62" s="69"/>
      <c r="V62" s="69"/>
      <c r="W62" s="69"/>
      <c r="X62" s="70">
        <f t="shared" si="1"/>
        <v>0</v>
      </c>
      <c r="Y62" s="70"/>
      <c r="Z62" s="70"/>
      <c r="AA62" s="70"/>
      <c r="AB62" s="70"/>
      <c r="AC62" s="70"/>
      <c r="AD62" s="70"/>
      <c r="AE62" s="70"/>
      <c r="AF62">
        <f t="shared" si="3"/>
        <v>0</v>
      </c>
    </row>
    <row r="63" spans="1:32">
      <c r="A63" s="79">
        <v>11</v>
      </c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67"/>
      <c r="P63" s="68">
        <v>15</v>
      </c>
      <c r="Q63" s="69"/>
      <c r="R63" s="69"/>
      <c r="S63" s="69"/>
      <c r="T63" s="69"/>
      <c r="U63" s="69"/>
      <c r="V63" s="69"/>
      <c r="W63" s="69"/>
      <c r="X63" s="70">
        <f t="shared" si="1"/>
        <v>0</v>
      </c>
      <c r="Y63" s="70"/>
      <c r="Z63" s="70"/>
      <c r="AA63" s="70"/>
      <c r="AB63" s="70"/>
      <c r="AC63" s="70"/>
      <c r="AD63" s="70"/>
      <c r="AE63" s="70"/>
      <c r="AF63">
        <f t="shared" si="3"/>
        <v>0</v>
      </c>
    </row>
    <row r="64" spans="1:32">
      <c r="A64" s="79">
        <v>12</v>
      </c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67"/>
      <c r="P64" s="68">
        <v>16</v>
      </c>
      <c r="Q64" s="69"/>
      <c r="R64" s="69"/>
      <c r="S64" s="69"/>
      <c r="T64" s="69"/>
      <c r="U64" s="69"/>
      <c r="V64" s="69"/>
      <c r="W64" s="69"/>
      <c r="X64" s="70">
        <f t="shared" si="1"/>
        <v>0</v>
      </c>
      <c r="Y64" s="70"/>
      <c r="Z64" s="70"/>
      <c r="AA64" s="70"/>
      <c r="AB64" s="70"/>
      <c r="AC64" s="70"/>
      <c r="AD64" s="70"/>
      <c r="AE64" s="70"/>
      <c r="AF64">
        <f t="shared" si="3"/>
        <v>0</v>
      </c>
    </row>
    <row r="65" spans="1:32">
      <c r="A65" s="79">
        <v>13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67"/>
      <c r="P65" s="68">
        <v>17</v>
      </c>
      <c r="Q65" s="69"/>
      <c r="R65" s="69"/>
      <c r="S65" s="69"/>
      <c r="T65" s="69"/>
      <c r="U65" s="69"/>
      <c r="V65" s="69"/>
      <c r="W65" s="69"/>
      <c r="X65" s="70">
        <f t="shared" si="1"/>
        <v>0</v>
      </c>
      <c r="Y65" s="70"/>
      <c r="Z65" s="70"/>
      <c r="AA65" s="70"/>
      <c r="AB65" s="70"/>
      <c r="AC65" s="70"/>
      <c r="AD65" s="70"/>
      <c r="AE65" s="70"/>
      <c r="AF65">
        <f t="shared" si="3"/>
        <v>0</v>
      </c>
    </row>
    <row r="66" spans="1:32">
      <c r="A66" s="79">
        <v>14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67"/>
      <c r="P66" s="68">
        <v>18</v>
      </c>
      <c r="Q66" s="69"/>
      <c r="R66" s="69"/>
      <c r="S66" s="69"/>
      <c r="T66" s="69"/>
      <c r="U66" s="69"/>
      <c r="V66" s="69"/>
      <c r="W66" s="69"/>
      <c r="X66" s="70">
        <f t="shared" si="1"/>
        <v>0</v>
      </c>
      <c r="Y66" s="70"/>
      <c r="Z66" s="70"/>
      <c r="AA66" s="70"/>
      <c r="AB66" s="70"/>
      <c r="AC66" s="70"/>
      <c r="AD66" s="70"/>
      <c r="AE66" s="70"/>
      <c r="AF66">
        <f t="shared" si="3"/>
        <v>0</v>
      </c>
    </row>
    <row r="67" spans="1:32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8">
        <v>19</v>
      </c>
      <c r="Q67" s="69"/>
      <c r="R67" s="69"/>
      <c r="S67" s="69"/>
      <c r="T67" s="69"/>
      <c r="U67" s="69"/>
      <c r="V67" s="69"/>
      <c r="W67" s="69"/>
      <c r="X67" s="70">
        <f t="shared" si="1"/>
        <v>0</v>
      </c>
      <c r="Y67" s="70"/>
      <c r="Z67" s="70"/>
      <c r="AA67" s="70"/>
      <c r="AB67" s="70"/>
      <c r="AC67" s="70"/>
      <c r="AD67" s="70"/>
      <c r="AE67" s="70"/>
      <c r="AF67">
        <f t="shared" si="3"/>
        <v>0</v>
      </c>
    </row>
    <row r="68" spans="1:32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8">
        <v>20</v>
      </c>
      <c r="Q68" s="69"/>
      <c r="R68" s="69"/>
      <c r="S68" s="69"/>
      <c r="T68" s="69"/>
      <c r="U68" s="69"/>
      <c r="V68" s="69"/>
      <c r="W68" s="69"/>
      <c r="X68" s="70">
        <f t="shared" ref="X68" si="4">(U68/100/2)^2*PI()</f>
        <v>0</v>
      </c>
      <c r="Y68" s="70"/>
      <c r="Z68" s="70"/>
      <c r="AA68" s="70"/>
      <c r="AB68" s="70"/>
      <c r="AC68" s="70"/>
      <c r="AD68" s="70"/>
      <c r="AE68" s="70"/>
      <c r="AF68">
        <f t="shared" si="3"/>
        <v>0</v>
      </c>
    </row>
    <row r="69" spans="1:32">
      <c r="X69">
        <f>SUM(X49:X59)</f>
        <v>0.62176045605358987</v>
      </c>
      <c r="AF69">
        <f>SUM(AF49:AF68)</f>
        <v>7.2367764872685978</v>
      </c>
    </row>
  </sheetData>
  <mergeCells count="15"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  <mergeCell ref="B26:B27"/>
    <mergeCell ref="C48:E48"/>
    <mergeCell ref="F48:H48"/>
    <mergeCell ref="I48:K48"/>
    <mergeCell ref="L48:N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1953-5088-C347-9F10-3309989554B1}">
  <dimension ref="A1:AF69"/>
  <sheetViews>
    <sheetView workbookViewId="0">
      <selection activeCell="X1" sqref="X1:X1048576"/>
    </sheetView>
  </sheetViews>
  <sheetFormatPr defaultColWidth="11" defaultRowHeight="15.75"/>
  <sheetData>
    <row r="1" spans="1:32">
      <c r="A1" s="55" t="s">
        <v>62</v>
      </c>
      <c r="B1" s="55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 t="s">
        <v>2</v>
      </c>
      <c r="Q1" s="55"/>
      <c r="R1" s="55"/>
      <c r="S1" s="55"/>
      <c r="T1" s="55"/>
      <c r="U1" s="55"/>
      <c r="V1" s="55"/>
      <c r="W1" s="55"/>
      <c r="X1" s="55"/>
      <c r="Y1" s="55" t="s">
        <v>3</v>
      </c>
      <c r="Z1" s="55"/>
      <c r="AA1" s="55"/>
      <c r="AB1" s="55"/>
      <c r="AC1" s="55"/>
      <c r="AD1" s="55"/>
      <c r="AE1" s="55"/>
    </row>
    <row r="2" spans="1:32">
      <c r="A2" s="56"/>
      <c r="B2" s="57"/>
      <c r="C2" s="148" t="s">
        <v>4</v>
      </c>
      <c r="D2" s="145"/>
      <c r="E2" s="146"/>
      <c r="F2" s="148" t="s">
        <v>5</v>
      </c>
      <c r="G2" s="145"/>
      <c r="H2" s="146"/>
      <c r="I2" s="148" t="s">
        <v>6</v>
      </c>
      <c r="J2" s="145"/>
      <c r="K2" s="146"/>
      <c r="L2" s="148" t="s">
        <v>7</v>
      </c>
      <c r="M2" s="145"/>
      <c r="N2" s="146"/>
      <c r="O2" s="58"/>
      <c r="P2" s="59" t="s">
        <v>8</v>
      </c>
      <c r="Q2" s="60" t="s">
        <v>9</v>
      </c>
      <c r="R2" s="60" t="s">
        <v>10</v>
      </c>
      <c r="S2" s="60" t="s">
        <v>11</v>
      </c>
      <c r="T2" s="60" t="s">
        <v>12</v>
      </c>
      <c r="U2" s="60" t="s">
        <v>13</v>
      </c>
      <c r="V2" s="60" t="s">
        <v>14</v>
      </c>
      <c r="W2" s="60" t="s">
        <v>15</v>
      </c>
      <c r="X2" s="61" t="s">
        <v>300</v>
      </c>
      <c r="Y2" s="62"/>
      <c r="Z2" s="63" t="s">
        <v>16</v>
      </c>
      <c r="AA2" s="63" t="s">
        <v>17</v>
      </c>
      <c r="AB2" s="63" t="s">
        <v>18</v>
      </c>
      <c r="AC2" s="63" t="s">
        <v>19</v>
      </c>
      <c r="AD2" s="63" t="s">
        <v>20</v>
      </c>
      <c r="AE2" s="63" t="s">
        <v>21</v>
      </c>
      <c r="AF2" t="s">
        <v>299</v>
      </c>
    </row>
    <row r="3" spans="1:32">
      <c r="A3" s="64"/>
      <c r="B3" s="149" t="s">
        <v>22</v>
      </c>
      <c r="C3" s="65">
        <v>1</v>
      </c>
      <c r="D3" s="66">
        <v>4</v>
      </c>
      <c r="E3" s="66">
        <v>25</v>
      </c>
      <c r="F3" s="66">
        <v>1</v>
      </c>
      <c r="G3" s="66">
        <v>4</v>
      </c>
      <c r="H3" s="66">
        <v>25</v>
      </c>
      <c r="I3" s="66">
        <v>1</v>
      </c>
      <c r="J3" s="66">
        <v>4</v>
      </c>
      <c r="K3" s="66">
        <v>25</v>
      </c>
      <c r="L3" s="66">
        <v>1</v>
      </c>
      <c r="M3" s="66">
        <v>4</v>
      </c>
      <c r="N3" s="66">
        <v>25</v>
      </c>
      <c r="O3" s="67"/>
      <c r="P3" s="68">
        <v>1</v>
      </c>
      <c r="Q3" s="69"/>
      <c r="R3" s="69" t="s">
        <v>63</v>
      </c>
      <c r="S3" s="69">
        <v>260</v>
      </c>
      <c r="T3" s="69">
        <v>4.3</v>
      </c>
      <c r="U3" s="69">
        <v>44</v>
      </c>
      <c r="V3" s="69">
        <v>1.3</v>
      </c>
      <c r="W3" s="69">
        <v>24.5</v>
      </c>
      <c r="X3" s="70">
        <f>(U3/100/2)^2*PI()</f>
        <v>0.15205308443374599</v>
      </c>
      <c r="Y3" s="71" t="s">
        <v>24</v>
      </c>
      <c r="Z3" s="69"/>
      <c r="AA3" s="69"/>
      <c r="AB3" s="69">
        <v>28</v>
      </c>
      <c r="AC3" s="69"/>
      <c r="AD3" s="69"/>
      <c r="AE3" s="69"/>
      <c r="AF3">
        <f t="shared" ref="AF3:AF22" si="0">X3*W3*0.5</f>
        <v>1.8626502843133883</v>
      </c>
    </row>
    <row r="4" spans="1:32">
      <c r="A4" s="56"/>
      <c r="B4" s="143"/>
      <c r="C4" s="72" t="s">
        <v>25</v>
      </c>
      <c r="D4" s="73" t="s">
        <v>26</v>
      </c>
      <c r="E4" s="73" t="s">
        <v>27</v>
      </c>
      <c r="F4" s="73" t="s">
        <v>28</v>
      </c>
      <c r="G4" s="73" t="s">
        <v>29</v>
      </c>
      <c r="H4" s="73" t="s">
        <v>30</v>
      </c>
      <c r="I4" s="73" t="s">
        <v>31</v>
      </c>
      <c r="J4" s="73" t="s">
        <v>32</v>
      </c>
      <c r="K4" s="73" t="s">
        <v>33</v>
      </c>
      <c r="L4" s="73" t="s">
        <v>34</v>
      </c>
      <c r="M4" s="73" t="s">
        <v>35</v>
      </c>
      <c r="N4" s="73" t="s">
        <v>36</v>
      </c>
      <c r="O4" s="58"/>
      <c r="P4" s="68">
        <v>2</v>
      </c>
      <c r="Q4" s="69"/>
      <c r="R4" s="69" t="s">
        <v>60</v>
      </c>
      <c r="S4" s="69">
        <v>310</v>
      </c>
      <c r="T4" s="69">
        <v>3.6</v>
      </c>
      <c r="U4" s="69">
        <v>19</v>
      </c>
      <c r="V4" s="69">
        <v>1.3</v>
      </c>
      <c r="W4" s="69">
        <v>16.2</v>
      </c>
      <c r="X4" s="70">
        <f t="shared" ref="X4:X67" si="1">(U4/100/2)^2*PI()</f>
        <v>2.8352873698647883E-2</v>
      </c>
      <c r="Y4" s="70"/>
      <c r="Z4" s="70"/>
      <c r="AA4" s="70"/>
      <c r="AB4" s="70"/>
      <c r="AC4" s="70"/>
      <c r="AD4" s="70"/>
      <c r="AE4" s="70"/>
      <c r="AF4">
        <f t="shared" si="0"/>
        <v>0.22965827695904784</v>
      </c>
    </row>
    <row r="5" spans="1:32" ht="19.5">
      <c r="A5" s="74"/>
      <c r="B5" s="75" t="s">
        <v>38</v>
      </c>
      <c r="C5" s="76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67"/>
      <c r="P5" s="68">
        <v>3</v>
      </c>
      <c r="Q5" s="69"/>
      <c r="R5" s="69" t="s">
        <v>63</v>
      </c>
      <c r="S5" s="69">
        <v>340</v>
      </c>
      <c r="T5" s="69">
        <v>7.4</v>
      </c>
      <c r="U5" s="69">
        <v>30</v>
      </c>
      <c r="V5" s="69">
        <v>1.3</v>
      </c>
      <c r="W5" s="69">
        <v>24</v>
      </c>
      <c r="X5" s="70">
        <f t="shared" si="1"/>
        <v>7.0685834705770348E-2</v>
      </c>
      <c r="Y5" s="70"/>
      <c r="Z5" s="70"/>
      <c r="AA5" s="70"/>
      <c r="AB5" s="70"/>
      <c r="AC5" s="70"/>
      <c r="AD5" s="70"/>
      <c r="AE5" s="70"/>
      <c r="AF5">
        <f t="shared" si="0"/>
        <v>0.84823001646924423</v>
      </c>
    </row>
    <row r="6" spans="1:32">
      <c r="A6" s="77" t="s">
        <v>40</v>
      </c>
      <c r="B6" s="78" t="s">
        <v>41</v>
      </c>
      <c r="C6" s="73" t="s">
        <v>42</v>
      </c>
      <c r="D6" s="73" t="s">
        <v>43</v>
      </c>
      <c r="E6" s="73" t="s">
        <v>44</v>
      </c>
      <c r="F6" s="73" t="s">
        <v>45</v>
      </c>
      <c r="G6" s="73" t="s">
        <v>46</v>
      </c>
      <c r="H6" s="73" t="s">
        <v>47</v>
      </c>
      <c r="I6" s="73" t="s">
        <v>48</v>
      </c>
      <c r="J6" s="73" t="s">
        <v>49</v>
      </c>
      <c r="K6" s="73" t="s">
        <v>50</v>
      </c>
      <c r="L6" s="73" t="s">
        <v>51</v>
      </c>
      <c r="M6" s="73" t="s">
        <v>52</v>
      </c>
      <c r="N6" s="73" t="s">
        <v>53</v>
      </c>
      <c r="O6" s="58"/>
      <c r="P6" s="68">
        <v>4</v>
      </c>
      <c r="Q6" s="69"/>
      <c r="R6" s="69" t="s">
        <v>55</v>
      </c>
      <c r="S6" s="69">
        <v>15</v>
      </c>
      <c r="T6" s="69">
        <v>6.7</v>
      </c>
      <c r="U6" s="69">
        <v>62.8</v>
      </c>
      <c r="V6" s="69">
        <v>1.3</v>
      </c>
      <c r="W6" s="69">
        <v>35</v>
      </c>
      <c r="X6" s="70">
        <f t="shared" si="1"/>
        <v>0.30974846927333927</v>
      </c>
      <c r="Y6" s="70"/>
      <c r="Z6" s="70"/>
      <c r="AA6" s="70"/>
      <c r="AB6" s="70"/>
      <c r="AC6" s="70"/>
      <c r="AD6" s="70"/>
      <c r="AE6" s="70"/>
      <c r="AF6">
        <f t="shared" si="0"/>
        <v>5.4205982122834371</v>
      </c>
    </row>
    <row r="7" spans="1:32">
      <c r="A7" s="79">
        <v>1</v>
      </c>
      <c r="B7" s="79" t="s">
        <v>55</v>
      </c>
      <c r="C7" s="74"/>
      <c r="D7" s="74"/>
      <c r="E7" s="80">
        <v>1</v>
      </c>
      <c r="F7" s="74"/>
      <c r="G7" s="74"/>
      <c r="H7" s="80">
        <v>0.95</v>
      </c>
      <c r="I7" s="74"/>
      <c r="J7" s="74"/>
      <c r="K7" s="80">
        <v>1</v>
      </c>
      <c r="L7" s="74"/>
      <c r="M7" s="74"/>
      <c r="N7" s="80">
        <v>1</v>
      </c>
      <c r="O7" s="67"/>
      <c r="P7" s="68">
        <v>5</v>
      </c>
      <c r="Q7" s="69"/>
      <c r="R7" s="69" t="s">
        <v>23</v>
      </c>
      <c r="S7" s="69">
        <v>148</v>
      </c>
      <c r="T7" s="69">
        <v>8.4</v>
      </c>
      <c r="U7" s="69">
        <v>30</v>
      </c>
      <c r="V7" s="69">
        <v>1.3</v>
      </c>
      <c r="W7" s="69">
        <v>23.4</v>
      </c>
      <c r="X7" s="70">
        <f t="shared" si="1"/>
        <v>7.0685834705770348E-2</v>
      </c>
      <c r="Y7" s="70"/>
      <c r="Z7" s="70"/>
      <c r="AA7" s="70"/>
      <c r="AB7" s="70"/>
      <c r="AC7" s="70"/>
      <c r="AD7" s="70"/>
      <c r="AE7" s="70"/>
      <c r="AF7">
        <f t="shared" si="0"/>
        <v>0.827024266057513</v>
      </c>
    </row>
    <row r="8" spans="1:32">
      <c r="A8" s="79">
        <v>2</v>
      </c>
      <c r="B8" s="74" t="s">
        <v>23</v>
      </c>
      <c r="C8" s="74"/>
      <c r="D8" s="74"/>
      <c r="E8" s="74"/>
      <c r="F8" s="74"/>
      <c r="G8" s="80">
        <v>1</v>
      </c>
      <c r="H8" s="80">
        <v>0.05</v>
      </c>
      <c r="I8" s="74"/>
      <c r="J8" s="74"/>
      <c r="K8" s="74"/>
      <c r="L8" s="74"/>
      <c r="M8" s="74"/>
      <c r="N8" s="74"/>
      <c r="O8" s="67"/>
      <c r="P8" s="68">
        <v>6</v>
      </c>
      <c r="Q8" s="69"/>
      <c r="R8" s="69" t="s">
        <v>55</v>
      </c>
      <c r="S8" s="69">
        <v>194</v>
      </c>
      <c r="T8" s="69">
        <v>8.9</v>
      </c>
      <c r="U8" s="69">
        <v>69.900000000000006</v>
      </c>
      <c r="V8" s="69">
        <v>1.3</v>
      </c>
      <c r="W8" s="69">
        <v>26</v>
      </c>
      <c r="X8" s="70">
        <f t="shared" si="1"/>
        <v>0.3837463280341567</v>
      </c>
      <c r="Y8" s="70"/>
      <c r="Z8" s="70"/>
      <c r="AA8" s="70"/>
      <c r="AB8" s="70"/>
      <c r="AC8" s="70"/>
      <c r="AD8" s="70"/>
      <c r="AE8" s="70"/>
      <c r="AF8">
        <f t="shared" si="0"/>
        <v>4.9887022644440373</v>
      </c>
    </row>
    <row r="9" spans="1:32">
      <c r="A9" s="79">
        <v>3</v>
      </c>
      <c r="B9" s="74" t="s">
        <v>61</v>
      </c>
      <c r="C9" s="74"/>
      <c r="D9" s="74"/>
      <c r="E9" s="74"/>
      <c r="F9" s="74"/>
      <c r="G9" s="74"/>
      <c r="H9" s="74"/>
      <c r="I9" s="74"/>
      <c r="J9" s="80">
        <v>1</v>
      </c>
      <c r="K9" s="74"/>
      <c r="L9" s="74"/>
      <c r="M9" s="74"/>
      <c r="N9" s="74"/>
      <c r="O9" s="67"/>
      <c r="P9" s="68">
        <v>7</v>
      </c>
      <c r="Q9" s="69"/>
      <c r="R9" s="69" t="s">
        <v>60</v>
      </c>
      <c r="S9" s="69">
        <v>161</v>
      </c>
      <c r="T9" s="69">
        <v>4</v>
      </c>
      <c r="U9" s="69">
        <v>24</v>
      </c>
      <c r="V9" s="69">
        <v>1.3</v>
      </c>
      <c r="W9" s="69">
        <v>15.5</v>
      </c>
      <c r="X9" s="70">
        <f t="shared" si="1"/>
        <v>4.5238934211693019E-2</v>
      </c>
      <c r="Y9" s="70"/>
      <c r="Z9" s="70"/>
      <c r="AA9" s="70"/>
      <c r="AB9" s="70"/>
      <c r="AC9" s="70"/>
      <c r="AD9" s="70"/>
      <c r="AE9" s="70"/>
      <c r="AF9">
        <f t="shared" si="0"/>
        <v>0.3506017401406209</v>
      </c>
    </row>
    <row r="10" spans="1:32">
      <c r="A10" s="79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67"/>
      <c r="P10" s="68">
        <v>8</v>
      </c>
      <c r="Q10" s="69"/>
      <c r="R10" s="69"/>
      <c r="S10" s="69"/>
      <c r="T10" s="69"/>
      <c r="U10" s="69"/>
      <c r="V10" s="69"/>
      <c r="W10" s="69"/>
      <c r="X10" s="70">
        <f t="shared" si="1"/>
        <v>0</v>
      </c>
      <c r="Y10" s="70"/>
      <c r="Z10" s="70"/>
      <c r="AA10" s="70"/>
      <c r="AB10" s="70"/>
      <c r="AC10" s="70"/>
      <c r="AD10" s="70"/>
      <c r="AE10" s="70"/>
      <c r="AF10">
        <f t="shared" si="0"/>
        <v>0</v>
      </c>
    </row>
    <row r="11" spans="1:32">
      <c r="A11" s="79">
        <v>5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67"/>
      <c r="P11" s="68">
        <v>9</v>
      </c>
      <c r="Q11" s="69"/>
      <c r="R11" s="69"/>
      <c r="S11" s="69"/>
      <c r="T11" s="69"/>
      <c r="U11" s="69"/>
      <c r="V11" s="69"/>
      <c r="W11" s="69"/>
      <c r="X11" s="70">
        <f t="shared" si="1"/>
        <v>0</v>
      </c>
      <c r="Y11" s="70"/>
      <c r="Z11" s="70"/>
      <c r="AA11" s="70"/>
      <c r="AB11" s="70"/>
      <c r="AC11" s="70"/>
      <c r="AD11" s="70"/>
      <c r="AE11" s="70"/>
      <c r="AF11">
        <f t="shared" si="0"/>
        <v>0</v>
      </c>
    </row>
    <row r="12" spans="1:32">
      <c r="A12" s="79">
        <v>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67"/>
      <c r="P12" s="68">
        <v>10</v>
      </c>
      <c r="Q12" s="69"/>
      <c r="R12" s="69"/>
      <c r="S12" s="69"/>
      <c r="T12" s="69"/>
      <c r="U12" s="69"/>
      <c r="V12" s="69"/>
      <c r="W12" s="69"/>
      <c r="X12" s="70">
        <f t="shared" si="1"/>
        <v>0</v>
      </c>
      <c r="Y12" s="70"/>
      <c r="Z12" s="70"/>
      <c r="AA12" s="70"/>
      <c r="AB12" s="70"/>
      <c r="AC12" s="70"/>
      <c r="AD12" s="70"/>
      <c r="AE12" s="70"/>
      <c r="AF12">
        <f t="shared" si="0"/>
        <v>0</v>
      </c>
    </row>
    <row r="13" spans="1:32">
      <c r="A13" s="79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67"/>
      <c r="P13" s="68">
        <v>11</v>
      </c>
      <c r="Q13" s="69"/>
      <c r="R13" s="69"/>
      <c r="S13" s="69"/>
      <c r="T13" s="69"/>
      <c r="U13" s="69"/>
      <c r="V13" s="69"/>
      <c r="W13" s="69"/>
      <c r="X13" s="70">
        <f t="shared" si="1"/>
        <v>0</v>
      </c>
      <c r="Y13" s="70"/>
      <c r="Z13" s="70"/>
      <c r="AA13" s="70"/>
      <c r="AB13" s="70"/>
      <c r="AC13" s="70"/>
      <c r="AD13" s="70"/>
      <c r="AE13" s="70"/>
      <c r="AF13">
        <f t="shared" si="0"/>
        <v>0</v>
      </c>
    </row>
    <row r="14" spans="1:32">
      <c r="A14" s="79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67"/>
      <c r="P14" s="68">
        <v>12</v>
      </c>
      <c r="Q14" s="69"/>
      <c r="R14" s="69"/>
      <c r="S14" s="69"/>
      <c r="T14" s="69"/>
      <c r="U14" s="69"/>
      <c r="V14" s="69"/>
      <c r="W14" s="69"/>
      <c r="X14" s="70">
        <f t="shared" si="1"/>
        <v>0</v>
      </c>
      <c r="Y14" s="70"/>
      <c r="Z14" s="70"/>
      <c r="AA14" s="70"/>
      <c r="AB14" s="70"/>
      <c r="AC14" s="70"/>
      <c r="AD14" s="70"/>
      <c r="AE14" s="70"/>
      <c r="AF14">
        <f t="shared" si="0"/>
        <v>0</v>
      </c>
    </row>
    <row r="15" spans="1:32">
      <c r="A15" s="79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67"/>
      <c r="P15" s="68">
        <v>13</v>
      </c>
      <c r="Q15" s="69"/>
      <c r="R15" s="69"/>
      <c r="S15" s="69"/>
      <c r="T15" s="69"/>
      <c r="U15" s="69"/>
      <c r="V15" s="69"/>
      <c r="W15" s="69"/>
      <c r="X15" s="70">
        <f t="shared" si="1"/>
        <v>0</v>
      </c>
      <c r="Y15" s="70"/>
      <c r="Z15" s="70"/>
      <c r="AA15" s="70"/>
      <c r="AB15" s="70"/>
      <c r="AC15" s="70"/>
      <c r="AD15" s="70"/>
      <c r="AE15" s="70"/>
      <c r="AF15">
        <f t="shared" si="0"/>
        <v>0</v>
      </c>
    </row>
    <row r="16" spans="1:32">
      <c r="A16" s="79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67"/>
      <c r="P16" s="68">
        <v>14</v>
      </c>
      <c r="Q16" s="69"/>
      <c r="R16" s="69"/>
      <c r="S16" s="69"/>
      <c r="T16" s="69"/>
      <c r="U16" s="69"/>
      <c r="V16" s="69"/>
      <c r="W16" s="69"/>
      <c r="X16" s="70">
        <f t="shared" si="1"/>
        <v>0</v>
      </c>
      <c r="Y16" s="70"/>
      <c r="Z16" s="70"/>
      <c r="AA16" s="70"/>
      <c r="AB16" s="70"/>
      <c r="AC16" s="70"/>
      <c r="AD16" s="70"/>
      <c r="AE16" s="70"/>
      <c r="AF16">
        <f t="shared" si="0"/>
        <v>0</v>
      </c>
    </row>
    <row r="17" spans="1:32">
      <c r="A17" s="79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67"/>
      <c r="P17" s="68">
        <v>15</v>
      </c>
      <c r="Q17" s="69"/>
      <c r="R17" s="69"/>
      <c r="S17" s="69"/>
      <c r="T17" s="69"/>
      <c r="U17" s="69"/>
      <c r="V17" s="69"/>
      <c r="W17" s="69"/>
      <c r="X17" s="70">
        <f t="shared" si="1"/>
        <v>0</v>
      </c>
      <c r="Y17" s="70"/>
      <c r="Z17" s="70"/>
      <c r="AA17" s="70"/>
      <c r="AB17" s="70"/>
      <c r="AC17" s="70"/>
      <c r="AD17" s="70"/>
      <c r="AE17" s="70"/>
      <c r="AF17">
        <f t="shared" si="0"/>
        <v>0</v>
      </c>
    </row>
    <row r="18" spans="1:32">
      <c r="A18" s="79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67"/>
      <c r="P18" s="68">
        <v>16</v>
      </c>
      <c r="Q18" s="69"/>
      <c r="R18" s="69"/>
      <c r="S18" s="69"/>
      <c r="T18" s="69"/>
      <c r="U18" s="69"/>
      <c r="V18" s="69"/>
      <c r="W18" s="69"/>
      <c r="X18" s="70">
        <f t="shared" si="1"/>
        <v>0</v>
      </c>
      <c r="Y18" s="70"/>
      <c r="Z18" s="70"/>
      <c r="AA18" s="70"/>
      <c r="AB18" s="70"/>
      <c r="AC18" s="70"/>
      <c r="AD18" s="70"/>
      <c r="AE18" s="70"/>
      <c r="AF18">
        <f t="shared" si="0"/>
        <v>0</v>
      </c>
    </row>
    <row r="19" spans="1:32">
      <c r="A19" s="79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67"/>
      <c r="P19" s="68">
        <v>17</v>
      </c>
      <c r="Q19" s="69"/>
      <c r="R19" s="69"/>
      <c r="S19" s="69"/>
      <c r="T19" s="69"/>
      <c r="U19" s="69"/>
      <c r="V19" s="69"/>
      <c r="W19" s="69"/>
      <c r="X19" s="70">
        <f t="shared" si="1"/>
        <v>0</v>
      </c>
      <c r="Y19" s="70"/>
      <c r="Z19" s="70"/>
      <c r="AA19" s="70"/>
      <c r="AB19" s="70"/>
      <c r="AC19" s="70"/>
      <c r="AD19" s="70"/>
      <c r="AE19" s="70"/>
      <c r="AF19">
        <f t="shared" si="0"/>
        <v>0</v>
      </c>
    </row>
    <row r="20" spans="1:32">
      <c r="A20" s="79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67"/>
      <c r="P20" s="68">
        <v>18</v>
      </c>
      <c r="Q20" s="69"/>
      <c r="R20" s="69"/>
      <c r="S20" s="69"/>
      <c r="T20" s="69"/>
      <c r="U20" s="69"/>
      <c r="V20" s="69"/>
      <c r="W20" s="69"/>
      <c r="X20" s="70">
        <f t="shared" si="1"/>
        <v>0</v>
      </c>
      <c r="Y20" s="70"/>
      <c r="Z20" s="70"/>
      <c r="AA20" s="70"/>
      <c r="AB20" s="70"/>
      <c r="AC20" s="70"/>
      <c r="AD20" s="70"/>
      <c r="AE20" s="70"/>
      <c r="AF20">
        <f t="shared" si="0"/>
        <v>0</v>
      </c>
    </row>
    <row r="21" spans="1:3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>
        <v>19</v>
      </c>
      <c r="Q21" s="69"/>
      <c r="R21" s="69"/>
      <c r="S21" s="69"/>
      <c r="T21" s="69"/>
      <c r="U21" s="69"/>
      <c r="V21" s="69"/>
      <c r="W21" s="69"/>
      <c r="X21" s="70">
        <f t="shared" si="1"/>
        <v>0</v>
      </c>
      <c r="Y21" s="70"/>
      <c r="Z21" s="70"/>
      <c r="AA21" s="70"/>
      <c r="AB21" s="70"/>
      <c r="AC21" s="70"/>
      <c r="AD21" s="70"/>
      <c r="AE21" s="70"/>
      <c r="AF21">
        <f t="shared" si="0"/>
        <v>0</v>
      </c>
    </row>
    <row r="22" spans="1:3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8">
        <v>20</v>
      </c>
      <c r="Q22" s="69"/>
      <c r="R22" s="69"/>
      <c r="S22" s="69"/>
      <c r="T22" s="69"/>
      <c r="U22" s="69"/>
      <c r="V22" s="69"/>
      <c r="W22" s="69"/>
      <c r="X22" s="70">
        <f t="shared" si="1"/>
        <v>0</v>
      </c>
      <c r="Y22" s="70"/>
      <c r="Z22" s="70"/>
      <c r="AA22" s="70"/>
      <c r="AB22" s="70"/>
      <c r="AC22" s="70"/>
      <c r="AD22" s="70"/>
      <c r="AE22" s="70"/>
      <c r="AF22">
        <f t="shared" si="0"/>
        <v>0</v>
      </c>
    </row>
    <row r="23" spans="1:32">
      <c r="X23">
        <f>SUM(X3:X22)</f>
        <v>1.0605113590631237</v>
      </c>
      <c r="AF23">
        <f>SUM(AF3:AF22)</f>
        <v>14.527465060667287</v>
      </c>
    </row>
    <row r="24" spans="1:32">
      <c r="A24" s="27" t="s">
        <v>62</v>
      </c>
      <c r="B24" s="27" t="s">
        <v>1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 t="s">
        <v>2</v>
      </c>
      <c r="Q24" s="27"/>
      <c r="R24" s="27"/>
      <c r="S24" s="27"/>
      <c r="T24" s="27"/>
      <c r="U24" s="27"/>
      <c r="V24" s="27"/>
      <c r="W24" s="27"/>
      <c r="X24" s="27">
        <f t="shared" si="1"/>
        <v>0</v>
      </c>
      <c r="Y24" s="27" t="s">
        <v>3</v>
      </c>
      <c r="Z24" s="27"/>
      <c r="AA24" s="27"/>
      <c r="AB24" s="27"/>
      <c r="AC24" s="27"/>
      <c r="AD24" s="27"/>
      <c r="AE24" s="27"/>
      <c r="AF24">
        <f>X24*W24*0.5</f>
        <v>0</v>
      </c>
    </row>
    <row r="25" spans="1:32">
      <c r="A25" s="28"/>
      <c r="B25" s="29"/>
      <c r="C25" s="150" t="s">
        <v>4</v>
      </c>
      <c r="D25" s="145"/>
      <c r="E25" s="146"/>
      <c r="F25" s="150" t="s">
        <v>5</v>
      </c>
      <c r="G25" s="145"/>
      <c r="H25" s="146"/>
      <c r="I25" s="150" t="s">
        <v>6</v>
      </c>
      <c r="J25" s="145"/>
      <c r="K25" s="146"/>
      <c r="L25" s="150" t="s">
        <v>7</v>
      </c>
      <c r="M25" s="145"/>
      <c r="N25" s="146"/>
      <c r="O25" s="30"/>
      <c r="P25" s="31" t="s">
        <v>8</v>
      </c>
      <c r="Q25" s="32" t="s">
        <v>9</v>
      </c>
      <c r="R25" s="32" t="s">
        <v>10</v>
      </c>
      <c r="S25" s="32" t="s">
        <v>11</v>
      </c>
      <c r="T25" s="32" t="s">
        <v>12</v>
      </c>
      <c r="U25" s="32" t="s">
        <v>13</v>
      </c>
      <c r="V25" s="32" t="s">
        <v>14</v>
      </c>
      <c r="W25" s="32" t="s">
        <v>15</v>
      </c>
      <c r="X25" s="33"/>
      <c r="Y25" s="34"/>
      <c r="Z25" s="35" t="s">
        <v>16</v>
      </c>
      <c r="AA25" s="35" t="s">
        <v>17</v>
      </c>
      <c r="AB25" s="35" t="s">
        <v>18</v>
      </c>
      <c r="AC25" s="35" t="s">
        <v>19</v>
      </c>
      <c r="AD25" s="35" t="s">
        <v>20</v>
      </c>
      <c r="AE25" s="35" t="s">
        <v>21</v>
      </c>
    </row>
    <row r="26" spans="1:32">
      <c r="A26" s="36"/>
      <c r="B26" s="142" t="s">
        <v>22</v>
      </c>
      <c r="C26" s="37">
        <v>1</v>
      </c>
      <c r="D26" s="38">
        <v>4</v>
      </c>
      <c r="E26" s="38">
        <v>25</v>
      </c>
      <c r="F26" s="38">
        <v>1</v>
      </c>
      <c r="G26" s="38">
        <v>4</v>
      </c>
      <c r="H26" s="38">
        <v>25</v>
      </c>
      <c r="I26" s="38">
        <v>1</v>
      </c>
      <c r="J26" s="38">
        <v>4</v>
      </c>
      <c r="K26" s="38">
        <v>25</v>
      </c>
      <c r="L26" s="38">
        <v>1</v>
      </c>
      <c r="M26" s="38">
        <v>4</v>
      </c>
      <c r="N26" s="38">
        <v>25</v>
      </c>
      <c r="O26" s="39"/>
      <c r="P26" s="40">
        <v>1</v>
      </c>
      <c r="Q26" s="41"/>
      <c r="R26" s="41" t="s">
        <v>69</v>
      </c>
      <c r="S26" s="41">
        <v>175</v>
      </c>
      <c r="T26" s="41">
        <v>3.9</v>
      </c>
      <c r="U26" s="41">
        <v>23.3</v>
      </c>
      <c r="V26" s="41" t="s">
        <v>66</v>
      </c>
      <c r="W26" s="41">
        <v>15.3</v>
      </c>
      <c r="X26" s="43">
        <f t="shared" si="1"/>
        <v>4.2638480892684072E-2</v>
      </c>
      <c r="Y26" s="44" t="s">
        <v>24</v>
      </c>
      <c r="Z26" s="41">
        <v>22.5</v>
      </c>
      <c r="AA26" s="41">
        <v>20</v>
      </c>
      <c r="AB26" s="41"/>
      <c r="AC26" s="41"/>
      <c r="AD26" s="41"/>
      <c r="AE26" s="41"/>
      <c r="AF26">
        <f t="shared" ref="AF26:AF45" si="2">X26*W26*0.5</f>
        <v>0.32618437882903317</v>
      </c>
    </row>
    <row r="27" spans="1:32">
      <c r="A27" s="28"/>
      <c r="B27" s="143"/>
      <c r="C27" s="45" t="s">
        <v>25</v>
      </c>
      <c r="D27" s="46" t="s">
        <v>26</v>
      </c>
      <c r="E27" s="46" t="s">
        <v>27</v>
      </c>
      <c r="F27" s="46" t="s">
        <v>28</v>
      </c>
      <c r="G27" s="46" t="s">
        <v>29</v>
      </c>
      <c r="H27" s="46" t="s">
        <v>30</v>
      </c>
      <c r="I27" s="46" t="s">
        <v>31</v>
      </c>
      <c r="J27" s="46" t="s">
        <v>32</v>
      </c>
      <c r="K27" s="46" t="s">
        <v>33</v>
      </c>
      <c r="L27" s="46" t="s">
        <v>34</v>
      </c>
      <c r="M27" s="46" t="s">
        <v>35</v>
      </c>
      <c r="N27" s="46" t="s">
        <v>36</v>
      </c>
      <c r="O27" s="30"/>
      <c r="P27" s="40">
        <v>2</v>
      </c>
      <c r="Q27" s="41"/>
      <c r="R27" s="41" t="s">
        <v>68</v>
      </c>
      <c r="S27" s="41">
        <v>147</v>
      </c>
      <c r="T27" s="41">
        <v>8.3000000000000007</v>
      </c>
      <c r="U27" s="41">
        <v>29.3</v>
      </c>
      <c r="V27" s="41"/>
      <c r="W27" s="41">
        <v>18</v>
      </c>
      <c r="X27" s="43">
        <f t="shared" si="1"/>
        <v>6.7425646929507532E-2</v>
      </c>
      <c r="Y27" s="43"/>
      <c r="Z27" s="43"/>
      <c r="AA27" s="43"/>
      <c r="AB27" s="43"/>
      <c r="AC27" s="43"/>
      <c r="AD27" s="43"/>
      <c r="AE27" s="43"/>
      <c r="AF27">
        <f t="shared" si="2"/>
        <v>0.60683082236556785</v>
      </c>
    </row>
    <row r="28" spans="1:32" ht="19.5">
      <c r="A28" s="48"/>
      <c r="B28" s="49" t="s">
        <v>38</v>
      </c>
      <c r="C28" s="50">
        <v>0</v>
      </c>
      <c r="D28" s="48">
        <v>0</v>
      </c>
      <c r="E28" s="48">
        <v>25</v>
      </c>
      <c r="F28" s="48">
        <v>0</v>
      </c>
      <c r="G28" s="48">
        <v>3</v>
      </c>
      <c r="H28" s="48">
        <v>25</v>
      </c>
      <c r="I28" s="48">
        <v>0</v>
      </c>
      <c r="J28" s="48">
        <v>1</v>
      </c>
      <c r="K28" s="48">
        <v>12</v>
      </c>
      <c r="L28" s="48">
        <v>0</v>
      </c>
      <c r="M28" s="48">
        <v>0</v>
      </c>
      <c r="N28" s="48">
        <v>9</v>
      </c>
      <c r="O28" s="39"/>
      <c r="P28" s="40">
        <v>3</v>
      </c>
      <c r="Q28" s="41"/>
      <c r="R28" s="41" t="s">
        <v>69</v>
      </c>
      <c r="S28" s="41"/>
      <c r="T28" s="41">
        <v>11.3</v>
      </c>
      <c r="U28" s="41">
        <v>17</v>
      </c>
      <c r="V28" s="41"/>
      <c r="W28" s="41">
        <v>16</v>
      </c>
      <c r="X28" s="43">
        <f t="shared" si="1"/>
        <v>2.2698006922186261E-2</v>
      </c>
      <c r="Y28" s="43"/>
      <c r="Z28" s="43"/>
      <c r="AA28" s="43"/>
      <c r="AB28" s="43"/>
      <c r="AC28" s="43"/>
      <c r="AD28" s="43"/>
      <c r="AE28" s="43"/>
      <c r="AF28">
        <f t="shared" si="2"/>
        <v>0.18158405537749009</v>
      </c>
    </row>
    <row r="29" spans="1:32">
      <c r="A29" s="51" t="s">
        <v>40</v>
      </c>
      <c r="B29" s="52" t="s">
        <v>41</v>
      </c>
      <c r="C29" s="46" t="s">
        <v>42</v>
      </c>
      <c r="D29" s="46" t="s">
        <v>43</v>
      </c>
      <c r="E29" s="46" t="s">
        <v>44</v>
      </c>
      <c r="F29" s="46" t="s">
        <v>45</v>
      </c>
      <c r="G29" s="46" t="s">
        <v>46</v>
      </c>
      <c r="H29" s="46" t="s">
        <v>47</v>
      </c>
      <c r="I29" s="46" t="s">
        <v>48</v>
      </c>
      <c r="J29" s="46" t="s">
        <v>49</v>
      </c>
      <c r="K29" s="46" t="s">
        <v>50</v>
      </c>
      <c r="L29" s="46" t="s">
        <v>51</v>
      </c>
      <c r="M29" s="46" t="s">
        <v>52</v>
      </c>
      <c r="N29" s="46" t="s">
        <v>53</v>
      </c>
      <c r="O29" s="30"/>
      <c r="P29" s="40">
        <v>4</v>
      </c>
      <c r="Q29" s="41"/>
      <c r="R29" s="41" t="s">
        <v>69</v>
      </c>
      <c r="S29" s="41"/>
      <c r="T29" s="41">
        <v>9.5</v>
      </c>
      <c r="U29" s="41">
        <v>19</v>
      </c>
      <c r="V29" s="41"/>
      <c r="W29" s="41">
        <v>13</v>
      </c>
      <c r="X29" s="43">
        <f t="shared" si="1"/>
        <v>2.8352873698647883E-2</v>
      </c>
      <c r="Y29" s="43"/>
      <c r="Z29" s="43"/>
      <c r="AA29" s="43"/>
      <c r="AB29" s="43"/>
      <c r="AC29" s="43"/>
      <c r="AD29" s="43"/>
      <c r="AE29" s="43"/>
      <c r="AF29">
        <f t="shared" si="2"/>
        <v>0.18429367904121124</v>
      </c>
    </row>
    <row r="30" spans="1:32">
      <c r="A30" s="53">
        <v>1</v>
      </c>
      <c r="B30" s="48" t="s">
        <v>72</v>
      </c>
      <c r="C30" s="48"/>
      <c r="D30" s="48"/>
      <c r="E30" s="48">
        <v>96</v>
      </c>
      <c r="F30" s="48"/>
      <c r="G30" s="48">
        <v>33.33</v>
      </c>
      <c r="H30" s="48">
        <v>100</v>
      </c>
      <c r="I30" s="48"/>
      <c r="J30" s="48"/>
      <c r="K30" s="48">
        <v>100</v>
      </c>
      <c r="L30" s="48"/>
      <c r="M30" s="48"/>
      <c r="N30" s="48">
        <v>100</v>
      </c>
      <c r="O30" s="39"/>
      <c r="P30" s="40">
        <v>5</v>
      </c>
      <c r="Q30" s="41"/>
      <c r="R30" s="41" t="s">
        <v>63</v>
      </c>
      <c r="S30" s="41"/>
      <c r="T30" s="41">
        <v>11.6</v>
      </c>
      <c r="U30" s="41">
        <v>28</v>
      </c>
      <c r="V30" s="41"/>
      <c r="W30" s="41">
        <v>23.5</v>
      </c>
      <c r="X30" s="43">
        <f t="shared" si="1"/>
        <v>6.1575216010359951E-2</v>
      </c>
      <c r="Y30" s="43"/>
      <c r="Z30" s="43"/>
      <c r="AA30" s="43"/>
      <c r="AB30" s="43"/>
      <c r="AC30" s="43"/>
      <c r="AD30" s="43"/>
      <c r="AE30" s="43"/>
      <c r="AF30">
        <f t="shared" si="2"/>
        <v>0.72350878812172947</v>
      </c>
    </row>
    <row r="31" spans="1:32">
      <c r="A31" s="53">
        <v>2</v>
      </c>
      <c r="B31" s="48" t="s">
        <v>68</v>
      </c>
      <c r="C31" s="48"/>
      <c r="D31" s="48"/>
      <c r="E31" s="48">
        <v>4</v>
      </c>
      <c r="F31" s="48"/>
      <c r="G31" s="48">
        <v>66.66</v>
      </c>
      <c r="H31" s="48"/>
      <c r="I31" s="48"/>
      <c r="J31" s="48"/>
      <c r="K31" s="48"/>
      <c r="L31" s="48"/>
      <c r="M31" s="48"/>
      <c r="N31" s="48"/>
      <c r="O31" s="39"/>
      <c r="P31" s="40">
        <v>6</v>
      </c>
      <c r="Q31" s="41"/>
      <c r="R31" s="41" t="s">
        <v>68</v>
      </c>
      <c r="S31" s="41"/>
      <c r="T31" s="41">
        <v>6.7</v>
      </c>
      <c r="U31" s="41">
        <v>62.5</v>
      </c>
      <c r="V31" s="41"/>
      <c r="W31" s="41">
        <v>33</v>
      </c>
      <c r="X31" s="43">
        <f t="shared" si="1"/>
        <v>0.30679615757712825</v>
      </c>
      <c r="Y31" s="43"/>
      <c r="Z31" s="43"/>
      <c r="AA31" s="43"/>
      <c r="AB31" s="43"/>
      <c r="AC31" s="43"/>
      <c r="AD31" s="43"/>
      <c r="AE31" s="43"/>
      <c r="AF31">
        <f t="shared" si="2"/>
        <v>5.0621366000226162</v>
      </c>
    </row>
    <row r="32" spans="1:32">
      <c r="A32" s="53">
        <v>3</v>
      </c>
      <c r="B32" s="48" t="s">
        <v>75</v>
      </c>
      <c r="C32" s="48"/>
      <c r="D32" s="48"/>
      <c r="E32" s="48"/>
      <c r="F32" s="48"/>
      <c r="G32" s="48"/>
      <c r="H32" s="48"/>
      <c r="I32" s="48"/>
      <c r="J32" s="48">
        <v>100</v>
      </c>
      <c r="K32" s="48"/>
      <c r="L32" s="48"/>
      <c r="M32" s="48"/>
      <c r="N32" s="48"/>
      <c r="O32" s="39"/>
      <c r="P32" s="40">
        <v>7</v>
      </c>
      <c r="Q32" s="41"/>
      <c r="R32" s="41" t="s">
        <v>69</v>
      </c>
      <c r="S32" s="41"/>
      <c r="T32" s="41">
        <v>3.24</v>
      </c>
      <c r="U32" s="41">
        <v>19</v>
      </c>
      <c r="V32" s="41"/>
      <c r="W32" s="41"/>
      <c r="X32" s="43">
        <f t="shared" si="1"/>
        <v>2.8352873698647883E-2</v>
      </c>
      <c r="Y32" s="43"/>
      <c r="Z32" s="43"/>
      <c r="AA32" s="43"/>
      <c r="AB32" s="43"/>
      <c r="AC32" s="43"/>
      <c r="AD32" s="43"/>
      <c r="AE32" s="43"/>
      <c r="AF32">
        <f t="shared" si="2"/>
        <v>0</v>
      </c>
    </row>
    <row r="33" spans="1:32">
      <c r="A33" s="53">
        <v>4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39"/>
      <c r="P33" s="40">
        <v>8</v>
      </c>
      <c r="Q33" s="41"/>
      <c r="R33" s="41" t="s">
        <v>63</v>
      </c>
      <c r="S33" s="41"/>
      <c r="T33" s="41">
        <v>4.2</v>
      </c>
      <c r="U33" s="41">
        <v>40</v>
      </c>
      <c r="V33" s="41"/>
      <c r="W33" s="41"/>
      <c r="X33" s="43">
        <f t="shared" si="1"/>
        <v>0.12566370614359174</v>
      </c>
      <c r="Y33" s="43"/>
      <c r="Z33" s="43"/>
      <c r="AA33" s="43"/>
      <c r="AB33" s="43"/>
      <c r="AC33" s="43"/>
      <c r="AD33" s="43"/>
      <c r="AE33" s="43"/>
      <c r="AF33">
        <f t="shared" si="2"/>
        <v>0</v>
      </c>
    </row>
    <row r="34" spans="1:32">
      <c r="A34" s="53">
        <v>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39"/>
      <c r="P34" s="40">
        <v>9</v>
      </c>
      <c r="Q34" s="41"/>
      <c r="R34" s="41" t="s">
        <v>69</v>
      </c>
      <c r="S34" s="41"/>
      <c r="T34" s="41">
        <v>7.2</v>
      </c>
      <c r="U34" s="41">
        <v>26.5</v>
      </c>
      <c r="V34" s="41"/>
      <c r="W34" s="41"/>
      <c r="X34" s="43">
        <f t="shared" si="1"/>
        <v>5.5154586024585811E-2</v>
      </c>
      <c r="Y34" s="43"/>
      <c r="Z34" s="43"/>
      <c r="AA34" s="43"/>
      <c r="AB34" s="43"/>
      <c r="AC34" s="43"/>
      <c r="AD34" s="43"/>
      <c r="AE34" s="43"/>
      <c r="AF34">
        <f t="shared" si="2"/>
        <v>0</v>
      </c>
    </row>
    <row r="35" spans="1:32">
      <c r="A35" s="53">
        <v>6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39"/>
      <c r="P35" s="40">
        <v>10</v>
      </c>
      <c r="Q35" s="41"/>
      <c r="R35" s="41" t="s">
        <v>69</v>
      </c>
      <c r="S35" s="41"/>
      <c r="T35" s="41">
        <v>8.8000000000000007</v>
      </c>
      <c r="U35" s="41">
        <v>15</v>
      </c>
      <c r="V35" s="41"/>
      <c r="W35" s="41"/>
      <c r="X35" s="43">
        <f t="shared" si="1"/>
        <v>1.7671458676442587E-2</v>
      </c>
      <c r="Y35" s="43"/>
      <c r="Z35" s="43"/>
      <c r="AA35" s="43"/>
      <c r="AB35" s="43"/>
      <c r="AC35" s="43"/>
      <c r="AD35" s="43"/>
      <c r="AE35" s="43"/>
      <c r="AF35">
        <f t="shared" si="2"/>
        <v>0</v>
      </c>
    </row>
    <row r="36" spans="1:32">
      <c r="A36" s="53">
        <v>7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39"/>
      <c r="P36" s="40">
        <v>11</v>
      </c>
      <c r="Q36" s="41"/>
      <c r="R36" s="41" t="s">
        <v>63</v>
      </c>
      <c r="S36" s="41"/>
      <c r="T36" s="41">
        <v>7.6</v>
      </c>
      <c r="U36" s="41"/>
      <c r="V36" s="41"/>
      <c r="W36" s="41">
        <v>21.3</v>
      </c>
      <c r="X36" s="43">
        <f t="shared" si="1"/>
        <v>0</v>
      </c>
      <c r="Y36" s="43"/>
      <c r="Z36" s="43"/>
      <c r="AA36" s="43"/>
      <c r="AB36" s="43"/>
      <c r="AC36" s="43"/>
      <c r="AD36" s="43"/>
      <c r="AE36" s="43"/>
      <c r="AF36">
        <f t="shared" si="2"/>
        <v>0</v>
      </c>
    </row>
    <row r="37" spans="1:32">
      <c r="A37" s="53">
        <v>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39"/>
      <c r="P37" s="40">
        <v>12</v>
      </c>
      <c r="Q37" s="41"/>
      <c r="R37" s="41" t="s">
        <v>76</v>
      </c>
      <c r="S37" s="41"/>
      <c r="T37" s="41">
        <v>8</v>
      </c>
      <c r="U37" s="41">
        <v>68.8</v>
      </c>
      <c r="V37" s="41"/>
      <c r="W37" s="41"/>
      <c r="X37" s="43">
        <f t="shared" si="1"/>
        <v>0.37176350825520171</v>
      </c>
      <c r="Y37" s="43"/>
      <c r="Z37" s="43"/>
      <c r="AA37" s="43"/>
      <c r="AB37" s="43"/>
      <c r="AC37" s="43"/>
      <c r="AD37" s="43"/>
      <c r="AE37" s="43"/>
      <c r="AF37">
        <f t="shared" si="2"/>
        <v>0</v>
      </c>
    </row>
    <row r="38" spans="1:32">
      <c r="A38" s="53">
        <v>9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39"/>
      <c r="P38" s="40">
        <v>13</v>
      </c>
      <c r="Q38" s="41"/>
      <c r="R38" s="41" t="s">
        <v>77</v>
      </c>
      <c r="S38" s="41"/>
      <c r="T38" s="41"/>
      <c r="U38" s="41"/>
      <c r="V38" s="41"/>
      <c r="W38" s="41"/>
      <c r="X38" s="43">
        <f t="shared" si="1"/>
        <v>0</v>
      </c>
      <c r="Y38" s="43"/>
      <c r="Z38" s="43"/>
      <c r="AA38" s="43"/>
      <c r="AB38" s="43"/>
      <c r="AC38" s="43"/>
      <c r="AD38" s="43"/>
      <c r="AE38" s="43"/>
      <c r="AF38">
        <f t="shared" si="2"/>
        <v>0</v>
      </c>
    </row>
    <row r="39" spans="1:32">
      <c r="A39" s="53">
        <v>10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39"/>
      <c r="P39" s="40">
        <v>14</v>
      </c>
      <c r="Q39" s="41"/>
      <c r="R39" s="41"/>
      <c r="S39" s="41"/>
      <c r="T39" s="41"/>
      <c r="U39" s="41"/>
      <c r="V39" s="41"/>
      <c r="W39" s="41"/>
      <c r="X39" s="43">
        <f t="shared" si="1"/>
        <v>0</v>
      </c>
      <c r="Y39" s="43"/>
      <c r="Z39" s="43"/>
      <c r="AA39" s="43"/>
      <c r="AB39" s="43"/>
      <c r="AC39" s="43"/>
      <c r="AD39" s="43"/>
      <c r="AE39" s="43"/>
      <c r="AF39">
        <f t="shared" si="2"/>
        <v>0</v>
      </c>
    </row>
    <row r="40" spans="1:32">
      <c r="A40" s="53">
        <v>11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39"/>
      <c r="P40" s="40">
        <v>15</v>
      </c>
      <c r="Q40" s="41"/>
      <c r="R40" s="41"/>
      <c r="S40" s="41"/>
      <c r="T40" s="41"/>
      <c r="U40" s="41"/>
      <c r="V40" s="41"/>
      <c r="W40" s="41"/>
      <c r="X40" s="43">
        <f t="shared" si="1"/>
        <v>0</v>
      </c>
      <c r="Y40" s="43"/>
      <c r="Z40" s="43"/>
      <c r="AA40" s="43"/>
      <c r="AB40" s="43"/>
      <c r="AC40" s="43"/>
      <c r="AD40" s="43"/>
      <c r="AE40" s="43"/>
      <c r="AF40">
        <f t="shared" si="2"/>
        <v>0</v>
      </c>
    </row>
    <row r="41" spans="1:32">
      <c r="A41" s="53">
        <v>12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39"/>
      <c r="P41" s="40">
        <v>16</v>
      </c>
      <c r="Q41" s="41"/>
      <c r="R41" s="41"/>
      <c r="S41" s="41"/>
      <c r="T41" s="41"/>
      <c r="U41" s="41"/>
      <c r="V41" s="41"/>
      <c r="W41" s="41"/>
      <c r="X41" s="43">
        <f t="shared" si="1"/>
        <v>0</v>
      </c>
      <c r="Y41" s="43"/>
      <c r="Z41" s="43"/>
      <c r="AA41" s="43"/>
      <c r="AB41" s="43"/>
      <c r="AC41" s="43"/>
      <c r="AD41" s="43"/>
      <c r="AE41" s="43"/>
      <c r="AF41">
        <f t="shared" si="2"/>
        <v>0</v>
      </c>
    </row>
    <row r="42" spans="1:32">
      <c r="A42" s="53">
        <v>13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39"/>
      <c r="P42" s="40">
        <v>17</v>
      </c>
      <c r="Q42" s="41"/>
      <c r="R42" s="41"/>
      <c r="S42" s="41"/>
      <c r="T42" s="41"/>
      <c r="U42" s="41"/>
      <c r="V42" s="41"/>
      <c r="W42" s="41"/>
      <c r="X42" s="43">
        <f t="shared" si="1"/>
        <v>0</v>
      </c>
      <c r="Y42" s="43"/>
      <c r="Z42" s="43"/>
      <c r="AA42" s="43"/>
      <c r="AB42" s="43"/>
      <c r="AC42" s="43"/>
      <c r="AD42" s="43"/>
      <c r="AE42" s="43"/>
      <c r="AF42">
        <f t="shared" si="2"/>
        <v>0</v>
      </c>
    </row>
    <row r="43" spans="1:32">
      <c r="A43" s="53">
        <v>14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39"/>
      <c r="P43" s="40">
        <v>18</v>
      </c>
      <c r="Q43" s="41"/>
      <c r="R43" s="41"/>
      <c r="S43" s="41"/>
      <c r="T43" s="41"/>
      <c r="U43" s="41"/>
      <c r="V43" s="41"/>
      <c r="W43" s="41"/>
      <c r="X43" s="43">
        <f t="shared" si="1"/>
        <v>0</v>
      </c>
      <c r="Y43" s="43"/>
      <c r="Z43" s="43"/>
      <c r="AA43" s="43"/>
      <c r="AB43" s="43"/>
      <c r="AC43" s="43"/>
      <c r="AD43" s="43"/>
      <c r="AE43" s="43"/>
      <c r="AF43">
        <f t="shared" si="2"/>
        <v>0</v>
      </c>
    </row>
    <row r="44" spans="1:32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40">
        <v>19</v>
      </c>
      <c r="Q44" s="41"/>
      <c r="R44" s="41"/>
      <c r="S44" s="41"/>
      <c r="T44" s="41"/>
      <c r="U44" s="41"/>
      <c r="V44" s="41"/>
      <c r="W44" s="41"/>
      <c r="X44" s="43">
        <f t="shared" si="1"/>
        <v>0</v>
      </c>
      <c r="Y44" s="43"/>
      <c r="Z44" s="43"/>
      <c r="AA44" s="43"/>
      <c r="AB44" s="43"/>
      <c r="AC44" s="43"/>
      <c r="AD44" s="43"/>
      <c r="AE44" s="43"/>
      <c r="AF44">
        <f t="shared" si="2"/>
        <v>0</v>
      </c>
    </row>
    <row r="45" spans="1:32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40">
        <v>20</v>
      </c>
      <c r="Q45" s="41"/>
      <c r="R45" s="41"/>
      <c r="S45" s="41"/>
      <c r="T45" s="41"/>
      <c r="U45" s="41"/>
      <c r="V45" s="41"/>
      <c r="W45" s="41"/>
      <c r="X45" s="43">
        <f t="shared" si="1"/>
        <v>0</v>
      </c>
      <c r="Y45" s="43"/>
      <c r="Z45" s="43"/>
      <c r="AA45" s="43"/>
      <c r="AB45" s="43"/>
      <c r="AC45" s="43"/>
      <c r="AD45" s="43"/>
      <c r="AE45" s="43"/>
      <c r="AF45">
        <f t="shared" si="2"/>
        <v>0</v>
      </c>
    </row>
    <row r="46" spans="1:32">
      <c r="X46">
        <f>SUM(X26:X38)</f>
        <v>1.1280925148289838</v>
      </c>
      <c r="AF46">
        <f>SUM(AF26:AF45)</f>
        <v>7.0845383237576485</v>
      </c>
    </row>
    <row r="47" spans="1:32">
      <c r="A47" s="115">
        <v>3</v>
      </c>
      <c r="B47" s="115" t="s">
        <v>1</v>
      </c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 t="s">
        <v>2</v>
      </c>
      <c r="Q47" s="115"/>
      <c r="R47" s="115"/>
      <c r="S47" s="115"/>
      <c r="T47" s="115"/>
      <c r="U47" s="115"/>
      <c r="V47" s="115"/>
      <c r="W47" s="115"/>
      <c r="X47" s="115">
        <f t="shared" si="1"/>
        <v>0</v>
      </c>
      <c r="Y47" s="115" t="s">
        <v>3</v>
      </c>
      <c r="Z47" s="115"/>
      <c r="AA47" s="115"/>
      <c r="AB47" s="115"/>
      <c r="AC47" s="115"/>
      <c r="AD47" s="115"/>
      <c r="AE47" s="115"/>
      <c r="AF47">
        <f>X47*W47*0.5</f>
        <v>0</v>
      </c>
    </row>
    <row r="48" spans="1:32">
      <c r="A48" s="116"/>
      <c r="B48" s="117"/>
      <c r="C48" s="144" t="s">
        <v>4</v>
      </c>
      <c r="D48" s="151"/>
      <c r="E48" s="152"/>
      <c r="F48" s="144" t="s">
        <v>5</v>
      </c>
      <c r="G48" s="151"/>
      <c r="H48" s="152"/>
      <c r="I48" s="144" t="s">
        <v>6</v>
      </c>
      <c r="J48" s="151"/>
      <c r="K48" s="152"/>
      <c r="L48" s="144" t="s">
        <v>7</v>
      </c>
      <c r="M48" s="151"/>
      <c r="N48" s="152"/>
      <c r="O48" s="118"/>
      <c r="P48" s="5" t="s">
        <v>8</v>
      </c>
      <c r="Q48" s="6" t="s">
        <v>9</v>
      </c>
      <c r="R48" s="6" t="s">
        <v>10</v>
      </c>
      <c r="S48" s="6" t="s">
        <v>11</v>
      </c>
      <c r="T48" s="6" t="s">
        <v>12</v>
      </c>
      <c r="U48" s="6" t="s">
        <v>13</v>
      </c>
      <c r="V48" s="6" t="s">
        <v>14</v>
      </c>
      <c r="W48" s="6" t="s">
        <v>15</v>
      </c>
      <c r="X48" s="7"/>
      <c r="Y48" s="119"/>
      <c r="Z48" s="9" t="s">
        <v>16</v>
      </c>
      <c r="AA48" s="9" t="s">
        <v>17</v>
      </c>
      <c r="AB48" s="9" t="s">
        <v>18</v>
      </c>
      <c r="AC48" s="9" t="s">
        <v>19</v>
      </c>
      <c r="AD48" s="9" t="s">
        <v>20</v>
      </c>
      <c r="AE48" s="9" t="s">
        <v>21</v>
      </c>
    </row>
    <row r="49" spans="1:32">
      <c r="A49" s="120"/>
      <c r="B49" s="147" t="s">
        <v>22</v>
      </c>
      <c r="C49" s="11">
        <v>1</v>
      </c>
      <c r="D49" s="12">
        <v>4</v>
      </c>
      <c r="E49" s="12">
        <v>25</v>
      </c>
      <c r="F49" s="12">
        <v>1</v>
      </c>
      <c r="G49" s="12">
        <v>4</v>
      </c>
      <c r="H49" s="12">
        <v>25</v>
      </c>
      <c r="I49" s="12">
        <v>1</v>
      </c>
      <c r="J49" s="12">
        <v>4</v>
      </c>
      <c r="K49" s="12">
        <v>25</v>
      </c>
      <c r="L49" s="12">
        <v>1</v>
      </c>
      <c r="M49" s="12">
        <v>4</v>
      </c>
      <c r="N49" s="12">
        <v>25</v>
      </c>
      <c r="O49" s="121"/>
      <c r="P49" s="14">
        <v>1</v>
      </c>
      <c r="Q49" s="122"/>
      <c r="R49" s="122" t="s">
        <v>307</v>
      </c>
      <c r="S49" s="122">
        <v>206</v>
      </c>
      <c r="T49" s="122">
        <v>2.81</v>
      </c>
      <c r="U49" s="122">
        <v>9</v>
      </c>
      <c r="V49" s="122"/>
      <c r="W49" s="122">
        <v>10</v>
      </c>
      <c r="X49" s="123">
        <f t="shared" si="1"/>
        <v>6.3617251235193305E-3</v>
      </c>
      <c r="Y49" s="124" t="s">
        <v>24</v>
      </c>
      <c r="Z49" s="122"/>
      <c r="AA49" s="122"/>
      <c r="AB49" s="122"/>
      <c r="AC49" s="122"/>
      <c r="AD49" s="122"/>
      <c r="AE49" s="122"/>
      <c r="AF49">
        <f t="shared" ref="AF49:AF68" si="3">X49*W49*0.5</f>
        <v>3.1808625617596654E-2</v>
      </c>
    </row>
    <row r="50" spans="1:32">
      <c r="A50" s="116"/>
      <c r="B50" s="153"/>
      <c r="C50" s="18" t="s">
        <v>25</v>
      </c>
      <c r="D50" s="19" t="s">
        <v>26</v>
      </c>
      <c r="E50" s="19" t="s">
        <v>27</v>
      </c>
      <c r="F50" s="19" t="s">
        <v>28</v>
      </c>
      <c r="G50" s="19" t="s">
        <v>29</v>
      </c>
      <c r="H50" s="19" t="s">
        <v>30</v>
      </c>
      <c r="I50" s="19" t="s">
        <v>31</v>
      </c>
      <c r="J50" s="19" t="s">
        <v>32</v>
      </c>
      <c r="K50" s="19" t="s">
        <v>33</v>
      </c>
      <c r="L50" s="19" t="s">
        <v>34</v>
      </c>
      <c r="M50" s="19" t="s">
        <v>35</v>
      </c>
      <c r="N50" s="19" t="s">
        <v>36</v>
      </c>
      <c r="O50" s="118"/>
      <c r="P50" s="14">
        <v>2</v>
      </c>
      <c r="Q50" s="122"/>
      <c r="R50" s="122" t="s">
        <v>306</v>
      </c>
      <c r="S50" s="122">
        <v>345</v>
      </c>
      <c r="T50" s="122">
        <v>3.15</v>
      </c>
      <c r="U50" s="122">
        <v>13.5</v>
      </c>
      <c r="V50" s="122"/>
      <c r="W50" s="122">
        <v>15.4</v>
      </c>
      <c r="X50" s="123">
        <f t="shared" si="1"/>
        <v>1.4313881527918496E-2</v>
      </c>
      <c r="Y50" s="123"/>
      <c r="Z50" s="123"/>
      <c r="AA50" s="123"/>
      <c r="AB50" s="123"/>
      <c r="AC50" s="123"/>
      <c r="AD50" s="123"/>
      <c r="AE50" s="123"/>
      <c r="AF50">
        <f t="shared" si="3"/>
        <v>0.11021688776497242</v>
      </c>
    </row>
    <row r="51" spans="1:32" ht="19.5">
      <c r="A51" s="125"/>
      <c r="B51" s="21" t="s">
        <v>38</v>
      </c>
      <c r="C51" s="126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1"/>
      <c r="P51" s="14">
        <v>3</v>
      </c>
      <c r="Q51" s="122"/>
      <c r="R51" s="122" t="s">
        <v>313</v>
      </c>
      <c r="S51" s="122">
        <v>162</v>
      </c>
      <c r="T51" s="122">
        <v>4</v>
      </c>
      <c r="U51" s="122">
        <v>24</v>
      </c>
      <c r="V51" s="122"/>
      <c r="W51" s="122">
        <v>23</v>
      </c>
      <c r="X51" s="123">
        <f t="shared" si="1"/>
        <v>4.5238934211693019E-2</v>
      </c>
      <c r="Y51" s="123"/>
      <c r="Z51" s="123"/>
      <c r="AA51" s="123"/>
      <c r="AB51" s="123"/>
      <c r="AC51" s="123"/>
      <c r="AD51" s="123"/>
      <c r="AE51" s="123"/>
      <c r="AF51">
        <f t="shared" si="3"/>
        <v>0.52024774343446967</v>
      </c>
    </row>
    <row r="52" spans="1:32">
      <c r="A52" s="23" t="s">
        <v>40</v>
      </c>
      <c r="B52" s="24" t="s">
        <v>41</v>
      </c>
      <c r="C52" s="19" t="s">
        <v>42</v>
      </c>
      <c r="D52" s="19" t="s">
        <v>43</v>
      </c>
      <c r="E52" s="19" t="s">
        <v>44</v>
      </c>
      <c r="F52" s="19" t="s">
        <v>45</v>
      </c>
      <c r="G52" s="19" t="s">
        <v>46</v>
      </c>
      <c r="H52" s="19" t="s">
        <v>47</v>
      </c>
      <c r="I52" s="19" t="s">
        <v>48</v>
      </c>
      <c r="J52" s="19" t="s">
        <v>49</v>
      </c>
      <c r="K52" s="19" t="s">
        <v>50</v>
      </c>
      <c r="L52" s="19" t="s">
        <v>51</v>
      </c>
      <c r="M52" s="19" t="s">
        <v>52</v>
      </c>
      <c r="N52" s="19" t="s">
        <v>53</v>
      </c>
      <c r="O52" s="118"/>
      <c r="P52" s="14">
        <v>4</v>
      </c>
      <c r="Q52" s="122"/>
      <c r="R52" s="122" t="s">
        <v>63</v>
      </c>
      <c r="S52" s="122">
        <v>252</v>
      </c>
      <c r="T52" s="122">
        <v>4.3499999999999996</v>
      </c>
      <c r="U52" s="122">
        <v>40</v>
      </c>
      <c r="V52" s="122"/>
      <c r="W52" s="122">
        <v>27.1</v>
      </c>
      <c r="X52" s="123">
        <f t="shared" si="1"/>
        <v>0.12566370614359174</v>
      </c>
      <c r="Y52" s="123"/>
      <c r="Z52" s="123"/>
      <c r="AA52" s="123"/>
      <c r="AB52" s="123"/>
      <c r="AC52" s="123"/>
      <c r="AD52" s="123"/>
      <c r="AE52" s="123"/>
      <c r="AF52">
        <f t="shared" si="3"/>
        <v>1.7027432182456681</v>
      </c>
    </row>
    <row r="53" spans="1:32">
      <c r="A53" s="25">
        <v>1</v>
      </c>
      <c r="B53" s="127" t="s">
        <v>314</v>
      </c>
      <c r="C53" s="125"/>
      <c r="D53" s="125">
        <v>0</v>
      </c>
      <c r="E53" s="125">
        <v>100</v>
      </c>
      <c r="F53" s="125"/>
      <c r="G53" s="125"/>
      <c r="H53" s="125">
        <v>95</v>
      </c>
      <c r="I53" s="125"/>
      <c r="J53" s="125"/>
      <c r="K53" s="125">
        <v>95</v>
      </c>
      <c r="L53" s="125"/>
      <c r="M53" s="125"/>
      <c r="N53" s="125">
        <v>100</v>
      </c>
      <c r="O53" s="121"/>
      <c r="P53" s="14">
        <v>5</v>
      </c>
      <c r="Q53" s="122"/>
      <c r="R53" s="122" t="s">
        <v>313</v>
      </c>
      <c r="S53" s="122">
        <v>310</v>
      </c>
      <c r="T53" s="122">
        <v>3.5</v>
      </c>
      <c r="U53" s="122">
        <v>20</v>
      </c>
      <c r="V53" s="122"/>
      <c r="W53" s="122">
        <v>22.3</v>
      </c>
      <c r="X53" s="123">
        <f t="shared" si="1"/>
        <v>3.1415926535897934E-2</v>
      </c>
      <c r="Y53" s="123"/>
      <c r="Z53" s="123"/>
      <c r="AA53" s="123"/>
      <c r="AB53" s="123"/>
      <c r="AC53" s="123"/>
      <c r="AD53" s="123"/>
      <c r="AE53" s="123"/>
      <c r="AF53">
        <f t="shared" si="3"/>
        <v>0.35028758087526196</v>
      </c>
    </row>
    <row r="54" spans="1:32">
      <c r="A54" s="25">
        <v>2</v>
      </c>
      <c r="B54" s="125" t="s">
        <v>306</v>
      </c>
      <c r="C54" s="125"/>
      <c r="D54" s="125">
        <v>0</v>
      </c>
      <c r="E54" s="125">
        <v>0</v>
      </c>
      <c r="F54" s="125"/>
      <c r="G54" s="125"/>
      <c r="H54" s="125">
        <v>0</v>
      </c>
      <c r="I54" s="125"/>
      <c r="J54" s="125"/>
      <c r="K54" s="125">
        <v>0</v>
      </c>
      <c r="L54" s="125"/>
      <c r="M54" s="125"/>
      <c r="N54" s="125">
        <v>0</v>
      </c>
      <c r="O54" s="121"/>
      <c r="P54" s="14">
        <v>6</v>
      </c>
      <c r="Q54" s="122"/>
      <c r="R54" s="122" t="s">
        <v>63</v>
      </c>
      <c r="S54" s="122">
        <v>195</v>
      </c>
      <c r="T54" s="122">
        <v>9.1999999999999993</v>
      </c>
      <c r="U54" s="122">
        <v>70.8</v>
      </c>
      <c r="V54" s="122"/>
      <c r="W54" s="122">
        <v>26</v>
      </c>
      <c r="X54" s="123">
        <f t="shared" si="1"/>
        <v>0.39369182497725846</v>
      </c>
      <c r="Y54" s="123"/>
      <c r="Z54" s="123"/>
      <c r="AA54" s="123"/>
      <c r="AB54" s="123"/>
      <c r="AC54" s="123"/>
      <c r="AD54" s="123"/>
      <c r="AE54" s="123"/>
      <c r="AF54">
        <f t="shared" si="3"/>
        <v>5.1179937247043599</v>
      </c>
    </row>
    <row r="55" spans="1:32">
      <c r="A55" s="25">
        <v>3</v>
      </c>
      <c r="B55" s="125" t="s">
        <v>315</v>
      </c>
      <c r="C55" s="125"/>
      <c r="D55" s="125">
        <v>0</v>
      </c>
      <c r="E55" s="125">
        <v>0</v>
      </c>
      <c r="F55" s="125"/>
      <c r="G55" s="125"/>
      <c r="H55" s="125">
        <v>5</v>
      </c>
      <c r="I55" s="125"/>
      <c r="J55" s="125"/>
      <c r="K55" s="125">
        <v>5</v>
      </c>
      <c r="L55" s="125"/>
      <c r="M55" s="125"/>
      <c r="N55" s="125">
        <v>0</v>
      </c>
      <c r="O55" s="121"/>
      <c r="P55" s="14">
        <v>7</v>
      </c>
      <c r="Q55" s="122"/>
      <c r="R55" s="122"/>
      <c r="S55" s="122"/>
      <c r="T55" s="122"/>
      <c r="U55" s="122"/>
      <c r="V55" s="122"/>
      <c r="W55" s="122"/>
      <c r="X55" s="123">
        <f t="shared" si="1"/>
        <v>0</v>
      </c>
      <c r="Y55" s="123"/>
      <c r="Z55" s="123"/>
      <c r="AA55" s="123"/>
      <c r="AB55" s="123"/>
      <c r="AC55" s="123"/>
      <c r="AD55" s="123"/>
      <c r="AE55" s="123"/>
      <c r="AF55">
        <f t="shared" si="3"/>
        <v>0</v>
      </c>
    </row>
    <row r="56" spans="1:32">
      <c r="A56" s="25">
        <v>4</v>
      </c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1"/>
      <c r="P56" s="14">
        <v>8</v>
      </c>
      <c r="Q56" s="122"/>
      <c r="R56" s="122"/>
      <c r="S56" s="122"/>
      <c r="T56" s="122"/>
      <c r="U56" s="122"/>
      <c r="V56" s="122"/>
      <c r="W56" s="122"/>
      <c r="X56" s="123">
        <f t="shared" si="1"/>
        <v>0</v>
      </c>
      <c r="Y56" s="123"/>
      <c r="Z56" s="123"/>
      <c r="AA56" s="123"/>
      <c r="AB56" s="123"/>
      <c r="AC56" s="123"/>
      <c r="AD56" s="123"/>
      <c r="AE56" s="123"/>
      <c r="AF56">
        <f t="shared" si="3"/>
        <v>0</v>
      </c>
    </row>
    <row r="57" spans="1:32">
      <c r="A57" s="25">
        <v>5</v>
      </c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1"/>
      <c r="P57" s="14">
        <v>9</v>
      </c>
      <c r="Q57" s="122"/>
      <c r="R57" s="122"/>
      <c r="S57" s="122"/>
      <c r="T57" s="122"/>
      <c r="U57" s="122"/>
      <c r="V57" s="122"/>
      <c r="W57" s="122"/>
      <c r="X57" s="123">
        <f t="shared" si="1"/>
        <v>0</v>
      </c>
      <c r="Y57" s="123"/>
      <c r="Z57" s="123"/>
      <c r="AA57" s="123"/>
      <c r="AB57" s="123"/>
      <c r="AC57" s="123"/>
      <c r="AD57" s="123"/>
      <c r="AE57" s="123"/>
      <c r="AF57">
        <f t="shared" si="3"/>
        <v>0</v>
      </c>
    </row>
    <row r="58" spans="1:32">
      <c r="A58" s="25">
        <v>6</v>
      </c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1"/>
      <c r="P58" s="14">
        <v>10</v>
      </c>
      <c r="Q58" s="122"/>
      <c r="R58" s="122"/>
      <c r="S58" s="122"/>
      <c r="T58" s="122"/>
      <c r="U58" s="122"/>
      <c r="V58" s="122"/>
      <c r="W58" s="122"/>
      <c r="X58" s="123">
        <f t="shared" si="1"/>
        <v>0</v>
      </c>
      <c r="Y58" s="123"/>
      <c r="Z58" s="123"/>
      <c r="AA58" s="123"/>
      <c r="AB58" s="123"/>
      <c r="AC58" s="123"/>
      <c r="AD58" s="123"/>
      <c r="AE58" s="123"/>
      <c r="AF58">
        <f t="shared" si="3"/>
        <v>0</v>
      </c>
    </row>
    <row r="59" spans="1:32">
      <c r="A59" s="25">
        <v>7</v>
      </c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1"/>
      <c r="P59" s="14">
        <v>11</v>
      </c>
      <c r="Q59" s="122"/>
      <c r="R59" s="122"/>
      <c r="S59" s="122"/>
      <c r="T59" s="122"/>
      <c r="U59" s="122"/>
      <c r="V59" s="122"/>
      <c r="W59" s="122"/>
      <c r="X59" s="123">
        <f t="shared" si="1"/>
        <v>0</v>
      </c>
      <c r="Y59" s="123"/>
      <c r="Z59" s="123"/>
      <c r="AA59" s="123"/>
      <c r="AB59" s="123"/>
      <c r="AC59" s="123"/>
      <c r="AD59" s="123"/>
      <c r="AE59" s="123"/>
      <c r="AF59">
        <f t="shared" si="3"/>
        <v>0</v>
      </c>
    </row>
    <row r="60" spans="1:32">
      <c r="A60" s="25">
        <v>8</v>
      </c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1"/>
      <c r="P60" s="14">
        <v>12</v>
      </c>
      <c r="Q60" s="122"/>
      <c r="R60" s="122"/>
      <c r="S60" s="122"/>
      <c r="T60" s="122"/>
      <c r="U60" s="122"/>
      <c r="V60" s="122"/>
      <c r="W60" s="122"/>
      <c r="X60" s="123">
        <f t="shared" si="1"/>
        <v>0</v>
      </c>
      <c r="Y60" s="123"/>
      <c r="Z60" s="123"/>
      <c r="AA60" s="123"/>
      <c r="AB60" s="123"/>
      <c r="AC60" s="123"/>
      <c r="AD60" s="123"/>
      <c r="AE60" s="123"/>
      <c r="AF60">
        <f t="shared" si="3"/>
        <v>0</v>
      </c>
    </row>
    <row r="61" spans="1:32">
      <c r="A61" s="25">
        <v>9</v>
      </c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1"/>
      <c r="P61" s="14">
        <v>13</v>
      </c>
      <c r="Q61" s="122"/>
      <c r="R61" s="122"/>
      <c r="S61" s="122"/>
      <c r="T61" s="122"/>
      <c r="U61" s="122"/>
      <c r="V61" s="122"/>
      <c r="W61" s="122"/>
      <c r="X61" s="123">
        <f t="shared" si="1"/>
        <v>0</v>
      </c>
      <c r="Y61" s="123"/>
      <c r="Z61" s="123"/>
      <c r="AA61" s="123"/>
      <c r="AB61" s="123"/>
      <c r="AC61" s="123"/>
      <c r="AD61" s="123"/>
      <c r="AE61" s="123"/>
      <c r="AF61">
        <f t="shared" si="3"/>
        <v>0</v>
      </c>
    </row>
    <row r="62" spans="1:32">
      <c r="A62" s="25">
        <v>10</v>
      </c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1"/>
      <c r="P62" s="14">
        <v>14</v>
      </c>
      <c r="Q62" s="122"/>
      <c r="R62" s="122"/>
      <c r="S62" s="122"/>
      <c r="T62" s="122"/>
      <c r="U62" s="122"/>
      <c r="V62" s="122"/>
      <c r="W62" s="122"/>
      <c r="X62" s="123">
        <f t="shared" si="1"/>
        <v>0</v>
      </c>
      <c r="Y62" s="123"/>
      <c r="Z62" s="123"/>
      <c r="AA62" s="123"/>
      <c r="AB62" s="123"/>
      <c r="AC62" s="123"/>
      <c r="AD62" s="123"/>
      <c r="AE62" s="123"/>
      <c r="AF62">
        <f t="shared" si="3"/>
        <v>0</v>
      </c>
    </row>
    <row r="63" spans="1:32">
      <c r="A63" s="25">
        <v>11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1"/>
      <c r="P63" s="14">
        <v>15</v>
      </c>
      <c r="Q63" s="122"/>
      <c r="R63" s="122"/>
      <c r="S63" s="122"/>
      <c r="T63" s="122"/>
      <c r="U63" s="122"/>
      <c r="V63" s="122"/>
      <c r="W63" s="122"/>
      <c r="X63" s="123">
        <f t="shared" si="1"/>
        <v>0</v>
      </c>
      <c r="Y63" s="123"/>
      <c r="Z63" s="123"/>
      <c r="AA63" s="123"/>
      <c r="AB63" s="123"/>
      <c r="AC63" s="123"/>
      <c r="AD63" s="123"/>
      <c r="AE63" s="123"/>
      <c r="AF63">
        <f t="shared" si="3"/>
        <v>0</v>
      </c>
    </row>
    <row r="64" spans="1:32">
      <c r="A64" s="25">
        <v>12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1"/>
      <c r="P64" s="14">
        <v>16</v>
      </c>
      <c r="Q64" s="122"/>
      <c r="R64" s="122"/>
      <c r="S64" s="122"/>
      <c r="T64" s="122"/>
      <c r="U64" s="122"/>
      <c r="V64" s="122"/>
      <c r="W64" s="122"/>
      <c r="X64" s="123">
        <f t="shared" si="1"/>
        <v>0</v>
      </c>
      <c r="Y64" s="123"/>
      <c r="Z64" s="123"/>
      <c r="AA64" s="123"/>
      <c r="AB64" s="123"/>
      <c r="AC64" s="123"/>
      <c r="AD64" s="123"/>
      <c r="AE64" s="123"/>
      <c r="AF64">
        <f t="shared" si="3"/>
        <v>0</v>
      </c>
    </row>
    <row r="65" spans="1:32">
      <c r="A65" s="25">
        <v>13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1"/>
      <c r="P65" s="14">
        <v>17</v>
      </c>
      <c r="Q65" s="122"/>
      <c r="R65" s="122"/>
      <c r="S65" s="122"/>
      <c r="T65" s="122"/>
      <c r="U65" s="122"/>
      <c r="V65" s="122"/>
      <c r="W65" s="122"/>
      <c r="X65" s="123">
        <f t="shared" si="1"/>
        <v>0</v>
      </c>
      <c r="Y65" s="123"/>
      <c r="Z65" s="123"/>
      <c r="AA65" s="123"/>
      <c r="AB65" s="123"/>
      <c r="AC65" s="123"/>
      <c r="AD65" s="123"/>
      <c r="AE65" s="123"/>
      <c r="AF65">
        <f t="shared" si="3"/>
        <v>0</v>
      </c>
    </row>
    <row r="66" spans="1:32">
      <c r="A66" s="25">
        <v>14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1"/>
      <c r="P66" s="14">
        <v>18</v>
      </c>
      <c r="Q66" s="122"/>
      <c r="R66" s="122"/>
      <c r="S66" s="122"/>
      <c r="T66" s="122"/>
      <c r="U66" s="122"/>
      <c r="V66" s="122"/>
      <c r="W66" s="122"/>
      <c r="X66" s="123">
        <f t="shared" si="1"/>
        <v>0</v>
      </c>
      <c r="Y66" s="123"/>
      <c r="Z66" s="123"/>
      <c r="AA66" s="123"/>
      <c r="AB66" s="123"/>
      <c r="AC66" s="123"/>
      <c r="AD66" s="123"/>
      <c r="AE66" s="123"/>
      <c r="AF66">
        <f t="shared" si="3"/>
        <v>0</v>
      </c>
    </row>
    <row r="67" spans="1:32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4">
        <v>19</v>
      </c>
      <c r="Q67" s="122"/>
      <c r="R67" s="122"/>
      <c r="S67" s="122"/>
      <c r="T67" s="122"/>
      <c r="U67" s="122"/>
      <c r="V67" s="122"/>
      <c r="W67" s="122"/>
      <c r="X67" s="123">
        <f t="shared" si="1"/>
        <v>0</v>
      </c>
      <c r="Y67" s="123"/>
      <c r="Z67" s="123"/>
      <c r="AA67" s="123"/>
      <c r="AB67" s="123"/>
      <c r="AC67" s="123"/>
      <c r="AD67" s="123"/>
      <c r="AE67" s="123"/>
      <c r="AF67">
        <f t="shared" si="3"/>
        <v>0</v>
      </c>
    </row>
    <row r="68" spans="1:32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4">
        <v>20</v>
      </c>
      <c r="Q68" s="122"/>
      <c r="R68" s="122"/>
      <c r="S68" s="122"/>
      <c r="T68" s="122"/>
      <c r="U68" s="122"/>
      <c r="V68" s="122"/>
      <c r="W68" s="122"/>
      <c r="X68" s="123">
        <f t="shared" ref="X68" si="4">(U68/100/2)^2*PI()</f>
        <v>0</v>
      </c>
      <c r="Y68" s="123"/>
      <c r="Z68" s="123"/>
      <c r="AA68" s="123"/>
      <c r="AB68" s="123"/>
      <c r="AC68" s="123"/>
      <c r="AD68" s="123"/>
      <c r="AE68" s="123"/>
      <c r="AF68">
        <f t="shared" si="3"/>
        <v>0</v>
      </c>
    </row>
    <row r="69" spans="1:32">
      <c r="X69">
        <f>SUM(X49:X59)</f>
        <v>0.61668599851987893</v>
      </c>
      <c r="AF69">
        <f>SUM(AF49:AF68)</f>
        <v>7.8332977806423285</v>
      </c>
    </row>
  </sheetData>
  <mergeCells count="15">
    <mergeCell ref="C48:E48"/>
    <mergeCell ref="F48:H48"/>
    <mergeCell ref="I48:K48"/>
    <mergeCell ref="L48:N48"/>
    <mergeCell ref="B49:B50"/>
    <mergeCell ref="B26:B27"/>
    <mergeCell ref="C2:E2"/>
    <mergeCell ref="F2:H2"/>
    <mergeCell ref="I2:K2"/>
    <mergeCell ref="L2:N2"/>
    <mergeCell ref="B3:B4"/>
    <mergeCell ref="C25:E25"/>
    <mergeCell ref="F25:H25"/>
    <mergeCell ref="I25:K25"/>
    <mergeCell ref="L25:N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FD48-1418-1744-9E92-F92C496472C5}">
  <dimension ref="A1:AF69"/>
  <sheetViews>
    <sheetView workbookViewId="0">
      <selection activeCell="X1" sqref="X1:X1048576"/>
    </sheetView>
  </sheetViews>
  <sheetFormatPr defaultColWidth="11" defaultRowHeight="15.75"/>
  <sheetData>
    <row r="1" spans="1:32">
      <c r="A1" s="55" t="s">
        <v>78</v>
      </c>
      <c r="B1" s="55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 t="s">
        <v>2</v>
      </c>
      <c r="Q1" s="55"/>
      <c r="R1" s="55"/>
      <c r="S1" s="55"/>
      <c r="T1" s="55"/>
      <c r="U1" s="55"/>
      <c r="V1" s="55"/>
      <c r="W1" s="55"/>
      <c r="X1" s="55"/>
      <c r="Y1" s="55" t="s">
        <v>3</v>
      </c>
      <c r="Z1" s="55"/>
      <c r="AA1" s="55"/>
      <c r="AB1" s="55"/>
      <c r="AC1" s="55"/>
      <c r="AD1" s="55"/>
      <c r="AE1" s="55"/>
    </row>
    <row r="2" spans="1:32">
      <c r="A2" s="56"/>
      <c r="B2" s="57"/>
      <c r="C2" s="148" t="s">
        <v>4</v>
      </c>
      <c r="D2" s="145"/>
      <c r="E2" s="146"/>
      <c r="F2" s="148" t="s">
        <v>5</v>
      </c>
      <c r="G2" s="145"/>
      <c r="H2" s="146"/>
      <c r="I2" s="148" t="s">
        <v>6</v>
      </c>
      <c r="J2" s="145"/>
      <c r="K2" s="146"/>
      <c r="L2" s="148" t="s">
        <v>7</v>
      </c>
      <c r="M2" s="145"/>
      <c r="N2" s="146"/>
      <c r="O2" s="58"/>
      <c r="P2" s="59" t="s">
        <v>8</v>
      </c>
      <c r="Q2" s="60" t="s">
        <v>9</v>
      </c>
      <c r="R2" s="60" t="s">
        <v>10</v>
      </c>
      <c r="S2" s="60" t="s">
        <v>11</v>
      </c>
      <c r="T2" s="60" t="s">
        <v>12</v>
      </c>
      <c r="U2" s="60" t="s">
        <v>13</v>
      </c>
      <c r="V2" s="60" t="s">
        <v>14</v>
      </c>
      <c r="W2" s="60" t="s">
        <v>15</v>
      </c>
      <c r="X2" s="61" t="s">
        <v>300</v>
      </c>
      <c r="Y2" s="62"/>
      <c r="Z2" s="63" t="s">
        <v>16</v>
      </c>
      <c r="AA2" s="63" t="s">
        <v>17</v>
      </c>
      <c r="AB2" s="63" t="s">
        <v>18</v>
      </c>
      <c r="AC2" s="63" t="s">
        <v>19</v>
      </c>
      <c r="AD2" s="63" t="s">
        <v>20</v>
      </c>
      <c r="AE2" s="63" t="s">
        <v>21</v>
      </c>
      <c r="AF2" t="s">
        <v>299</v>
      </c>
    </row>
    <row r="3" spans="1:32">
      <c r="A3" s="64"/>
      <c r="B3" s="149" t="s">
        <v>22</v>
      </c>
      <c r="C3" s="65">
        <v>1</v>
      </c>
      <c r="D3" s="66">
        <v>4</v>
      </c>
      <c r="E3" s="66">
        <v>25</v>
      </c>
      <c r="F3" s="66">
        <v>1</v>
      </c>
      <c r="G3" s="66">
        <v>4</v>
      </c>
      <c r="H3" s="66">
        <v>25</v>
      </c>
      <c r="I3" s="66">
        <v>1</v>
      </c>
      <c r="J3" s="66">
        <v>4</v>
      </c>
      <c r="K3" s="66">
        <v>25</v>
      </c>
      <c r="L3" s="66">
        <v>1</v>
      </c>
      <c r="M3" s="66">
        <v>4</v>
      </c>
      <c r="N3" s="66">
        <v>25</v>
      </c>
      <c r="O3" s="67"/>
      <c r="P3" s="68">
        <v>1</v>
      </c>
      <c r="R3" s="69" t="s">
        <v>69</v>
      </c>
      <c r="S3" s="69">
        <v>30</v>
      </c>
      <c r="T3" s="69">
        <v>2.9</v>
      </c>
      <c r="U3" s="69">
        <v>11.2</v>
      </c>
      <c r="V3" s="69" t="s">
        <v>66</v>
      </c>
      <c r="W3" s="69">
        <v>7</v>
      </c>
      <c r="X3" s="70">
        <f>(U3/100/2)^2*PI()</f>
        <v>9.8520345616575893E-3</v>
      </c>
      <c r="Y3" s="71" t="s">
        <v>24</v>
      </c>
      <c r="Z3" s="69">
        <v>28</v>
      </c>
      <c r="AA3" s="69">
        <v>36</v>
      </c>
      <c r="AB3" s="69"/>
      <c r="AC3" s="69"/>
      <c r="AD3" s="69"/>
      <c r="AE3" s="69"/>
      <c r="AF3">
        <f t="shared" ref="AF3:AF22" si="0">X3*W3*0.5</f>
        <v>3.4482120965801562E-2</v>
      </c>
    </row>
    <row r="4" spans="1:32">
      <c r="A4" s="56"/>
      <c r="B4" s="143"/>
      <c r="C4" s="72" t="s">
        <v>25</v>
      </c>
      <c r="D4" s="73" t="s">
        <v>26</v>
      </c>
      <c r="E4" s="73" t="s">
        <v>27</v>
      </c>
      <c r="F4" s="73" t="s">
        <v>28</v>
      </c>
      <c r="G4" s="73" t="s">
        <v>29</v>
      </c>
      <c r="H4" s="73" t="s">
        <v>30</v>
      </c>
      <c r="I4" s="73" t="s">
        <v>31</v>
      </c>
      <c r="J4" s="73" t="s">
        <v>32</v>
      </c>
      <c r="K4" s="73" t="s">
        <v>33</v>
      </c>
      <c r="L4" s="73" t="s">
        <v>34</v>
      </c>
      <c r="M4" s="73" t="s">
        <v>35</v>
      </c>
      <c r="N4" s="73" t="s">
        <v>36</v>
      </c>
      <c r="O4" s="58"/>
      <c r="P4" s="68">
        <v>2</v>
      </c>
      <c r="R4" s="69" t="s">
        <v>65</v>
      </c>
      <c r="S4" s="69">
        <v>40</v>
      </c>
      <c r="T4" s="69">
        <v>4</v>
      </c>
      <c r="U4" s="69">
        <v>42.3</v>
      </c>
      <c r="V4" s="69"/>
      <c r="W4" s="69">
        <v>26.5</v>
      </c>
      <c r="X4" s="70">
        <f t="shared" ref="X4:X67" si="1">(U4/100/2)^2*PI()</f>
        <v>0.140530507978542</v>
      </c>
      <c r="Y4" s="70"/>
      <c r="Z4" s="70"/>
      <c r="AA4" s="70"/>
      <c r="AB4" s="70"/>
      <c r="AC4" s="70"/>
      <c r="AD4" s="70"/>
      <c r="AE4" s="70"/>
      <c r="AF4">
        <f t="shared" si="0"/>
        <v>1.8620292307156814</v>
      </c>
    </row>
    <row r="5" spans="1:32" ht="19.5">
      <c r="A5" s="74"/>
      <c r="B5" s="75" t="s">
        <v>38</v>
      </c>
      <c r="C5" s="76"/>
      <c r="D5" s="74"/>
      <c r="E5" s="74"/>
      <c r="F5" s="74">
        <v>1</v>
      </c>
      <c r="G5" s="74"/>
      <c r="H5" s="74"/>
      <c r="I5" s="74"/>
      <c r="J5" s="74"/>
      <c r="K5" s="74"/>
      <c r="L5" s="74"/>
      <c r="M5" s="74"/>
      <c r="N5" s="74"/>
      <c r="O5" s="67"/>
      <c r="P5" s="68">
        <v>3</v>
      </c>
      <c r="R5" s="69" t="s">
        <v>65</v>
      </c>
      <c r="S5" s="69">
        <v>35</v>
      </c>
      <c r="T5" s="69">
        <v>10.85</v>
      </c>
      <c r="U5" s="69">
        <v>46.6</v>
      </c>
      <c r="V5" s="69"/>
      <c r="W5" s="69">
        <v>28</v>
      </c>
      <c r="X5" s="70">
        <f t="shared" si="1"/>
        <v>0.17055392357073629</v>
      </c>
      <c r="Y5" s="70"/>
      <c r="Z5" s="70"/>
      <c r="AA5" s="70"/>
      <c r="AB5" s="70"/>
      <c r="AC5" s="70"/>
      <c r="AD5" s="70"/>
      <c r="AE5" s="70"/>
      <c r="AF5">
        <f t="shared" si="0"/>
        <v>2.387754929990308</v>
      </c>
    </row>
    <row r="6" spans="1:32">
      <c r="A6" s="77" t="s">
        <v>40</v>
      </c>
      <c r="B6" s="78" t="s">
        <v>41</v>
      </c>
      <c r="C6" s="73" t="s">
        <v>42</v>
      </c>
      <c r="D6" s="73" t="s">
        <v>43</v>
      </c>
      <c r="E6" s="73" t="s">
        <v>44</v>
      </c>
      <c r="F6" s="73" t="s">
        <v>45</v>
      </c>
      <c r="G6" s="73" t="s">
        <v>46</v>
      </c>
      <c r="H6" s="73" t="s">
        <v>47</v>
      </c>
      <c r="I6" s="73" t="s">
        <v>48</v>
      </c>
      <c r="J6" s="73" t="s">
        <v>49</v>
      </c>
      <c r="K6" s="73" t="s">
        <v>50</v>
      </c>
      <c r="L6" s="73" t="s">
        <v>51</v>
      </c>
      <c r="M6" s="73" t="s">
        <v>52</v>
      </c>
      <c r="N6" s="73" t="s">
        <v>53</v>
      </c>
      <c r="O6" s="58"/>
      <c r="P6" s="68">
        <v>4</v>
      </c>
      <c r="R6" s="69" t="s">
        <v>73</v>
      </c>
      <c r="S6" s="69">
        <v>5</v>
      </c>
      <c r="T6" s="69">
        <v>9</v>
      </c>
      <c r="U6" s="69">
        <v>35.5</v>
      </c>
      <c r="V6" s="69"/>
      <c r="W6" s="69">
        <v>27</v>
      </c>
      <c r="X6" s="70">
        <f t="shared" si="1"/>
        <v>9.8979803542163416E-2</v>
      </c>
      <c r="Y6" s="70"/>
      <c r="Z6" s="70"/>
      <c r="AA6" s="70"/>
      <c r="AB6" s="70"/>
      <c r="AC6" s="70"/>
      <c r="AD6" s="70"/>
      <c r="AE6" s="70"/>
      <c r="AF6">
        <f t="shared" si="0"/>
        <v>1.3362273478192062</v>
      </c>
    </row>
    <row r="7" spans="1:32">
      <c r="A7" s="79">
        <v>1</v>
      </c>
      <c r="B7" s="74" t="s">
        <v>75</v>
      </c>
      <c r="C7" s="74"/>
      <c r="D7" s="74"/>
      <c r="E7" s="74"/>
      <c r="F7" s="74">
        <v>100</v>
      </c>
      <c r="G7" s="74"/>
      <c r="H7" s="74"/>
      <c r="I7" s="74"/>
      <c r="J7" s="74"/>
      <c r="K7" s="74"/>
      <c r="L7" s="74"/>
      <c r="M7" s="74"/>
      <c r="N7" s="74"/>
      <c r="O7" s="67"/>
      <c r="P7" s="68">
        <v>5</v>
      </c>
      <c r="R7" s="69" t="s">
        <v>73</v>
      </c>
      <c r="S7" s="69">
        <v>330</v>
      </c>
      <c r="T7" s="69">
        <v>4.2</v>
      </c>
      <c r="U7" s="69">
        <v>29</v>
      </c>
      <c r="V7" s="69"/>
      <c r="W7" s="69">
        <v>23.5</v>
      </c>
      <c r="X7" s="70">
        <f t="shared" si="1"/>
        <v>6.6051985541725394E-2</v>
      </c>
      <c r="Y7" s="70"/>
      <c r="Z7" s="70"/>
      <c r="AA7" s="70"/>
      <c r="AB7" s="70"/>
      <c r="AC7" s="70"/>
      <c r="AD7" s="70"/>
      <c r="AE7" s="70"/>
      <c r="AF7">
        <f t="shared" si="0"/>
        <v>0.77611083011527338</v>
      </c>
    </row>
    <row r="8" spans="1:32">
      <c r="A8" s="79">
        <v>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67"/>
      <c r="P8" s="68">
        <v>6</v>
      </c>
      <c r="R8" s="69" t="s">
        <v>69</v>
      </c>
      <c r="S8" s="69">
        <v>260</v>
      </c>
      <c r="T8" s="69">
        <v>3.8</v>
      </c>
      <c r="U8" s="69">
        <v>22.8</v>
      </c>
      <c r="V8" s="69"/>
      <c r="W8" s="69">
        <v>24</v>
      </c>
      <c r="X8" s="70">
        <f t="shared" si="1"/>
        <v>4.0828138126052953E-2</v>
      </c>
      <c r="Y8" s="70"/>
      <c r="Z8" s="70"/>
      <c r="AA8" s="70"/>
      <c r="AB8" s="70"/>
      <c r="AC8" s="70"/>
      <c r="AD8" s="70"/>
      <c r="AE8" s="70"/>
      <c r="AF8">
        <f t="shared" si="0"/>
        <v>0.4899376575126354</v>
      </c>
    </row>
    <row r="9" spans="1:32">
      <c r="A9" s="79">
        <v>3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67"/>
      <c r="P9" s="68">
        <v>7</v>
      </c>
      <c r="R9" s="69" t="s">
        <v>79</v>
      </c>
      <c r="S9" s="69">
        <v>180</v>
      </c>
      <c r="T9" s="69">
        <v>11.6</v>
      </c>
      <c r="U9" s="69">
        <v>72</v>
      </c>
      <c r="V9" s="69"/>
      <c r="W9" s="69">
        <v>36</v>
      </c>
      <c r="X9" s="70">
        <f t="shared" si="1"/>
        <v>0.40715040790523715</v>
      </c>
      <c r="Y9" s="70"/>
      <c r="Z9" s="70"/>
      <c r="AA9" s="70"/>
      <c r="AB9" s="70"/>
      <c r="AC9" s="70"/>
      <c r="AD9" s="70"/>
      <c r="AE9" s="70"/>
      <c r="AF9">
        <f t="shared" si="0"/>
        <v>7.328707342294269</v>
      </c>
    </row>
    <row r="10" spans="1:32">
      <c r="A10" s="79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67"/>
      <c r="P10" s="68">
        <v>8</v>
      </c>
      <c r="Q10" s="69"/>
      <c r="R10" s="69"/>
      <c r="S10" s="69"/>
      <c r="T10" s="69"/>
      <c r="U10" s="69"/>
      <c r="V10" s="69"/>
      <c r="W10" s="69"/>
      <c r="X10" s="70">
        <f t="shared" si="1"/>
        <v>0</v>
      </c>
      <c r="Y10" s="70"/>
      <c r="Z10" s="70"/>
      <c r="AA10" s="70"/>
      <c r="AB10" s="70"/>
      <c r="AC10" s="70"/>
      <c r="AD10" s="70"/>
      <c r="AE10" s="70"/>
      <c r="AF10">
        <f t="shared" si="0"/>
        <v>0</v>
      </c>
    </row>
    <row r="11" spans="1:32">
      <c r="A11" s="79">
        <v>5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67"/>
      <c r="P11" s="68">
        <v>9</v>
      </c>
      <c r="Q11" s="69"/>
      <c r="R11" s="69"/>
      <c r="S11" s="69"/>
      <c r="T11" s="69"/>
      <c r="U11" s="69"/>
      <c r="V11" s="69"/>
      <c r="W11" s="69"/>
      <c r="X11" s="70">
        <f t="shared" si="1"/>
        <v>0</v>
      </c>
      <c r="Y11" s="70"/>
      <c r="Z11" s="70"/>
      <c r="AA11" s="70"/>
      <c r="AB11" s="70"/>
      <c r="AC11" s="70"/>
      <c r="AD11" s="70"/>
      <c r="AE11" s="70"/>
      <c r="AF11">
        <f t="shared" si="0"/>
        <v>0</v>
      </c>
    </row>
    <row r="12" spans="1:32">
      <c r="A12" s="79">
        <v>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67"/>
      <c r="P12" s="68">
        <v>10</v>
      </c>
      <c r="Q12" s="69"/>
      <c r="R12" s="69"/>
      <c r="S12" s="69"/>
      <c r="T12" s="69"/>
      <c r="U12" s="69"/>
      <c r="V12" s="69"/>
      <c r="W12" s="69"/>
      <c r="X12" s="70">
        <f t="shared" si="1"/>
        <v>0</v>
      </c>
      <c r="Y12" s="70"/>
      <c r="Z12" s="70"/>
      <c r="AA12" s="70"/>
      <c r="AB12" s="70"/>
      <c r="AC12" s="70"/>
      <c r="AD12" s="70"/>
      <c r="AE12" s="70"/>
      <c r="AF12">
        <f t="shared" si="0"/>
        <v>0</v>
      </c>
    </row>
    <row r="13" spans="1:32">
      <c r="A13" s="79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67"/>
      <c r="P13" s="68">
        <v>11</v>
      </c>
      <c r="Q13" s="69"/>
      <c r="R13" s="69"/>
      <c r="S13" s="69"/>
      <c r="T13" s="69"/>
      <c r="U13" s="69"/>
      <c r="V13" s="69"/>
      <c r="W13" s="69"/>
      <c r="X13" s="70">
        <f t="shared" si="1"/>
        <v>0</v>
      </c>
      <c r="Y13" s="70"/>
      <c r="Z13" s="70"/>
      <c r="AA13" s="70"/>
      <c r="AB13" s="70"/>
      <c r="AC13" s="70"/>
      <c r="AD13" s="70"/>
      <c r="AE13" s="70"/>
      <c r="AF13">
        <f t="shared" si="0"/>
        <v>0</v>
      </c>
    </row>
    <row r="14" spans="1:32">
      <c r="A14" s="79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67"/>
      <c r="P14" s="68">
        <v>12</v>
      </c>
      <c r="Q14" s="69"/>
      <c r="R14" s="69"/>
      <c r="S14" s="69"/>
      <c r="T14" s="69"/>
      <c r="U14" s="69"/>
      <c r="V14" s="69"/>
      <c r="W14" s="69"/>
      <c r="X14" s="70">
        <f t="shared" si="1"/>
        <v>0</v>
      </c>
      <c r="Y14" s="70"/>
      <c r="Z14" s="70"/>
      <c r="AA14" s="70"/>
      <c r="AB14" s="70"/>
      <c r="AC14" s="70"/>
      <c r="AD14" s="70"/>
      <c r="AE14" s="70"/>
      <c r="AF14">
        <f t="shared" si="0"/>
        <v>0</v>
      </c>
    </row>
    <row r="15" spans="1:32">
      <c r="A15" s="79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67"/>
      <c r="P15" s="68">
        <v>13</v>
      </c>
      <c r="Q15" s="69"/>
      <c r="R15" s="69"/>
      <c r="S15" s="69"/>
      <c r="T15" s="69"/>
      <c r="U15" s="69"/>
      <c r="V15" s="69"/>
      <c r="W15" s="69"/>
      <c r="X15" s="70">
        <f t="shared" si="1"/>
        <v>0</v>
      </c>
      <c r="Y15" s="70"/>
      <c r="Z15" s="70"/>
      <c r="AA15" s="70"/>
      <c r="AB15" s="70"/>
      <c r="AC15" s="70"/>
      <c r="AD15" s="70"/>
      <c r="AE15" s="70"/>
      <c r="AF15">
        <f t="shared" si="0"/>
        <v>0</v>
      </c>
    </row>
    <row r="16" spans="1:32">
      <c r="A16" s="79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67"/>
      <c r="P16" s="68">
        <v>14</v>
      </c>
      <c r="Q16" s="69"/>
      <c r="R16" s="69"/>
      <c r="S16" s="69"/>
      <c r="T16" s="69"/>
      <c r="U16" s="69"/>
      <c r="V16" s="69"/>
      <c r="W16" s="69"/>
      <c r="X16" s="70">
        <f t="shared" si="1"/>
        <v>0</v>
      </c>
      <c r="Y16" s="70"/>
      <c r="Z16" s="70"/>
      <c r="AA16" s="70"/>
      <c r="AB16" s="70"/>
      <c r="AC16" s="70"/>
      <c r="AD16" s="70"/>
      <c r="AE16" s="70"/>
      <c r="AF16">
        <f t="shared" si="0"/>
        <v>0</v>
      </c>
    </row>
    <row r="17" spans="1:32">
      <c r="A17" s="79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67"/>
      <c r="P17" s="68">
        <v>15</v>
      </c>
      <c r="Q17" s="69"/>
      <c r="R17" s="69"/>
      <c r="S17" s="69"/>
      <c r="T17" s="69"/>
      <c r="U17" s="69"/>
      <c r="V17" s="69"/>
      <c r="W17" s="69"/>
      <c r="X17" s="70">
        <f t="shared" si="1"/>
        <v>0</v>
      </c>
      <c r="Y17" s="70"/>
      <c r="Z17" s="70"/>
      <c r="AA17" s="70"/>
      <c r="AB17" s="70"/>
      <c r="AC17" s="70"/>
      <c r="AD17" s="70"/>
      <c r="AE17" s="70"/>
      <c r="AF17">
        <f t="shared" si="0"/>
        <v>0</v>
      </c>
    </row>
    <row r="18" spans="1:32">
      <c r="A18" s="79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67"/>
      <c r="P18" s="68">
        <v>16</v>
      </c>
      <c r="Q18" s="69"/>
      <c r="R18" s="69"/>
      <c r="S18" s="69"/>
      <c r="T18" s="69"/>
      <c r="U18" s="69"/>
      <c r="V18" s="69"/>
      <c r="W18" s="69"/>
      <c r="X18" s="70">
        <f t="shared" si="1"/>
        <v>0</v>
      </c>
      <c r="Y18" s="70"/>
      <c r="Z18" s="70"/>
      <c r="AA18" s="70"/>
      <c r="AB18" s="70"/>
      <c r="AC18" s="70"/>
      <c r="AD18" s="70"/>
      <c r="AE18" s="70"/>
      <c r="AF18">
        <f t="shared" si="0"/>
        <v>0</v>
      </c>
    </row>
    <row r="19" spans="1:32">
      <c r="A19" s="79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67"/>
      <c r="P19" s="68">
        <v>17</v>
      </c>
      <c r="Q19" s="69"/>
      <c r="R19" s="69"/>
      <c r="S19" s="69"/>
      <c r="T19" s="69"/>
      <c r="U19" s="69"/>
      <c r="V19" s="69"/>
      <c r="W19" s="69"/>
      <c r="X19" s="70">
        <f t="shared" si="1"/>
        <v>0</v>
      </c>
      <c r="Y19" s="70"/>
      <c r="Z19" s="70"/>
      <c r="AA19" s="70"/>
      <c r="AB19" s="70"/>
      <c r="AC19" s="70"/>
      <c r="AD19" s="70"/>
      <c r="AE19" s="70"/>
      <c r="AF19">
        <f t="shared" si="0"/>
        <v>0</v>
      </c>
    </row>
    <row r="20" spans="1:32">
      <c r="A20" s="79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67"/>
      <c r="P20" s="68">
        <v>18</v>
      </c>
      <c r="Q20" s="69"/>
      <c r="R20" s="69"/>
      <c r="S20" s="69"/>
      <c r="T20" s="69"/>
      <c r="U20" s="69"/>
      <c r="V20" s="69"/>
      <c r="W20" s="69"/>
      <c r="X20" s="70">
        <f t="shared" si="1"/>
        <v>0</v>
      </c>
      <c r="Y20" s="70"/>
      <c r="Z20" s="70"/>
      <c r="AA20" s="70"/>
      <c r="AB20" s="70"/>
      <c r="AC20" s="70"/>
      <c r="AD20" s="70"/>
      <c r="AE20" s="70"/>
      <c r="AF20">
        <f t="shared" si="0"/>
        <v>0</v>
      </c>
    </row>
    <row r="21" spans="1:3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>
        <v>19</v>
      </c>
      <c r="Q21" s="69"/>
      <c r="R21" s="69"/>
      <c r="S21" s="69"/>
      <c r="T21" s="69"/>
      <c r="U21" s="69"/>
      <c r="V21" s="69"/>
      <c r="W21" s="69"/>
      <c r="X21" s="70">
        <f t="shared" si="1"/>
        <v>0</v>
      </c>
      <c r="Y21" s="70"/>
      <c r="Z21" s="70"/>
      <c r="AA21" s="70"/>
      <c r="AB21" s="70"/>
      <c r="AC21" s="70"/>
      <c r="AD21" s="70"/>
      <c r="AE21" s="70"/>
      <c r="AF21">
        <f t="shared" si="0"/>
        <v>0</v>
      </c>
    </row>
    <row r="22" spans="1:3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8">
        <v>20</v>
      </c>
      <c r="Q22" s="69"/>
      <c r="R22" s="69"/>
      <c r="S22" s="69"/>
      <c r="T22" s="69"/>
      <c r="U22" s="69"/>
      <c r="V22" s="69"/>
      <c r="W22" s="69"/>
      <c r="X22" s="70">
        <f t="shared" si="1"/>
        <v>0</v>
      </c>
      <c r="Y22" s="70"/>
      <c r="Z22" s="70"/>
      <c r="AA22" s="70"/>
      <c r="AB22" s="70"/>
      <c r="AC22" s="70"/>
      <c r="AD22" s="70"/>
      <c r="AE22" s="70"/>
      <c r="AF22">
        <f t="shared" si="0"/>
        <v>0</v>
      </c>
    </row>
    <row r="23" spans="1:32">
      <c r="X23">
        <f>SUM(X3:X22)</f>
        <v>0.93394680122611473</v>
      </c>
      <c r="AF23">
        <f>SUM(AF3:AF22)</f>
        <v>14.215249459413176</v>
      </c>
    </row>
    <row r="24" spans="1:32">
      <c r="A24" s="1" t="s">
        <v>80</v>
      </c>
      <c r="B24" s="1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2</v>
      </c>
      <c r="Q24" s="1"/>
      <c r="R24" s="1"/>
      <c r="S24" s="1"/>
      <c r="T24" s="1"/>
      <c r="U24" s="1"/>
      <c r="V24" s="1"/>
      <c r="W24" s="1"/>
      <c r="X24" s="1">
        <f t="shared" si="1"/>
        <v>0</v>
      </c>
      <c r="Y24" s="1" t="s">
        <v>3</v>
      </c>
      <c r="Z24" s="1"/>
      <c r="AA24" s="1"/>
      <c r="AB24" s="1"/>
      <c r="AC24" s="1"/>
      <c r="AD24" s="1"/>
      <c r="AE24" s="1"/>
      <c r="AF24">
        <f>X24*W24*0.5</f>
        <v>0</v>
      </c>
    </row>
    <row r="25" spans="1:32">
      <c r="A25" s="2"/>
      <c r="B25" s="3"/>
      <c r="C25" s="144" t="s">
        <v>4</v>
      </c>
      <c r="D25" s="145"/>
      <c r="E25" s="146"/>
      <c r="F25" s="144" t="s">
        <v>5</v>
      </c>
      <c r="G25" s="145"/>
      <c r="H25" s="146"/>
      <c r="I25" s="144" t="s">
        <v>6</v>
      </c>
      <c r="J25" s="145"/>
      <c r="K25" s="146"/>
      <c r="L25" s="144" t="s">
        <v>7</v>
      </c>
      <c r="M25" s="145"/>
      <c r="N25" s="146"/>
      <c r="O25" s="4"/>
      <c r="P25" s="5" t="s">
        <v>8</v>
      </c>
      <c r="Q25" s="6" t="s">
        <v>9</v>
      </c>
      <c r="R25" s="6" t="s">
        <v>10</v>
      </c>
      <c r="S25" s="6" t="s">
        <v>11</v>
      </c>
      <c r="T25" s="6" t="s">
        <v>12</v>
      </c>
      <c r="U25" s="6" t="s">
        <v>13</v>
      </c>
      <c r="V25" s="6" t="s">
        <v>14</v>
      </c>
      <c r="W25" s="6" t="s">
        <v>15</v>
      </c>
      <c r="X25" s="7"/>
      <c r="Y25" s="8"/>
      <c r="Z25" s="9" t="s">
        <v>16</v>
      </c>
      <c r="AA25" s="9" t="s">
        <v>17</v>
      </c>
      <c r="AB25" s="9" t="s">
        <v>18</v>
      </c>
      <c r="AC25" s="9" t="s">
        <v>19</v>
      </c>
      <c r="AD25" s="9" t="s">
        <v>20</v>
      </c>
      <c r="AE25" s="9" t="s">
        <v>21</v>
      </c>
    </row>
    <row r="26" spans="1:32">
      <c r="A26" s="10"/>
      <c r="B26" s="147" t="s">
        <v>22</v>
      </c>
      <c r="C26" s="11">
        <v>1</v>
      </c>
      <c r="D26" s="12">
        <v>4</v>
      </c>
      <c r="E26" s="12">
        <v>25</v>
      </c>
      <c r="F26" s="12">
        <v>1</v>
      </c>
      <c r="G26" s="12">
        <v>4</v>
      </c>
      <c r="H26" s="12">
        <v>25</v>
      </c>
      <c r="I26" s="12">
        <v>1</v>
      </c>
      <c r="J26" s="12">
        <v>4</v>
      </c>
      <c r="K26" s="12">
        <v>25</v>
      </c>
      <c r="L26" s="12">
        <v>1</v>
      </c>
      <c r="M26" s="12">
        <v>4</v>
      </c>
      <c r="N26" s="12">
        <v>25</v>
      </c>
      <c r="O26" s="13"/>
      <c r="P26" s="14">
        <v>1</v>
      </c>
      <c r="Q26" s="15">
        <v>1</v>
      </c>
      <c r="R26" s="15" t="s">
        <v>60</v>
      </c>
      <c r="S26" s="15">
        <v>60</v>
      </c>
      <c r="T26" s="15">
        <v>2.7</v>
      </c>
      <c r="U26" s="15">
        <v>11</v>
      </c>
      <c r="V26" s="15"/>
      <c r="W26" s="15">
        <v>7</v>
      </c>
      <c r="X26" s="16">
        <f t="shared" si="1"/>
        <v>9.5033177771091243E-3</v>
      </c>
      <c r="Y26" s="17" t="s">
        <v>24</v>
      </c>
      <c r="Z26" s="15"/>
      <c r="AA26" s="15"/>
      <c r="AB26" s="15"/>
      <c r="AC26" s="15"/>
      <c r="AD26" s="15"/>
      <c r="AE26" s="15"/>
      <c r="AF26">
        <f t="shared" ref="AF26:AF45" si="2">X26*W26*0.5</f>
        <v>3.3261612219881935E-2</v>
      </c>
    </row>
    <row r="27" spans="1:32">
      <c r="A27" s="2"/>
      <c r="B27" s="143"/>
      <c r="C27" s="18" t="s">
        <v>25</v>
      </c>
      <c r="D27" s="19" t="s">
        <v>26</v>
      </c>
      <c r="E27" s="19" t="s">
        <v>27</v>
      </c>
      <c r="F27" s="19" t="s">
        <v>28</v>
      </c>
      <c r="G27" s="19" t="s">
        <v>29</v>
      </c>
      <c r="H27" s="19" t="s">
        <v>30</v>
      </c>
      <c r="I27" s="19" t="s">
        <v>31</v>
      </c>
      <c r="J27" s="19" t="s">
        <v>32</v>
      </c>
      <c r="K27" s="19" t="s">
        <v>33</v>
      </c>
      <c r="L27" s="19" t="s">
        <v>34</v>
      </c>
      <c r="M27" s="19" t="s">
        <v>35</v>
      </c>
      <c r="N27" s="19" t="s">
        <v>36</v>
      </c>
      <c r="O27" s="4"/>
      <c r="P27" s="14">
        <v>2</v>
      </c>
      <c r="Q27" s="15">
        <v>2</v>
      </c>
      <c r="R27" s="15" t="s">
        <v>81</v>
      </c>
      <c r="S27" s="15">
        <v>105</v>
      </c>
      <c r="T27" s="15">
        <v>4.0999999999999996</v>
      </c>
      <c r="U27" s="15">
        <v>42</v>
      </c>
      <c r="V27" s="15"/>
      <c r="W27" s="15">
        <v>30</v>
      </c>
      <c r="X27" s="16">
        <f t="shared" si="1"/>
        <v>0.13854423602330987</v>
      </c>
      <c r="Y27" s="16"/>
      <c r="Z27" s="16"/>
      <c r="AA27" s="16"/>
      <c r="AB27" s="16"/>
      <c r="AC27" s="16"/>
      <c r="AD27" s="16"/>
      <c r="AE27" s="16"/>
      <c r="AF27">
        <f t="shared" si="2"/>
        <v>2.0781635403496481</v>
      </c>
    </row>
    <row r="28" spans="1:32" ht="19.5">
      <c r="A28" s="20"/>
      <c r="B28" s="21" t="s">
        <v>38</v>
      </c>
      <c r="C28" s="22"/>
      <c r="D28" s="20"/>
      <c r="E28" s="20">
        <v>8</v>
      </c>
      <c r="F28" s="20">
        <v>2</v>
      </c>
      <c r="G28" s="20"/>
      <c r="H28" s="20">
        <v>10</v>
      </c>
      <c r="I28" s="20"/>
      <c r="J28" s="20"/>
      <c r="K28" s="20">
        <v>25</v>
      </c>
      <c r="L28" s="20"/>
      <c r="M28" s="20"/>
      <c r="N28" s="20">
        <v>25</v>
      </c>
      <c r="O28" s="13"/>
      <c r="P28" s="14">
        <v>3</v>
      </c>
      <c r="Q28" s="15">
        <v>3</v>
      </c>
      <c r="R28" s="15" t="s">
        <v>60</v>
      </c>
      <c r="S28" s="15">
        <v>270</v>
      </c>
      <c r="T28" s="15">
        <v>4</v>
      </c>
      <c r="U28" s="15">
        <v>23</v>
      </c>
      <c r="V28" s="15"/>
      <c r="W28" s="15">
        <v>21</v>
      </c>
      <c r="X28" s="16">
        <f t="shared" si="1"/>
        <v>4.1547562843725017E-2</v>
      </c>
      <c r="Y28" s="16"/>
      <c r="Z28" s="16"/>
      <c r="AA28" s="16"/>
      <c r="AB28" s="16"/>
      <c r="AC28" s="16"/>
      <c r="AD28" s="16"/>
      <c r="AE28" s="16"/>
      <c r="AF28">
        <f t="shared" si="2"/>
        <v>0.43624940985911265</v>
      </c>
    </row>
    <row r="29" spans="1:32">
      <c r="A29" s="23" t="s">
        <v>40</v>
      </c>
      <c r="B29" s="24" t="s">
        <v>41</v>
      </c>
      <c r="C29" s="19" t="s">
        <v>42</v>
      </c>
      <c r="D29" s="19" t="s">
        <v>43</v>
      </c>
      <c r="E29" s="19" t="s">
        <v>44</v>
      </c>
      <c r="F29" s="19" t="s">
        <v>45</v>
      </c>
      <c r="G29" s="19" t="s">
        <v>46</v>
      </c>
      <c r="H29" s="19" t="s">
        <v>47</v>
      </c>
      <c r="I29" s="19" t="s">
        <v>48</v>
      </c>
      <c r="J29" s="19" t="s">
        <v>49</v>
      </c>
      <c r="K29" s="19" t="s">
        <v>50</v>
      </c>
      <c r="L29" s="19" t="s">
        <v>51</v>
      </c>
      <c r="M29" s="19" t="s">
        <v>52</v>
      </c>
      <c r="N29" s="19" t="s">
        <v>53</v>
      </c>
      <c r="O29" s="4"/>
      <c r="P29" s="14">
        <v>4</v>
      </c>
      <c r="Q29" s="15">
        <v>4</v>
      </c>
      <c r="R29" s="15" t="s">
        <v>57</v>
      </c>
      <c r="S29" s="15">
        <v>300</v>
      </c>
      <c r="T29" s="15">
        <v>4.3</v>
      </c>
      <c r="U29" s="15">
        <v>29.5</v>
      </c>
      <c r="V29" s="15"/>
      <c r="W29" s="15">
        <v>25</v>
      </c>
      <c r="X29" s="16">
        <f t="shared" si="1"/>
        <v>6.8349275169662924E-2</v>
      </c>
      <c r="Y29" s="16"/>
      <c r="Z29" s="16"/>
      <c r="AA29" s="16"/>
      <c r="AB29" s="16"/>
      <c r="AC29" s="16"/>
      <c r="AD29" s="16"/>
      <c r="AE29" s="16"/>
      <c r="AF29">
        <f t="shared" si="2"/>
        <v>0.85436593962078655</v>
      </c>
    </row>
    <row r="30" spans="1:32">
      <c r="A30" s="25">
        <v>1</v>
      </c>
      <c r="B30" s="20" t="s">
        <v>55</v>
      </c>
      <c r="C30" s="20"/>
      <c r="D30" s="20"/>
      <c r="E30" s="20">
        <v>80</v>
      </c>
      <c r="F30" s="20"/>
      <c r="G30" s="20"/>
      <c r="H30" s="20">
        <v>90</v>
      </c>
      <c r="I30" s="20"/>
      <c r="J30" s="20"/>
      <c r="K30" s="20">
        <v>90</v>
      </c>
      <c r="L30" s="20"/>
      <c r="M30" s="20"/>
      <c r="N30" s="20">
        <v>100</v>
      </c>
      <c r="O30" s="13"/>
      <c r="P30" s="14">
        <v>5</v>
      </c>
      <c r="Q30" s="15">
        <v>5</v>
      </c>
      <c r="R30" s="15" t="s">
        <v>82</v>
      </c>
      <c r="S30" s="15">
        <v>8</v>
      </c>
      <c r="T30" s="15">
        <v>9</v>
      </c>
      <c r="U30" s="15">
        <v>35</v>
      </c>
      <c r="V30" s="15"/>
      <c r="W30" s="15">
        <v>26</v>
      </c>
      <c r="X30" s="16">
        <f t="shared" si="1"/>
        <v>9.6211275016187398E-2</v>
      </c>
      <c r="Y30" s="16"/>
      <c r="Z30" s="16"/>
      <c r="AA30" s="16"/>
      <c r="AB30" s="16"/>
      <c r="AC30" s="16"/>
      <c r="AD30" s="16"/>
      <c r="AE30" s="16"/>
      <c r="AF30">
        <f t="shared" si="2"/>
        <v>1.2507465752104361</v>
      </c>
    </row>
    <row r="31" spans="1:32">
      <c r="A31" s="25">
        <v>2</v>
      </c>
      <c r="B31" s="20" t="s">
        <v>39</v>
      </c>
      <c r="C31" s="20"/>
      <c r="D31" s="20"/>
      <c r="E31" s="20">
        <v>20</v>
      </c>
      <c r="F31" s="20"/>
      <c r="G31" s="20"/>
      <c r="H31" s="20">
        <v>10</v>
      </c>
      <c r="I31" s="20"/>
      <c r="J31" s="20"/>
      <c r="K31" s="20"/>
      <c r="L31" s="20"/>
      <c r="M31" s="20"/>
      <c r="N31" s="20"/>
      <c r="O31" s="13"/>
      <c r="P31" s="14">
        <v>6</v>
      </c>
      <c r="Q31" s="15">
        <v>6</v>
      </c>
      <c r="R31" s="15" t="s">
        <v>81</v>
      </c>
      <c r="S31" s="15">
        <v>63</v>
      </c>
      <c r="T31" s="15">
        <v>11</v>
      </c>
      <c r="U31" s="15">
        <v>46.5</v>
      </c>
      <c r="V31" s="15"/>
      <c r="W31" s="15">
        <v>27</v>
      </c>
      <c r="X31" s="16">
        <f t="shared" si="1"/>
        <v>0.16982271788061329</v>
      </c>
      <c r="Y31" s="16"/>
      <c r="Z31" s="16"/>
      <c r="AA31" s="16"/>
      <c r="AB31" s="16"/>
      <c r="AC31" s="16"/>
      <c r="AD31" s="16"/>
      <c r="AE31" s="16"/>
      <c r="AF31">
        <f t="shared" si="2"/>
        <v>2.2926066913882792</v>
      </c>
    </row>
    <row r="32" spans="1:32">
      <c r="A32" s="25">
        <v>3</v>
      </c>
      <c r="B32" s="20" t="s">
        <v>75</v>
      </c>
      <c r="C32" s="20"/>
      <c r="D32" s="20"/>
      <c r="E32" s="20"/>
      <c r="F32" s="20">
        <v>100</v>
      </c>
      <c r="G32" s="20"/>
      <c r="H32" s="20"/>
      <c r="I32" s="20"/>
      <c r="J32" s="20"/>
      <c r="K32" s="20"/>
      <c r="L32" s="20"/>
      <c r="M32" s="20"/>
      <c r="N32" s="20"/>
      <c r="O32" s="13"/>
      <c r="P32" s="14">
        <v>7</v>
      </c>
      <c r="Q32" s="15"/>
      <c r="R32" s="15"/>
      <c r="S32" s="15"/>
      <c r="T32" s="15"/>
      <c r="U32" s="15"/>
      <c r="V32" s="15"/>
      <c r="W32" s="15"/>
      <c r="X32" s="16">
        <f t="shared" si="1"/>
        <v>0</v>
      </c>
      <c r="Y32" s="16"/>
      <c r="Z32" s="16"/>
      <c r="AA32" s="16"/>
      <c r="AB32" s="16"/>
      <c r="AC32" s="16"/>
      <c r="AD32" s="16"/>
      <c r="AE32" s="16"/>
      <c r="AF32">
        <f t="shared" si="2"/>
        <v>0</v>
      </c>
    </row>
    <row r="33" spans="1:32">
      <c r="A33" s="25">
        <v>4</v>
      </c>
      <c r="B33" s="20" t="s">
        <v>81</v>
      </c>
      <c r="C33" s="20"/>
      <c r="D33" s="20"/>
      <c r="E33" s="20"/>
      <c r="F33" s="20"/>
      <c r="G33" s="20"/>
      <c r="H33" s="20"/>
      <c r="I33" s="20"/>
      <c r="J33" s="20"/>
      <c r="K33" s="20">
        <v>10</v>
      </c>
      <c r="L33" s="20"/>
      <c r="M33" s="20"/>
      <c r="N33" s="20"/>
      <c r="O33" s="13"/>
      <c r="P33" s="14">
        <v>8</v>
      </c>
      <c r="Q33" s="15"/>
      <c r="R33" s="15"/>
      <c r="S33" s="15"/>
      <c r="T33" s="15"/>
      <c r="U33" s="15"/>
      <c r="V33" s="15"/>
      <c r="W33" s="15"/>
      <c r="X33" s="16">
        <f t="shared" si="1"/>
        <v>0</v>
      </c>
      <c r="Y33" s="16"/>
      <c r="Z33" s="16"/>
      <c r="AA33" s="16"/>
      <c r="AB33" s="16"/>
      <c r="AC33" s="16"/>
      <c r="AD33" s="16"/>
      <c r="AE33" s="16"/>
      <c r="AF33">
        <f t="shared" si="2"/>
        <v>0</v>
      </c>
    </row>
    <row r="34" spans="1:32">
      <c r="A34" s="25">
        <v>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3"/>
      <c r="P34" s="14">
        <v>9</v>
      </c>
      <c r="Q34" s="15"/>
      <c r="R34" s="15"/>
      <c r="S34" s="15"/>
      <c r="T34" s="15"/>
      <c r="U34" s="15"/>
      <c r="V34" s="15"/>
      <c r="W34" s="15"/>
      <c r="X34" s="16">
        <f t="shared" si="1"/>
        <v>0</v>
      </c>
      <c r="Y34" s="16"/>
      <c r="Z34" s="16"/>
      <c r="AA34" s="16"/>
      <c r="AB34" s="16"/>
      <c r="AC34" s="16"/>
      <c r="AD34" s="16"/>
      <c r="AE34" s="16"/>
      <c r="AF34">
        <f t="shared" si="2"/>
        <v>0</v>
      </c>
    </row>
    <row r="35" spans="1:32">
      <c r="A35" s="25">
        <v>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13"/>
      <c r="P35" s="14">
        <v>10</v>
      </c>
      <c r="Q35" s="15"/>
      <c r="R35" s="15"/>
      <c r="S35" s="15"/>
      <c r="T35" s="15"/>
      <c r="U35" s="15"/>
      <c r="V35" s="15"/>
      <c r="W35" s="15"/>
      <c r="X35" s="16">
        <f t="shared" si="1"/>
        <v>0</v>
      </c>
      <c r="Y35" s="16"/>
      <c r="Z35" s="16"/>
      <c r="AA35" s="16"/>
      <c r="AB35" s="16"/>
      <c r="AC35" s="16"/>
      <c r="AD35" s="16"/>
      <c r="AE35" s="16"/>
      <c r="AF35">
        <f t="shared" si="2"/>
        <v>0</v>
      </c>
    </row>
    <row r="36" spans="1:32">
      <c r="A36" s="25">
        <v>7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13"/>
      <c r="P36" s="14">
        <v>11</v>
      </c>
      <c r="Q36" s="15"/>
      <c r="R36" s="15"/>
      <c r="S36" s="15"/>
      <c r="T36" s="15"/>
      <c r="U36" s="15"/>
      <c r="V36" s="15"/>
      <c r="W36" s="15"/>
      <c r="X36" s="16">
        <f t="shared" si="1"/>
        <v>0</v>
      </c>
      <c r="Y36" s="16"/>
      <c r="Z36" s="16"/>
      <c r="AA36" s="16"/>
      <c r="AB36" s="16"/>
      <c r="AC36" s="16"/>
      <c r="AD36" s="16"/>
      <c r="AE36" s="16"/>
      <c r="AF36">
        <f t="shared" si="2"/>
        <v>0</v>
      </c>
    </row>
    <row r="37" spans="1:32">
      <c r="A37" s="25">
        <v>8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13"/>
      <c r="P37" s="14">
        <v>12</v>
      </c>
      <c r="Q37" s="15"/>
      <c r="R37" s="15"/>
      <c r="S37" s="15"/>
      <c r="T37" s="15"/>
      <c r="U37" s="15"/>
      <c r="V37" s="15"/>
      <c r="W37" s="15"/>
      <c r="X37" s="16">
        <f t="shared" si="1"/>
        <v>0</v>
      </c>
      <c r="Y37" s="16"/>
      <c r="Z37" s="16"/>
      <c r="AA37" s="16"/>
      <c r="AB37" s="16"/>
      <c r="AC37" s="16"/>
      <c r="AD37" s="16"/>
      <c r="AE37" s="16"/>
      <c r="AF37">
        <f t="shared" si="2"/>
        <v>0</v>
      </c>
    </row>
    <row r="38" spans="1:32">
      <c r="A38" s="25">
        <v>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13"/>
      <c r="P38" s="14">
        <v>13</v>
      </c>
      <c r="Q38" s="15"/>
      <c r="R38" s="15"/>
      <c r="S38" s="15"/>
      <c r="T38" s="15"/>
      <c r="U38" s="15"/>
      <c r="V38" s="15"/>
      <c r="W38" s="15"/>
      <c r="X38" s="16">
        <f t="shared" si="1"/>
        <v>0</v>
      </c>
      <c r="Y38" s="16"/>
      <c r="Z38" s="16"/>
      <c r="AA38" s="16"/>
      <c r="AB38" s="16"/>
      <c r="AC38" s="16"/>
      <c r="AD38" s="16"/>
      <c r="AE38" s="16"/>
      <c r="AF38">
        <f t="shared" si="2"/>
        <v>0</v>
      </c>
    </row>
    <row r="39" spans="1:32">
      <c r="A39" s="25">
        <v>10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3"/>
      <c r="P39" s="14">
        <v>14</v>
      </c>
      <c r="Q39" s="15"/>
      <c r="R39" s="15"/>
      <c r="S39" s="15"/>
      <c r="T39" s="15"/>
      <c r="U39" s="15"/>
      <c r="V39" s="15"/>
      <c r="W39" s="15"/>
      <c r="X39" s="16">
        <f t="shared" si="1"/>
        <v>0</v>
      </c>
      <c r="Y39" s="16"/>
      <c r="Z39" s="16"/>
      <c r="AA39" s="16"/>
      <c r="AB39" s="16"/>
      <c r="AC39" s="16"/>
      <c r="AD39" s="16"/>
      <c r="AE39" s="16"/>
      <c r="AF39">
        <f t="shared" si="2"/>
        <v>0</v>
      </c>
    </row>
    <row r="40" spans="1:32">
      <c r="A40" s="25">
        <v>11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13"/>
      <c r="P40" s="14">
        <v>15</v>
      </c>
      <c r="Q40" s="15"/>
      <c r="R40" s="15"/>
      <c r="S40" s="15"/>
      <c r="T40" s="15"/>
      <c r="U40" s="15"/>
      <c r="V40" s="15"/>
      <c r="W40" s="15"/>
      <c r="X40" s="16">
        <f t="shared" si="1"/>
        <v>0</v>
      </c>
      <c r="Y40" s="16"/>
      <c r="Z40" s="16"/>
      <c r="AA40" s="16"/>
      <c r="AB40" s="16"/>
      <c r="AC40" s="16"/>
      <c r="AD40" s="16"/>
      <c r="AE40" s="16"/>
      <c r="AF40">
        <f t="shared" si="2"/>
        <v>0</v>
      </c>
    </row>
    <row r="41" spans="1:32">
      <c r="A41" s="25">
        <v>12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13"/>
      <c r="P41" s="14">
        <v>16</v>
      </c>
      <c r="Q41" s="15"/>
      <c r="R41" s="15"/>
      <c r="S41" s="15"/>
      <c r="T41" s="15"/>
      <c r="U41" s="15"/>
      <c r="V41" s="15"/>
      <c r="W41" s="15"/>
      <c r="X41" s="16">
        <f t="shared" si="1"/>
        <v>0</v>
      </c>
      <c r="Y41" s="16"/>
      <c r="Z41" s="16"/>
      <c r="AA41" s="16"/>
      <c r="AB41" s="16"/>
      <c r="AC41" s="16"/>
      <c r="AD41" s="16"/>
      <c r="AE41" s="16"/>
      <c r="AF41">
        <f t="shared" si="2"/>
        <v>0</v>
      </c>
    </row>
    <row r="42" spans="1:32">
      <c r="A42" s="25">
        <v>13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13"/>
      <c r="P42" s="14">
        <v>17</v>
      </c>
      <c r="Q42" s="15"/>
      <c r="R42" s="15"/>
      <c r="S42" s="15"/>
      <c r="T42" s="15"/>
      <c r="U42" s="15"/>
      <c r="V42" s="15"/>
      <c r="W42" s="15"/>
      <c r="X42" s="16">
        <f t="shared" si="1"/>
        <v>0</v>
      </c>
      <c r="Y42" s="16"/>
      <c r="Z42" s="16"/>
      <c r="AA42" s="16"/>
      <c r="AB42" s="16"/>
      <c r="AC42" s="16"/>
      <c r="AD42" s="16"/>
      <c r="AE42" s="16"/>
      <c r="AF42">
        <f t="shared" si="2"/>
        <v>0</v>
      </c>
    </row>
    <row r="43" spans="1:32">
      <c r="A43" s="25">
        <v>14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13"/>
      <c r="P43" s="14">
        <v>18</v>
      </c>
      <c r="Q43" s="15"/>
      <c r="R43" s="15"/>
      <c r="S43" s="15"/>
      <c r="T43" s="15"/>
      <c r="U43" s="15"/>
      <c r="V43" s="15"/>
      <c r="W43" s="15"/>
      <c r="X43" s="16">
        <f t="shared" si="1"/>
        <v>0</v>
      </c>
      <c r="Y43" s="16"/>
      <c r="Z43" s="16"/>
      <c r="AA43" s="16"/>
      <c r="AB43" s="16"/>
      <c r="AC43" s="16"/>
      <c r="AD43" s="16"/>
      <c r="AE43" s="16"/>
      <c r="AF43">
        <f t="shared" si="2"/>
        <v>0</v>
      </c>
    </row>
    <row r="44" spans="1:3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>
        <v>19</v>
      </c>
      <c r="Q44" s="15"/>
      <c r="R44" s="15"/>
      <c r="S44" s="15"/>
      <c r="T44" s="15"/>
      <c r="U44" s="15"/>
      <c r="V44" s="15"/>
      <c r="W44" s="15"/>
      <c r="X44" s="16">
        <f t="shared" si="1"/>
        <v>0</v>
      </c>
      <c r="Y44" s="16"/>
      <c r="Z44" s="16"/>
      <c r="AA44" s="16"/>
      <c r="AB44" s="16"/>
      <c r="AC44" s="16"/>
      <c r="AD44" s="16"/>
      <c r="AE44" s="16"/>
      <c r="AF44">
        <f t="shared" si="2"/>
        <v>0</v>
      </c>
    </row>
    <row r="45" spans="1:3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>
        <v>20</v>
      </c>
      <c r="Q45" s="15"/>
      <c r="R45" s="15"/>
      <c r="S45" s="15"/>
      <c r="T45" s="15"/>
      <c r="U45" s="15"/>
      <c r="V45" s="15"/>
      <c r="W45" s="15"/>
      <c r="X45" s="16">
        <f t="shared" si="1"/>
        <v>0</v>
      </c>
      <c r="Y45" s="16"/>
      <c r="Z45" s="16"/>
      <c r="AA45" s="16"/>
      <c r="AB45" s="16"/>
      <c r="AC45" s="16"/>
      <c r="AD45" s="16"/>
      <c r="AE45" s="16"/>
      <c r="AF45">
        <f t="shared" si="2"/>
        <v>0</v>
      </c>
    </row>
    <row r="46" spans="1:32">
      <c r="X46">
        <f>SUM(X26:X38)</f>
        <v>0.52397838471060765</v>
      </c>
      <c r="AF46">
        <f>SUM(AF26:AF45)</f>
        <v>6.9453937686481444</v>
      </c>
    </row>
    <row r="47" spans="1:32">
      <c r="A47" s="105">
        <v>4</v>
      </c>
      <c r="B47" s="105" t="s">
        <v>1</v>
      </c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 t="s">
        <v>2</v>
      </c>
      <c r="Q47" s="105"/>
      <c r="R47" s="105"/>
      <c r="S47" s="105"/>
      <c r="T47" s="105"/>
      <c r="U47" s="105"/>
      <c r="V47" s="105"/>
      <c r="W47" s="105"/>
      <c r="X47" s="105">
        <f t="shared" si="1"/>
        <v>0</v>
      </c>
      <c r="Y47" s="105" t="s">
        <v>3</v>
      </c>
      <c r="Z47" s="105"/>
      <c r="AA47" s="105"/>
      <c r="AB47" s="105"/>
      <c r="AC47" s="105"/>
      <c r="AD47" s="105"/>
      <c r="AE47" s="105"/>
      <c r="AF47">
        <f>X47*W47*0.5</f>
        <v>0</v>
      </c>
    </row>
    <row r="48" spans="1:32">
      <c r="A48" s="106"/>
      <c r="B48" s="107"/>
      <c r="C48" s="150" t="s">
        <v>4</v>
      </c>
      <c r="D48" s="151"/>
      <c r="E48" s="152"/>
      <c r="F48" s="150" t="s">
        <v>5</v>
      </c>
      <c r="G48" s="151"/>
      <c r="H48" s="152"/>
      <c r="I48" s="150" t="s">
        <v>6</v>
      </c>
      <c r="J48" s="151"/>
      <c r="K48" s="152"/>
      <c r="L48" s="150" t="s">
        <v>7</v>
      </c>
      <c r="M48" s="151"/>
      <c r="N48" s="152"/>
      <c r="O48" s="108"/>
      <c r="P48" s="31" t="s">
        <v>8</v>
      </c>
      <c r="Q48" s="32" t="s">
        <v>9</v>
      </c>
      <c r="R48" s="32" t="s">
        <v>10</v>
      </c>
      <c r="S48" s="32" t="s">
        <v>11</v>
      </c>
      <c r="T48" s="32" t="s">
        <v>12</v>
      </c>
      <c r="U48" s="32" t="s">
        <v>13</v>
      </c>
      <c r="V48" s="32" t="s">
        <v>14</v>
      </c>
      <c r="W48" s="32" t="s">
        <v>15</v>
      </c>
      <c r="X48" s="33"/>
      <c r="Y48" s="128"/>
      <c r="Z48" s="35" t="s">
        <v>16</v>
      </c>
      <c r="AA48" s="35" t="s">
        <v>17</v>
      </c>
      <c r="AB48" s="35" t="s">
        <v>18</v>
      </c>
      <c r="AC48" s="35" t="s">
        <v>19</v>
      </c>
      <c r="AD48" s="35" t="s">
        <v>20</v>
      </c>
      <c r="AE48" s="35" t="s">
        <v>21</v>
      </c>
    </row>
    <row r="49" spans="1:32">
      <c r="A49" s="109"/>
      <c r="B49" s="142" t="s">
        <v>22</v>
      </c>
      <c r="C49" s="37">
        <v>1</v>
      </c>
      <c r="D49" s="38">
        <v>4</v>
      </c>
      <c r="E49" s="38">
        <v>25</v>
      </c>
      <c r="F49" s="38">
        <v>1</v>
      </c>
      <c r="G49" s="38">
        <v>4</v>
      </c>
      <c r="H49" s="38">
        <v>25</v>
      </c>
      <c r="I49" s="38">
        <v>1</v>
      </c>
      <c r="J49" s="38">
        <v>4</v>
      </c>
      <c r="K49" s="38">
        <v>25</v>
      </c>
      <c r="L49" s="38">
        <v>1</v>
      </c>
      <c r="M49" s="38">
        <v>4</v>
      </c>
      <c r="N49" s="38">
        <v>25</v>
      </c>
      <c r="O49" s="110"/>
      <c r="P49" s="40">
        <v>1</v>
      </c>
      <c r="Q49" s="114"/>
      <c r="R49" s="114" t="s">
        <v>313</v>
      </c>
      <c r="S49" s="111">
        <v>37</v>
      </c>
      <c r="T49" s="111">
        <v>2.8</v>
      </c>
      <c r="U49" s="111">
        <v>11</v>
      </c>
      <c r="V49" s="111"/>
      <c r="W49" s="111">
        <v>7.2</v>
      </c>
      <c r="X49" s="112">
        <f t="shared" si="1"/>
        <v>9.5033177771091243E-3</v>
      </c>
      <c r="Y49" s="113" t="s">
        <v>24</v>
      </c>
      <c r="Z49" s="111"/>
      <c r="AA49" s="111"/>
      <c r="AB49" s="111"/>
      <c r="AC49" s="111"/>
      <c r="AD49" s="111"/>
      <c r="AE49" s="111"/>
      <c r="AF49">
        <f t="shared" ref="AF49:AF68" si="3">X49*W49*0.5</f>
        <v>3.421194399759285E-2</v>
      </c>
    </row>
    <row r="50" spans="1:32">
      <c r="A50" s="106"/>
      <c r="B50" s="153"/>
      <c r="C50" s="45" t="s">
        <v>25</v>
      </c>
      <c r="D50" s="46" t="s">
        <v>26</v>
      </c>
      <c r="E50" s="46" t="s">
        <v>27</v>
      </c>
      <c r="F50" s="46" t="s">
        <v>28</v>
      </c>
      <c r="G50" s="46" t="s">
        <v>29</v>
      </c>
      <c r="H50" s="46" t="s">
        <v>30</v>
      </c>
      <c r="I50" s="46" t="s">
        <v>31</v>
      </c>
      <c r="J50" s="46" t="s">
        <v>32</v>
      </c>
      <c r="K50" s="46" t="s">
        <v>33</v>
      </c>
      <c r="L50" s="46" t="s">
        <v>34</v>
      </c>
      <c r="M50" s="46" t="s">
        <v>35</v>
      </c>
      <c r="N50" s="46" t="s">
        <v>36</v>
      </c>
      <c r="O50" s="108"/>
      <c r="P50" s="40">
        <v>2</v>
      </c>
      <c r="Q50" s="114"/>
      <c r="R50" s="114" t="s">
        <v>57</v>
      </c>
      <c r="S50" s="111">
        <v>285</v>
      </c>
      <c r="T50" s="111">
        <v>4.3</v>
      </c>
      <c r="U50" s="111">
        <v>25</v>
      </c>
      <c r="V50" s="111"/>
      <c r="W50" s="111">
        <v>16.3</v>
      </c>
      <c r="X50" s="112">
        <f t="shared" si="1"/>
        <v>4.9087385212340517E-2</v>
      </c>
      <c r="Y50" s="112"/>
      <c r="Z50" s="112"/>
      <c r="AA50" s="112"/>
      <c r="AB50" s="112"/>
      <c r="AC50" s="112"/>
      <c r="AD50" s="112"/>
      <c r="AE50" s="112"/>
      <c r="AF50">
        <f t="shared" si="3"/>
        <v>0.40006218948057526</v>
      </c>
    </row>
    <row r="51" spans="1:32" ht="19.5">
      <c r="A51" s="114"/>
      <c r="B51" s="49" t="s">
        <v>38</v>
      </c>
      <c r="C51" s="129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0"/>
      <c r="P51" s="40">
        <v>3</v>
      </c>
      <c r="Q51" s="114"/>
      <c r="R51" s="114" t="s">
        <v>313</v>
      </c>
      <c r="S51" s="111">
        <v>270</v>
      </c>
      <c r="T51" s="111">
        <v>3.9</v>
      </c>
      <c r="U51" s="111">
        <v>23</v>
      </c>
      <c r="V51" s="111"/>
      <c r="W51" s="111">
        <v>14.5</v>
      </c>
      <c r="X51" s="112">
        <f t="shared" si="1"/>
        <v>4.1547562843725017E-2</v>
      </c>
      <c r="Y51" s="112"/>
      <c r="Z51" s="112"/>
      <c r="AA51" s="112"/>
      <c r="AB51" s="112"/>
      <c r="AC51" s="112"/>
      <c r="AD51" s="112"/>
      <c r="AE51" s="112"/>
      <c r="AF51">
        <f t="shared" si="3"/>
        <v>0.30121983061700636</v>
      </c>
    </row>
    <row r="52" spans="1:32">
      <c r="A52" s="51" t="s">
        <v>40</v>
      </c>
      <c r="B52" s="52" t="s">
        <v>41</v>
      </c>
      <c r="C52" s="46" t="s">
        <v>42</v>
      </c>
      <c r="D52" s="46" t="s">
        <v>43</v>
      </c>
      <c r="E52" s="46" t="s">
        <v>44</v>
      </c>
      <c r="F52" s="46" t="s">
        <v>45</v>
      </c>
      <c r="G52" s="46" t="s">
        <v>46</v>
      </c>
      <c r="H52" s="46" t="s">
        <v>47</v>
      </c>
      <c r="I52" s="46" t="s">
        <v>48</v>
      </c>
      <c r="J52" s="46" t="s">
        <v>49</v>
      </c>
      <c r="K52" s="46" t="s">
        <v>50</v>
      </c>
      <c r="L52" s="46" t="s">
        <v>51</v>
      </c>
      <c r="M52" s="46" t="s">
        <v>52</v>
      </c>
      <c r="N52" s="46" t="s">
        <v>53</v>
      </c>
      <c r="O52" s="108"/>
      <c r="P52" s="40">
        <v>4</v>
      </c>
      <c r="Q52" s="114"/>
      <c r="R52" s="114" t="s">
        <v>313</v>
      </c>
      <c r="S52" s="111">
        <v>220</v>
      </c>
      <c r="T52" s="111">
        <v>9.76</v>
      </c>
      <c r="U52" s="111">
        <v>25</v>
      </c>
      <c r="V52" s="111"/>
      <c r="W52" s="111">
        <v>11.6</v>
      </c>
      <c r="X52" s="112">
        <f t="shared" si="1"/>
        <v>4.9087385212340517E-2</v>
      </c>
      <c r="Y52" s="112"/>
      <c r="Z52" s="112"/>
      <c r="AA52" s="112"/>
      <c r="AB52" s="112"/>
      <c r="AC52" s="112"/>
      <c r="AD52" s="112"/>
      <c r="AE52" s="112"/>
      <c r="AF52">
        <f t="shared" si="3"/>
        <v>0.284706834231575</v>
      </c>
    </row>
    <row r="53" spans="1:32">
      <c r="A53" s="53">
        <v>1</v>
      </c>
      <c r="B53" s="114" t="s">
        <v>314</v>
      </c>
      <c r="C53" s="114"/>
      <c r="D53" s="114"/>
      <c r="E53" s="114">
        <v>100</v>
      </c>
      <c r="F53" s="114"/>
      <c r="G53" s="114"/>
      <c r="H53" s="114">
        <v>5</v>
      </c>
      <c r="I53" s="114"/>
      <c r="J53" s="114"/>
      <c r="K53" s="114">
        <v>100</v>
      </c>
      <c r="L53" s="114"/>
      <c r="M53" s="114"/>
      <c r="N53" s="114">
        <v>100</v>
      </c>
      <c r="O53" s="110"/>
      <c r="P53" s="40">
        <v>5</v>
      </c>
      <c r="Q53" s="114"/>
      <c r="R53" s="114" t="s">
        <v>306</v>
      </c>
      <c r="S53" s="111">
        <v>170</v>
      </c>
      <c r="T53" s="111">
        <v>8.6</v>
      </c>
      <c r="U53" s="111">
        <v>29</v>
      </c>
      <c r="V53" s="111"/>
      <c r="W53" s="111">
        <v>18.8</v>
      </c>
      <c r="X53" s="112">
        <f t="shared" si="1"/>
        <v>6.6051985541725394E-2</v>
      </c>
      <c r="Y53" s="112"/>
      <c r="Z53" s="112"/>
      <c r="AA53" s="112"/>
      <c r="AB53" s="112"/>
      <c r="AC53" s="112"/>
      <c r="AD53" s="112"/>
      <c r="AE53" s="112"/>
      <c r="AF53">
        <f t="shared" si="3"/>
        <v>0.62088866409221877</v>
      </c>
    </row>
    <row r="54" spans="1:32">
      <c r="A54" s="53">
        <v>2</v>
      </c>
      <c r="B54" s="114" t="s">
        <v>61</v>
      </c>
      <c r="C54" s="114"/>
      <c r="D54" s="114"/>
      <c r="E54" s="114"/>
      <c r="F54" s="114"/>
      <c r="G54" s="114"/>
      <c r="H54" s="114">
        <v>85</v>
      </c>
      <c r="I54" s="114"/>
      <c r="J54" s="114"/>
      <c r="K54" s="114"/>
      <c r="L54" s="114"/>
      <c r="M54" s="114"/>
      <c r="N54" s="114"/>
      <c r="O54" s="110"/>
      <c r="P54" s="40">
        <v>6</v>
      </c>
      <c r="Q54" s="114"/>
      <c r="R54" s="114" t="s">
        <v>57</v>
      </c>
      <c r="S54" s="111">
        <v>121</v>
      </c>
      <c r="T54" s="111">
        <v>11.9</v>
      </c>
      <c r="U54" s="111">
        <v>27.5</v>
      </c>
      <c r="V54" s="111"/>
      <c r="W54" s="111">
        <v>18.3</v>
      </c>
      <c r="X54" s="112">
        <f t="shared" si="1"/>
        <v>5.9395736106932037E-2</v>
      </c>
      <c r="Y54" s="112"/>
      <c r="Z54" s="112"/>
      <c r="AA54" s="112"/>
      <c r="AB54" s="112"/>
      <c r="AC54" s="112"/>
      <c r="AD54" s="112"/>
      <c r="AE54" s="112"/>
      <c r="AF54">
        <f t="shared" si="3"/>
        <v>0.5434709853784282</v>
      </c>
    </row>
    <row r="55" spans="1:32">
      <c r="A55" s="53">
        <v>3</v>
      </c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0"/>
      <c r="P55" s="40">
        <v>7</v>
      </c>
      <c r="Q55" s="114"/>
      <c r="R55" s="114" t="s">
        <v>316</v>
      </c>
      <c r="S55" s="111">
        <v>103</v>
      </c>
      <c r="T55" s="111">
        <v>4.2</v>
      </c>
      <c r="U55" s="111">
        <v>42.8</v>
      </c>
      <c r="V55" s="111"/>
      <c r="W55" s="111">
        <v>20.9</v>
      </c>
      <c r="X55" s="112">
        <f t="shared" si="1"/>
        <v>0.14387237716379817</v>
      </c>
      <c r="Y55" s="112"/>
      <c r="Z55" s="112"/>
      <c r="AA55" s="112"/>
      <c r="AB55" s="112"/>
      <c r="AC55" s="112"/>
      <c r="AD55" s="112"/>
      <c r="AE55" s="112"/>
      <c r="AF55">
        <f t="shared" si="3"/>
        <v>1.5034663413616907</v>
      </c>
    </row>
    <row r="56" spans="1:32">
      <c r="A56" s="53">
        <v>4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0"/>
      <c r="P56" s="40">
        <v>8</v>
      </c>
      <c r="Q56" s="114"/>
      <c r="R56" s="114" t="s">
        <v>316</v>
      </c>
      <c r="S56" s="111">
        <v>66</v>
      </c>
      <c r="T56" s="111">
        <v>11.2</v>
      </c>
      <c r="U56" s="111">
        <v>47.6</v>
      </c>
      <c r="V56" s="111"/>
      <c r="W56" s="111">
        <v>20.5</v>
      </c>
      <c r="X56" s="112">
        <f t="shared" si="1"/>
        <v>0.17795237426994026</v>
      </c>
      <c r="Y56" s="112"/>
      <c r="Z56" s="112"/>
      <c r="AA56" s="112"/>
      <c r="AB56" s="112"/>
      <c r="AC56" s="112"/>
      <c r="AD56" s="112"/>
      <c r="AE56" s="112"/>
      <c r="AF56">
        <f t="shared" si="3"/>
        <v>1.8240118362668878</v>
      </c>
    </row>
    <row r="57" spans="1:32">
      <c r="A57" s="53">
        <v>5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0"/>
      <c r="P57" s="40">
        <v>9</v>
      </c>
      <c r="Q57" s="114"/>
      <c r="R57" s="114" t="s">
        <v>313</v>
      </c>
      <c r="S57" s="111">
        <v>10</v>
      </c>
      <c r="T57" s="111">
        <v>7.95</v>
      </c>
      <c r="U57" s="111">
        <v>25.4</v>
      </c>
      <c r="V57" s="111"/>
      <c r="W57" s="111">
        <v>17.2</v>
      </c>
      <c r="X57" s="112">
        <f t="shared" si="1"/>
        <v>5.0670747909749778E-2</v>
      </c>
      <c r="Y57" s="112"/>
      <c r="Z57" s="112"/>
      <c r="AA57" s="112"/>
      <c r="AB57" s="112"/>
      <c r="AC57" s="112"/>
      <c r="AD57" s="112"/>
      <c r="AE57" s="112"/>
      <c r="AF57">
        <f t="shared" si="3"/>
        <v>0.43576843202384807</v>
      </c>
    </row>
    <row r="58" spans="1:32">
      <c r="A58" s="53">
        <v>6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0"/>
      <c r="P58" s="40">
        <v>10</v>
      </c>
      <c r="Q58" s="114"/>
      <c r="R58" s="114" t="s">
        <v>317</v>
      </c>
      <c r="S58" s="111">
        <v>0</v>
      </c>
      <c r="T58" s="111">
        <v>8.9499999999999993</v>
      </c>
      <c r="U58" s="111">
        <v>35</v>
      </c>
      <c r="V58" s="111"/>
      <c r="W58" s="111">
        <v>19.7</v>
      </c>
      <c r="X58" s="112">
        <f t="shared" si="1"/>
        <v>9.6211275016187398E-2</v>
      </c>
      <c r="Y58" s="112"/>
      <c r="Z58" s="112"/>
      <c r="AA58" s="112"/>
      <c r="AB58" s="112"/>
      <c r="AC58" s="112"/>
      <c r="AD58" s="112"/>
      <c r="AE58" s="112"/>
      <c r="AF58">
        <f t="shared" si="3"/>
        <v>0.94768105890944587</v>
      </c>
    </row>
    <row r="59" spans="1:32">
      <c r="A59" s="53">
        <v>7</v>
      </c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0"/>
      <c r="P59" s="40">
        <v>11</v>
      </c>
      <c r="Q59" s="114"/>
      <c r="R59" s="114" t="s">
        <v>306</v>
      </c>
      <c r="S59" s="111">
        <v>333</v>
      </c>
      <c r="T59" s="111">
        <v>11.7</v>
      </c>
      <c r="U59" s="111">
        <v>26.5</v>
      </c>
      <c r="V59" s="111"/>
      <c r="W59" s="111">
        <v>17.100000000000001</v>
      </c>
      <c r="X59" s="112">
        <f t="shared" si="1"/>
        <v>5.5154586024585811E-2</v>
      </c>
      <c r="Y59" s="112"/>
      <c r="Z59" s="112"/>
      <c r="AA59" s="112"/>
      <c r="AB59" s="112"/>
      <c r="AC59" s="112"/>
      <c r="AD59" s="112"/>
      <c r="AE59" s="112"/>
      <c r="AF59">
        <f t="shared" si="3"/>
        <v>0.47157171051020874</v>
      </c>
    </row>
    <row r="60" spans="1:32">
      <c r="A60" s="53">
        <v>8</v>
      </c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0"/>
      <c r="P60" s="40">
        <v>12</v>
      </c>
      <c r="Q60" s="114"/>
      <c r="R60" s="114" t="s">
        <v>313</v>
      </c>
      <c r="S60" s="111">
        <v>302</v>
      </c>
      <c r="T60" s="111">
        <v>8.5500000000000007</v>
      </c>
      <c r="U60" s="111">
        <v>27</v>
      </c>
      <c r="V60" s="111"/>
      <c r="W60" s="111">
        <v>14.9</v>
      </c>
      <c r="X60" s="112">
        <f t="shared" si="1"/>
        <v>5.7255526111673984E-2</v>
      </c>
      <c r="Y60" s="112"/>
      <c r="Z60" s="112"/>
      <c r="AA60" s="112"/>
      <c r="AB60" s="112"/>
      <c r="AC60" s="112"/>
      <c r="AD60" s="112"/>
      <c r="AE60" s="112"/>
      <c r="AF60">
        <f t="shared" si="3"/>
        <v>0.42655366953197121</v>
      </c>
    </row>
    <row r="61" spans="1:32">
      <c r="A61" s="53">
        <v>9</v>
      </c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0"/>
      <c r="P61" s="40">
        <v>13</v>
      </c>
      <c r="Q61" s="114"/>
      <c r="R61" s="114" t="s">
        <v>307</v>
      </c>
      <c r="S61" s="111">
        <v>270</v>
      </c>
      <c r="T61" s="111">
        <v>12</v>
      </c>
      <c r="U61" s="111">
        <v>73.2</v>
      </c>
      <c r="V61" s="111"/>
      <c r="W61" s="111">
        <v>25.8</v>
      </c>
      <c r="X61" s="112">
        <f t="shared" si="1"/>
        <v>0.42083518550427429</v>
      </c>
      <c r="Y61" s="112"/>
      <c r="Z61" s="112"/>
      <c r="AA61" s="112"/>
      <c r="AB61" s="112"/>
      <c r="AC61" s="112"/>
      <c r="AD61" s="112"/>
      <c r="AE61" s="112"/>
      <c r="AF61">
        <f t="shared" si="3"/>
        <v>5.4287738930051388</v>
      </c>
    </row>
    <row r="62" spans="1:32">
      <c r="A62" s="53">
        <v>10</v>
      </c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0"/>
      <c r="P62" s="40">
        <v>14</v>
      </c>
      <c r="Q62" s="111"/>
      <c r="R62" s="111"/>
      <c r="S62" s="111"/>
      <c r="T62" s="111"/>
      <c r="U62" s="111"/>
      <c r="V62" s="111"/>
      <c r="W62" s="111"/>
      <c r="X62" s="112">
        <f t="shared" si="1"/>
        <v>0</v>
      </c>
      <c r="Y62" s="112"/>
      <c r="Z62" s="112"/>
      <c r="AA62" s="112"/>
      <c r="AB62" s="112"/>
      <c r="AC62" s="112"/>
      <c r="AD62" s="112"/>
      <c r="AE62" s="112"/>
      <c r="AF62">
        <f t="shared" si="3"/>
        <v>0</v>
      </c>
    </row>
    <row r="63" spans="1:32">
      <c r="A63" s="53">
        <v>11</v>
      </c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0"/>
      <c r="P63" s="40">
        <v>15</v>
      </c>
      <c r="Q63" s="111"/>
      <c r="R63" s="111"/>
      <c r="S63" s="111"/>
      <c r="T63" s="111"/>
      <c r="U63" s="111"/>
      <c r="V63" s="111"/>
      <c r="W63" s="111"/>
      <c r="X63" s="112">
        <f t="shared" si="1"/>
        <v>0</v>
      </c>
      <c r="Y63" s="112"/>
      <c r="Z63" s="112"/>
      <c r="AA63" s="112"/>
      <c r="AB63" s="112"/>
      <c r="AC63" s="112"/>
      <c r="AD63" s="112"/>
      <c r="AE63" s="112"/>
      <c r="AF63">
        <f t="shared" si="3"/>
        <v>0</v>
      </c>
    </row>
    <row r="64" spans="1:32">
      <c r="A64" s="53">
        <v>12</v>
      </c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0"/>
      <c r="P64" s="40">
        <v>16</v>
      </c>
      <c r="Q64" s="111"/>
      <c r="R64" s="111"/>
      <c r="S64" s="111"/>
      <c r="T64" s="111"/>
      <c r="U64" s="111"/>
      <c r="V64" s="111"/>
      <c r="W64" s="111"/>
      <c r="X64" s="112">
        <f t="shared" si="1"/>
        <v>0</v>
      </c>
      <c r="Y64" s="112"/>
      <c r="Z64" s="112"/>
      <c r="AA64" s="112"/>
      <c r="AB64" s="112"/>
      <c r="AC64" s="112"/>
      <c r="AD64" s="112"/>
      <c r="AE64" s="112"/>
      <c r="AF64">
        <f t="shared" si="3"/>
        <v>0</v>
      </c>
    </row>
    <row r="65" spans="1:32">
      <c r="A65" s="53">
        <v>13</v>
      </c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0"/>
      <c r="P65" s="40">
        <v>17</v>
      </c>
      <c r="Q65" s="111"/>
      <c r="R65" s="111"/>
      <c r="S65" s="111"/>
      <c r="T65" s="111"/>
      <c r="U65" s="111"/>
      <c r="V65" s="111"/>
      <c r="W65" s="111"/>
      <c r="X65" s="112">
        <f t="shared" si="1"/>
        <v>0</v>
      </c>
      <c r="Y65" s="112"/>
      <c r="Z65" s="112"/>
      <c r="AA65" s="112"/>
      <c r="AB65" s="112"/>
      <c r="AC65" s="112"/>
      <c r="AD65" s="112"/>
      <c r="AE65" s="112"/>
      <c r="AF65">
        <f t="shared" si="3"/>
        <v>0</v>
      </c>
    </row>
    <row r="66" spans="1:32">
      <c r="A66" s="53">
        <v>14</v>
      </c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0"/>
      <c r="P66" s="40">
        <v>18</v>
      </c>
      <c r="Q66" s="111"/>
      <c r="R66" s="111"/>
      <c r="S66" s="111"/>
      <c r="T66" s="111"/>
      <c r="U66" s="111"/>
      <c r="V66" s="111"/>
      <c r="W66" s="111"/>
      <c r="X66" s="112">
        <f t="shared" si="1"/>
        <v>0</v>
      </c>
      <c r="Y66" s="112"/>
      <c r="Z66" s="112"/>
      <c r="AA66" s="112"/>
      <c r="AB66" s="112"/>
      <c r="AC66" s="112"/>
      <c r="AD66" s="112"/>
      <c r="AE66" s="112"/>
      <c r="AF66">
        <f t="shared" si="3"/>
        <v>0</v>
      </c>
    </row>
    <row r="67" spans="1:32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40">
        <v>19</v>
      </c>
      <c r="Q67" s="111"/>
      <c r="R67" s="111"/>
      <c r="S67" s="111"/>
      <c r="T67" s="111"/>
      <c r="U67" s="111"/>
      <c r="V67" s="111"/>
      <c r="W67" s="111"/>
      <c r="X67" s="112">
        <f t="shared" si="1"/>
        <v>0</v>
      </c>
      <c r="Y67" s="112"/>
      <c r="Z67" s="112"/>
      <c r="AA67" s="112"/>
      <c r="AB67" s="112"/>
      <c r="AC67" s="112"/>
      <c r="AD67" s="112"/>
      <c r="AE67" s="112"/>
      <c r="AF67">
        <f t="shared" si="3"/>
        <v>0</v>
      </c>
    </row>
    <row r="68" spans="1:32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40">
        <v>20</v>
      </c>
      <c r="Q68" s="111"/>
      <c r="R68" s="111"/>
      <c r="S68" s="111"/>
      <c r="T68" s="111"/>
      <c r="U68" s="111"/>
      <c r="V68" s="111"/>
      <c r="W68" s="111"/>
      <c r="X68" s="112">
        <f t="shared" ref="X68" si="4">(U68/100/2)^2*PI()</f>
        <v>0</v>
      </c>
      <c r="Y68" s="112"/>
      <c r="Z68" s="112"/>
      <c r="AA68" s="112"/>
      <c r="AB68" s="112"/>
      <c r="AC68" s="112"/>
      <c r="AD68" s="112"/>
      <c r="AE68" s="112"/>
      <c r="AF68">
        <f t="shared" si="3"/>
        <v>0</v>
      </c>
    </row>
    <row r="69" spans="1:32">
      <c r="X69">
        <f>SUM(X49:X59)</f>
        <v>0.79853473307843403</v>
      </c>
      <c r="AF69">
        <f>SUM(AF49:AF68)</f>
        <v>13.222387389406588</v>
      </c>
    </row>
  </sheetData>
  <mergeCells count="15">
    <mergeCell ref="C48:E48"/>
    <mergeCell ref="F48:H48"/>
    <mergeCell ref="I48:K48"/>
    <mergeCell ref="L48:N48"/>
    <mergeCell ref="B49:B50"/>
    <mergeCell ref="B26:B27"/>
    <mergeCell ref="C2:E2"/>
    <mergeCell ref="F2:H2"/>
    <mergeCell ref="I2:K2"/>
    <mergeCell ref="L2:N2"/>
    <mergeCell ref="B3:B4"/>
    <mergeCell ref="C25:E25"/>
    <mergeCell ref="F25:H25"/>
    <mergeCell ref="I25:K25"/>
    <mergeCell ref="L25:N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5737-465A-FA41-A9B0-1634AD97ADE8}">
  <dimension ref="A1:AF69"/>
  <sheetViews>
    <sheetView workbookViewId="0">
      <selection activeCell="AJ47" sqref="AJ47"/>
    </sheetView>
  </sheetViews>
  <sheetFormatPr defaultColWidth="11" defaultRowHeight="15.75"/>
  <sheetData>
    <row r="1" spans="1:32">
      <c r="A1" s="27" t="s">
        <v>83</v>
      </c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 t="s">
        <v>2</v>
      </c>
      <c r="Q1" s="27"/>
      <c r="R1" s="27"/>
      <c r="S1" s="27"/>
      <c r="T1" s="27"/>
      <c r="U1" s="27"/>
      <c r="V1" s="27"/>
      <c r="W1" s="27"/>
      <c r="X1" s="27"/>
      <c r="Y1" s="27" t="s">
        <v>3</v>
      </c>
      <c r="Z1" s="27"/>
      <c r="AA1" s="27"/>
      <c r="AB1" s="27"/>
      <c r="AC1" s="27"/>
      <c r="AD1" s="27"/>
      <c r="AE1" s="27"/>
    </row>
    <row r="2" spans="1:32">
      <c r="A2" s="28"/>
      <c r="B2" s="29"/>
      <c r="C2" s="150" t="s">
        <v>4</v>
      </c>
      <c r="D2" s="145"/>
      <c r="E2" s="146"/>
      <c r="F2" s="150" t="s">
        <v>5</v>
      </c>
      <c r="G2" s="145"/>
      <c r="H2" s="146"/>
      <c r="I2" s="150" t="s">
        <v>6</v>
      </c>
      <c r="J2" s="145"/>
      <c r="K2" s="146"/>
      <c r="L2" s="150" t="s">
        <v>7</v>
      </c>
      <c r="M2" s="145"/>
      <c r="N2" s="146"/>
      <c r="O2" s="30"/>
      <c r="P2" s="31" t="s">
        <v>8</v>
      </c>
      <c r="Q2" s="32" t="s">
        <v>9</v>
      </c>
      <c r="R2" s="32" t="s">
        <v>10</v>
      </c>
      <c r="S2" s="32" t="s">
        <v>11</v>
      </c>
      <c r="T2" s="32" t="s">
        <v>12</v>
      </c>
      <c r="U2" s="32" t="s">
        <v>13</v>
      </c>
      <c r="V2" s="32" t="s">
        <v>14</v>
      </c>
      <c r="W2" s="32" t="s">
        <v>15</v>
      </c>
      <c r="X2" s="33" t="s">
        <v>300</v>
      </c>
      <c r="Y2" s="34"/>
      <c r="Z2" s="35" t="s">
        <v>16</v>
      </c>
      <c r="AA2" s="35" t="s">
        <v>17</v>
      </c>
      <c r="AB2" s="35" t="s">
        <v>18</v>
      </c>
      <c r="AC2" s="35" t="s">
        <v>19</v>
      </c>
      <c r="AD2" s="35" t="s">
        <v>20</v>
      </c>
      <c r="AE2" s="35" t="s">
        <v>21</v>
      </c>
      <c r="AF2" t="s">
        <v>299</v>
      </c>
    </row>
    <row r="3" spans="1:32">
      <c r="A3" s="36"/>
      <c r="B3" s="142" t="s">
        <v>22</v>
      </c>
      <c r="C3" s="37">
        <v>1</v>
      </c>
      <c r="D3" s="38">
        <v>4</v>
      </c>
      <c r="E3" s="38">
        <v>25</v>
      </c>
      <c r="F3" s="38">
        <v>1</v>
      </c>
      <c r="G3" s="38">
        <v>4</v>
      </c>
      <c r="H3" s="38">
        <v>25</v>
      </c>
      <c r="I3" s="38">
        <v>1</v>
      </c>
      <c r="J3" s="38">
        <v>4</v>
      </c>
      <c r="K3" s="38">
        <v>25</v>
      </c>
      <c r="L3" s="38">
        <v>1</v>
      </c>
      <c r="M3" s="38">
        <v>4</v>
      </c>
      <c r="N3" s="38">
        <v>25</v>
      </c>
      <c r="O3" s="39"/>
      <c r="P3" s="40">
        <v>1</v>
      </c>
      <c r="Q3" s="41">
        <v>1</v>
      </c>
      <c r="R3" s="41" t="s">
        <v>60</v>
      </c>
      <c r="S3" s="41">
        <v>244</v>
      </c>
      <c r="T3" s="41">
        <v>2.5</v>
      </c>
      <c r="U3" s="41">
        <v>15</v>
      </c>
      <c r="V3" s="41"/>
      <c r="W3" s="41">
        <v>16.5</v>
      </c>
      <c r="X3" s="43">
        <f>(U3/100/2)^2*PI()</f>
        <v>1.7671458676442587E-2</v>
      </c>
      <c r="Y3" s="44" t="s">
        <v>24</v>
      </c>
      <c r="Z3" s="41"/>
      <c r="AA3" s="41"/>
      <c r="AB3" s="41"/>
      <c r="AC3" s="41"/>
      <c r="AD3" s="41"/>
      <c r="AE3" s="41"/>
      <c r="AF3">
        <f t="shared" ref="AF3:AF22" si="0">X3*W3*0.5</f>
        <v>0.14578953408065135</v>
      </c>
    </row>
    <row r="4" spans="1:32">
      <c r="A4" s="28"/>
      <c r="B4" s="143"/>
      <c r="C4" s="45" t="s">
        <v>25</v>
      </c>
      <c r="D4" s="46" t="s">
        <v>26</v>
      </c>
      <c r="E4" s="46" t="s">
        <v>27</v>
      </c>
      <c r="F4" s="46" t="s">
        <v>28</v>
      </c>
      <c r="G4" s="46" t="s">
        <v>29</v>
      </c>
      <c r="H4" s="46" t="s">
        <v>30</v>
      </c>
      <c r="I4" s="46" t="s">
        <v>31</v>
      </c>
      <c r="J4" s="46" t="s">
        <v>32</v>
      </c>
      <c r="K4" s="46" t="s">
        <v>33</v>
      </c>
      <c r="L4" s="46" t="s">
        <v>34</v>
      </c>
      <c r="M4" s="46" t="s">
        <v>35</v>
      </c>
      <c r="N4" s="46" t="s">
        <v>36</v>
      </c>
      <c r="O4" s="30"/>
      <c r="P4" s="40">
        <v>2</v>
      </c>
      <c r="Q4" s="41">
        <v>2</v>
      </c>
      <c r="R4" s="41" t="s">
        <v>23</v>
      </c>
      <c r="S4" s="41">
        <v>320</v>
      </c>
      <c r="T4" s="41">
        <v>2.4</v>
      </c>
      <c r="U4" s="41">
        <v>33.5</v>
      </c>
      <c r="V4" s="41"/>
      <c r="W4" s="41">
        <v>25.6</v>
      </c>
      <c r="X4" s="43">
        <f t="shared" ref="X4:X67" si="1">(U4/100/2)^2*PI()</f>
        <v>8.8141308887278655E-2</v>
      </c>
      <c r="Y4" s="43"/>
      <c r="Z4" s="43"/>
      <c r="AA4" s="43"/>
      <c r="AB4" s="43"/>
      <c r="AC4" s="43"/>
      <c r="AD4" s="43"/>
      <c r="AE4" s="43"/>
      <c r="AF4">
        <f t="shared" si="0"/>
        <v>1.1282087537571668</v>
      </c>
    </row>
    <row r="5" spans="1:32" ht="19.5">
      <c r="A5" s="48"/>
      <c r="B5" s="49" t="s">
        <v>38</v>
      </c>
      <c r="C5" s="50"/>
      <c r="D5" s="48"/>
      <c r="E5" s="48"/>
      <c r="F5" s="48">
        <v>1</v>
      </c>
      <c r="G5" s="48">
        <v>1</v>
      </c>
      <c r="H5" s="48"/>
      <c r="I5" s="48">
        <v>1</v>
      </c>
      <c r="J5" s="48"/>
      <c r="K5" s="48"/>
      <c r="L5" s="48"/>
      <c r="M5" s="48"/>
      <c r="N5" s="48"/>
      <c r="O5" s="39"/>
      <c r="P5" s="40">
        <v>3</v>
      </c>
      <c r="Q5" s="41">
        <v>3</v>
      </c>
      <c r="R5" s="41" t="s">
        <v>60</v>
      </c>
      <c r="S5" s="41">
        <v>20</v>
      </c>
      <c r="T5" s="41">
        <v>5.3</v>
      </c>
      <c r="U5" s="41">
        <v>22</v>
      </c>
      <c r="V5" s="41"/>
      <c r="W5" s="41">
        <v>23.2</v>
      </c>
      <c r="X5" s="43">
        <f t="shared" si="1"/>
        <v>3.8013271108436497E-2</v>
      </c>
      <c r="Y5" s="43"/>
      <c r="Z5" s="43"/>
      <c r="AA5" s="43"/>
      <c r="AB5" s="43"/>
      <c r="AC5" s="43"/>
      <c r="AD5" s="43"/>
      <c r="AE5" s="43"/>
      <c r="AF5">
        <f t="shared" si="0"/>
        <v>0.44095394485786338</v>
      </c>
    </row>
    <row r="6" spans="1:32">
      <c r="A6" s="51" t="s">
        <v>40</v>
      </c>
      <c r="B6" s="52" t="s">
        <v>41</v>
      </c>
      <c r="C6" s="46" t="s">
        <v>42</v>
      </c>
      <c r="D6" s="46" t="s">
        <v>43</v>
      </c>
      <c r="E6" s="46" t="s">
        <v>44</v>
      </c>
      <c r="F6" s="46" t="s">
        <v>45</v>
      </c>
      <c r="G6" s="46" t="s">
        <v>46</v>
      </c>
      <c r="H6" s="46" t="s">
        <v>47</v>
      </c>
      <c r="I6" s="46" t="s">
        <v>48</v>
      </c>
      <c r="J6" s="46" t="s">
        <v>49</v>
      </c>
      <c r="K6" s="46" t="s">
        <v>50</v>
      </c>
      <c r="L6" s="46" t="s">
        <v>51</v>
      </c>
      <c r="M6" s="46" t="s">
        <v>52</v>
      </c>
      <c r="N6" s="46" t="s">
        <v>53</v>
      </c>
      <c r="O6" s="30"/>
      <c r="P6" s="40">
        <v>4</v>
      </c>
      <c r="Q6" s="41">
        <v>4</v>
      </c>
      <c r="R6" s="41" t="s">
        <v>60</v>
      </c>
      <c r="S6" s="41">
        <v>105</v>
      </c>
      <c r="T6" s="41">
        <v>4.2</v>
      </c>
      <c r="U6" s="41">
        <v>29</v>
      </c>
      <c r="V6" s="41"/>
      <c r="W6" s="41">
        <v>30</v>
      </c>
      <c r="X6" s="43">
        <f t="shared" si="1"/>
        <v>6.6051985541725394E-2</v>
      </c>
      <c r="Y6" s="43"/>
      <c r="Z6" s="43"/>
      <c r="AA6" s="43"/>
      <c r="AB6" s="43"/>
      <c r="AC6" s="43"/>
      <c r="AD6" s="43"/>
      <c r="AE6" s="43"/>
      <c r="AF6">
        <f t="shared" si="0"/>
        <v>0.99077978312588089</v>
      </c>
    </row>
    <row r="7" spans="1:32">
      <c r="A7" s="53">
        <v>1</v>
      </c>
      <c r="B7" s="48" t="s">
        <v>60</v>
      </c>
      <c r="C7" s="48"/>
      <c r="D7" s="48"/>
      <c r="E7" s="48"/>
      <c r="F7" s="48">
        <v>100</v>
      </c>
      <c r="G7" s="48"/>
      <c r="H7" s="48"/>
      <c r="I7" s="48"/>
      <c r="J7" s="48"/>
      <c r="K7" s="48"/>
      <c r="L7" s="48"/>
      <c r="M7" s="48"/>
      <c r="N7" s="48"/>
      <c r="O7" s="39"/>
      <c r="P7" s="40">
        <v>5</v>
      </c>
      <c r="Q7" s="41">
        <v>5</v>
      </c>
      <c r="R7" s="41" t="s">
        <v>84</v>
      </c>
      <c r="S7" s="41">
        <v>165</v>
      </c>
      <c r="T7" s="41">
        <v>3.5</v>
      </c>
      <c r="U7" s="41">
        <v>27</v>
      </c>
      <c r="V7" s="41"/>
      <c r="W7" s="41">
        <v>25.7</v>
      </c>
      <c r="X7" s="43">
        <f t="shared" si="1"/>
        <v>5.7255526111673984E-2</v>
      </c>
      <c r="Y7" s="43"/>
      <c r="Z7" s="43"/>
      <c r="AA7" s="43"/>
      <c r="AB7" s="43"/>
      <c r="AC7" s="43"/>
      <c r="AD7" s="43"/>
      <c r="AE7" s="43"/>
      <c r="AF7">
        <f t="shared" si="0"/>
        <v>0.73573351053501068</v>
      </c>
    </row>
    <row r="8" spans="1:32">
      <c r="A8" s="53">
        <v>2</v>
      </c>
      <c r="B8" s="48" t="s">
        <v>23</v>
      </c>
      <c r="C8" s="48"/>
      <c r="D8" s="48"/>
      <c r="E8" s="48"/>
      <c r="F8" s="48"/>
      <c r="G8" s="48">
        <v>100</v>
      </c>
      <c r="H8" s="48"/>
      <c r="I8" s="48"/>
      <c r="J8" s="48"/>
      <c r="K8" s="48"/>
      <c r="L8" s="48"/>
      <c r="M8" s="48"/>
      <c r="N8" s="48"/>
      <c r="O8" s="39"/>
      <c r="P8" s="40">
        <v>6</v>
      </c>
      <c r="Q8" s="41">
        <v>6</v>
      </c>
      <c r="R8" s="41" t="s">
        <v>63</v>
      </c>
      <c r="S8" s="41">
        <v>223</v>
      </c>
      <c r="T8" s="41">
        <v>11</v>
      </c>
      <c r="U8" s="41">
        <v>31</v>
      </c>
      <c r="V8" s="41"/>
      <c r="W8" s="41">
        <v>25.9</v>
      </c>
      <c r="X8" s="43">
        <f t="shared" si="1"/>
        <v>7.5476763502494784E-2</v>
      </c>
      <c r="Y8" s="43"/>
      <c r="Z8" s="43"/>
      <c r="AA8" s="43"/>
      <c r="AB8" s="43"/>
      <c r="AC8" s="43"/>
      <c r="AD8" s="43"/>
      <c r="AE8" s="43"/>
      <c r="AF8">
        <f t="shared" si="0"/>
        <v>0.97742408735730735</v>
      </c>
    </row>
    <row r="9" spans="1:32">
      <c r="A9" s="53">
        <v>3</v>
      </c>
      <c r="B9" s="48" t="s">
        <v>55</v>
      </c>
      <c r="C9" s="48"/>
      <c r="D9" s="48"/>
      <c r="E9" s="48"/>
      <c r="F9" s="48"/>
      <c r="G9" s="48"/>
      <c r="H9" s="48"/>
      <c r="I9" s="48">
        <v>100</v>
      </c>
      <c r="J9" s="48"/>
      <c r="K9" s="48"/>
      <c r="L9" s="48"/>
      <c r="M9" s="48"/>
      <c r="N9" s="48"/>
      <c r="O9" s="39"/>
      <c r="P9" s="40">
        <v>7</v>
      </c>
      <c r="Q9" s="41">
        <v>7</v>
      </c>
      <c r="R9" s="41" t="s">
        <v>60</v>
      </c>
      <c r="S9" s="41">
        <v>320</v>
      </c>
      <c r="T9" s="41">
        <v>8.6</v>
      </c>
      <c r="U9" s="41">
        <v>30.5</v>
      </c>
      <c r="V9" s="41"/>
      <c r="W9" s="41">
        <v>33</v>
      </c>
      <c r="X9" s="43">
        <f t="shared" si="1"/>
        <v>7.3061664150047625E-2</v>
      </c>
      <c r="Y9" s="43"/>
      <c r="Z9" s="43"/>
      <c r="AA9" s="43"/>
      <c r="AB9" s="43"/>
      <c r="AC9" s="43"/>
      <c r="AD9" s="43"/>
      <c r="AE9" s="43"/>
      <c r="AF9">
        <f t="shared" si="0"/>
        <v>1.2055174584757857</v>
      </c>
    </row>
    <row r="10" spans="1:32">
      <c r="A10" s="53">
        <v>4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39"/>
      <c r="P10" s="40">
        <v>8</v>
      </c>
      <c r="Q10" s="41">
        <v>8</v>
      </c>
      <c r="R10" s="41" t="s">
        <v>57</v>
      </c>
      <c r="S10" s="41"/>
      <c r="T10" s="41">
        <v>7.6</v>
      </c>
      <c r="U10" s="41">
        <v>45</v>
      </c>
      <c r="V10" s="41"/>
      <c r="W10" s="41"/>
      <c r="X10" s="43">
        <f t="shared" si="1"/>
        <v>0.15904312808798329</v>
      </c>
      <c r="Y10" s="43"/>
      <c r="Z10" s="43"/>
      <c r="AA10" s="43"/>
      <c r="AB10" s="43"/>
      <c r="AC10" s="43"/>
      <c r="AD10" s="43"/>
      <c r="AE10" s="43"/>
      <c r="AF10">
        <f t="shared" si="0"/>
        <v>0</v>
      </c>
    </row>
    <row r="11" spans="1:32">
      <c r="A11" s="53">
        <v>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39"/>
      <c r="P11" s="40">
        <v>9</v>
      </c>
      <c r="Q11" s="41">
        <v>9</v>
      </c>
      <c r="R11" s="41" t="s">
        <v>57</v>
      </c>
      <c r="S11" s="41"/>
      <c r="T11" s="41">
        <v>9.3000000000000007</v>
      </c>
      <c r="U11" s="41">
        <v>40</v>
      </c>
      <c r="V11" s="41"/>
      <c r="W11" s="41"/>
      <c r="X11" s="43">
        <f t="shared" si="1"/>
        <v>0.12566370614359174</v>
      </c>
      <c r="Y11" s="43"/>
      <c r="Z11" s="43"/>
      <c r="AA11" s="43"/>
      <c r="AB11" s="43"/>
      <c r="AC11" s="43"/>
      <c r="AD11" s="43"/>
      <c r="AE11" s="43"/>
      <c r="AF11">
        <f t="shared" si="0"/>
        <v>0</v>
      </c>
    </row>
    <row r="12" spans="1:32">
      <c r="A12" s="53">
        <v>6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39"/>
      <c r="P12" s="40">
        <v>10</v>
      </c>
      <c r="Q12" s="41">
        <v>10</v>
      </c>
      <c r="R12" s="41" t="s">
        <v>63</v>
      </c>
      <c r="S12" s="41"/>
      <c r="T12" s="41">
        <v>9.1999999999999993</v>
      </c>
      <c r="U12" s="41">
        <v>36.5</v>
      </c>
      <c r="V12" s="41"/>
      <c r="W12" s="41"/>
      <c r="X12" s="43">
        <f t="shared" si="1"/>
        <v>0.10463467031862503</v>
      </c>
      <c r="Y12" s="43"/>
      <c r="Z12" s="43"/>
      <c r="AA12" s="43"/>
      <c r="AB12" s="43"/>
      <c r="AC12" s="43"/>
      <c r="AD12" s="43"/>
      <c r="AE12" s="43"/>
      <c r="AF12">
        <f t="shared" si="0"/>
        <v>0</v>
      </c>
    </row>
    <row r="13" spans="1:32">
      <c r="A13" s="53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39"/>
      <c r="P13" s="40">
        <v>11</v>
      </c>
      <c r="Q13" s="41"/>
      <c r="R13" s="41"/>
      <c r="S13" s="41"/>
      <c r="T13" s="41"/>
      <c r="U13" s="41"/>
      <c r="V13" s="41"/>
      <c r="W13" s="41"/>
      <c r="X13" s="43">
        <f t="shared" si="1"/>
        <v>0</v>
      </c>
      <c r="Y13" s="43"/>
      <c r="Z13" s="43"/>
      <c r="AA13" s="43"/>
      <c r="AB13" s="43"/>
      <c r="AC13" s="43"/>
      <c r="AD13" s="43"/>
      <c r="AE13" s="43"/>
      <c r="AF13">
        <f t="shared" si="0"/>
        <v>0</v>
      </c>
    </row>
    <row r="14" spans="1:32">
      <c r="A14" s="53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39"/>
      <c r="P14" s="40">
        <v>12</v>
      </c>
      <c r="Q14" s="41"/>
      <c r="R14" s="41"/>
      <c r="S14" s="41"/>
      <c r="T14" s="41"/>
      <c r="U14" s="41"/>
      <c r="V14" s="41"/>
      <c r="W14" s="41"/>
      <c r="X14" s="43">
        <f t="shared" si="1"/>
        <v>0</v>
      </c>
      <c r="Y14" s="43"/>
      <c r="Z14" s="43"/>
      <c r="AA14" s="43"/>
      <c r="AB14" s="43"/>
      <c r="AC14" s="43"/>
      <c r="AD14" s="43"/>
      <c r="AE14" s="43"/>
      <c r="AF14">
        <f t="shared" si="0"/>
        <v>0</v>
      </c>
    </row>
    <row r="15" spans="1:32">
      <c r="A15" s="53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39"/>
      <c r="P15" s="40">
        <v>13</v>
      </c>
      <c r="Q15" s="41"/>
      <c r="R15" s="41"/>
      <c r="S15" s="41"/>
      <c r="T15" s="41"/>
      <c r="U15" s="41"/>
      <c r="V15" s="41"/>
      <c r="W15" s="41"/>
      <c r="X15" s="43">
        <f t="shared" si="1"/>
        <v>0</v>
      </c>
      <c r="Y15" s="43"/>
      <c r="Z15" s="43"/>
      <c r="AA15" s="43"/>
      <c r="AB15" s="43"/>
      <c r="AC15" s="43"/>
      <c r="AD15" s="43"/>
      <c r="AE15" s="43"/>
      <c r="AF15">
        <f t="shared" si="0"/>
        <v>0</v>
      </c>
    </row>
    <row r="16" spans="1:32">
      <c r="A16" s="53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39"/>
      <c r="P16" s="40">
        <v>14</v>
      </c>
      <c r="Q16" s="41"/>
      <c r="R16" s="41"/>
      <c r="S16" s="41"/>
      <c r="T16" s="41"/>
      <c r="U16" s="41"/>
      <c r="V16" s="41"/>
      <c r="W16" s="41"/>
      <c r="X16" s="43">
        <f t="shared" si="1"/>
        <v>0</v>
      </c>
      <c r="Y16" s="43"/>
      <c r="Z16" s="43"/>
      <c r="AA16" s="43"/>
      <c r="AB16" s="43"/>
      <c r="AC16" s="43"/>
      <c r="AD16" s="43"/>
      <c r="AE16" s="43"/>
      <c r="AF16">
        <f t="shared" si="0"/>
        <v>0</v>
      </c>
    </row>
    <row r="17" spans="1:32">
      <c r="A17" s="53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39"/>
      <c r="P17" s="40">
        <v>15</v>
      </c>
      <c r="Q17" s="41"/>
      <c r="R17" s="41"/>
      <c r="S17" s="41"/>
      <c r="T17" s="41"/>
      <c r="U17" s="41"/>
      <c r="V17" s="41"/>
      <c r="W17" s="41"/>
      <c r="X17" s="43">
        <f t="shared" si="1"/>
        <v>0</v>
      </c>
      <c r="Y17" s="43"/>
      <c r="Z17" s="43"/>
      <c r="AA17" s="43"/>
      <c r="AB17" s="43"/>
      <c r="AC17" s="43"/>
      <c r="AD17" s="43"/>
      <c r="AE17" s="43"/>
      <c r="AF17">
        <f t="shared" si="0"/>
        <v>0</v>
      </c>
    </row>
    <row r="18" spans="1:32">
      <c r="A18" s="53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39"/>
      <c r="P18" s="40">
        <v>16</v>
      </c>
      <c r="Q18" s="41"/>
      <c r="R18" s="41"/>
      <c r="S18" s="41"/>
      <c r="T18" s="41"/>
      <c r="U18" s="41"/>
      <c r="V18" s="41"/>
      <c r="W18" s="41"/>
      <c r="X18" s="43">
        <f t="shared" si="1"/>
        <v>0</v>
      </c>
      <c r="Y18" s="43"/>
      <c r="Z18" s="43"/>
      <c r="AA18" s="43"/>
      <c r="AB18" s="43"/>
      <c r="AC18" s="43"/>
      <c r="AD18" s="43"/>
      <c r="AE18" s="43"/>
      <c r="AF18">
        <f t="shared" si="0"/>
        <v>0</v>
      </c>
    </row>
    <row r="19" spans="1:32">
      <c r="A19" s="53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39"/>
      <c r="P19" s="40">
        <v>17</v>
      </c>
      <c r="Q19" s="41"/>
      <c r="R19" s="41"/>
      <c r="S19" s="41"/>
      <c r="T19" s="41"/>
      <c r="U19" s="41"/>
      <c r="V19" s="41"/>
      <c r="W19" s="41"/>
      <c r="X19" s="43">
        <f t="shared" si="1"/>
        <v>0</v>
      </c>
      <c r="Y19" s="43"/>
      <c r="Z19" s="43"/>
      <c r="AA19" s="43"/>
      <c r="AB19" s="43"/>
      <c r="AC19" s="43"/>
      <c r="AD19" s="43"/>
      <c r="AE19" s="43"/>
      <c r="AF19">
        <f t="shared" si="0"/>
        <v>0</v>
      </c>
    </row>
    <row r="20" spans="1:32">
      <c r="A20" s="53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39"/>
      <c r="P20" s="40">
        <v>18</v>
      </c>
      <c r="Q20" s="41"/>
      <c r="R20" s="41"/>
      <c r="S20" s="41"/>
      <c r="T20" s="41"/>
      <c r="U20" s="41"/>
      <c r="V20" s="41"/>
      <c r="W20" s="41"/>
      <c r="X20" s="43">
        <f t="shared" si="1"/>
        <v>0</v>
      </c>
      <c r="Y20" s="43"/>
      <c r="Z20" s="43"/>
      <c r="AA20" s="43"/>
      <c r="AB20" s="43"/>
      <c r="AC20" s="43"/>
      <c r="AD20" s="43"/>
      <c r="AE20" s="43"/>
      <c r="AF20">
        <f t="shared" si="0"/>
        <v>0</v>
      </c>
    </row>
    <row r="21" spans="1:32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40">
        <v>19</v>
      </c>
      <c r="Q21" s="41"/>
      <c r="R21" s="41"/>
      <c r="S21" s="41"/>
      <c r="T21" s="41"/>
      <c r="U21" s="41"/>
      <c r="V21" s="41"/>
      <c r="W21" s="41"/>
      <c r="X21" s="43">
        <f t="shared" si="1"/>
        <v>0</v>
      </c>
      <c r="Y21" s="43"/>
      <c r="Z21" s="43"/>
      <c r="AA21" s="43"/>
      <c r="AB21" s="43"/>
      <c r="AC21" s="43"/>
      <c r="AD21" s="43"/>
      <c r="AE21" s="43"/>
      <c r="AF21">
        <f t="shared" si="0"/>
        <v>0</v>
      </c>
    </row>
    <row r="22" spans="1:3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0">
        <v>20</v>
      </c>
      <c r="Q22" s="41"/>
      <c r="R22" s="41"/>
      <c r="S22" s="41"/>
      <c r="T22" s="41"/>
      <c r="U22" s="41"/>
      <c r="V22" s="41"/>
      <c r="W22" s="41"/>
      <c r="X22" s="43">
        <f t="shared" si="1"/>
        <v>0</v>
      </c>
      <c r="Y22" s="43"/>
      <c r="Z22" s="43"/>
      <c r="AA22" s="43"/>
      <c r="AB22" s="43"/>
      <c r="AC22" s="43"/>
      <c r="AD22" s="43"/>
      <c r="AE22" s="43"/>
      <c r="AF22">
        <f t="shared" si="0"/>
        <v>0</v>
      </c>
    </row>
    <row r="23" spans="1:32">
      <c r="X23">
        <f>SUM(X3:X22)</f>
        <v>0.80501348252829963</v>
      </c>
      <c r="AF23">
        <f>SUM(AF3:AF22)</f>
        <v>5.6244070721896664</v>
      </c>
    </row>
    <row r="24" spans="1:32">
      <c r="A24" s="1" t="s">
        <v>86</v>
      </c>
      <c r="B24" s="1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2</v>
      </c>
      <c r="Q24" s="1"/>
      <c r="R24" s="1"/>
      <c r="S24" s="1"/>
      <c r="T24" s="1"/>
      <c r="U24" s="1"/>
      <c r="V24" s="1"/>
      <c r="W24" s="1"/>
      <c r="X24" s="1">
        <f t="shared" si="1"/>
        <v>0</v>
      </c>
      <c r="Y24" s="1" t="s">
        <v>3</v>
      </c>
      <c r="Z24" s="1"/>
      <c r="AA24" s="1"/>
      <c r="AB24" s="1"/>
      <c r="AC24" s="1"/>
      <c r="AD24" s="1"/>
      <c r="AE24" s="1"/>
      <c r="AF24">
        <f>X24*W24*0.5</f>
        <v>0</v>
      </c>
    </row>
    <row r="25" spans="1:32">
      <c r="A25" s="2"/>
      <c r="B25" s="3"/>
      <c r="C25" s="144" t="s">
        <v>4</v>
      </c>
      <c r="D25" s="145"/>
      <c r="E25" s="146"/>
      <c r="F25" s="144" t="s">
        <v>5</v>
      </c>
      <c r="G25" s="145"/>
      <c r="H25" s="146"/>
      <c r="I25" s="144" t="s">
        <v>6</v>
      </c>
      <c r="J25" s="145"/>
      <c r="K25" s="146"/>
      <c r="L25" s="144" t="s">
        <v>7</v>
      </c>
      <c r="M25" s="145"/>
      <c r="N25" s="146"/>
      <c r="O25" s="4"/>
      <c r="P25" s="5" t="s">
        <v>8</v>
      </c>
      <c r="Q25" s="6" t="s">
        <v>9</v>
      </c>
      <c r="R25" s="6" t="s">
        <v>10</v>
      </c>
      <c r="S25" s="6" t="s">
        <v>11</v>
      </c>
      <c r="T25" s="6" t="s">
        <v>12</v>
      </c>
      <c r="U25" s="6" t="s">
        <v>13</v>
      </c>
      <c r="V25" s="6" t="s">
        <v>14</v>
      </c>
      <c r="W25" s="6" t="s">
        <v>15</v>
      </c>
      <c r="X25" s="7"/>
      <c r="Y25" s="8"/>
      <c r="Z25" s="9" t="s">
        <v>16</v>
      </c>
      <c r="AA25" s="9" t="s">
        <v>17</v>
      </c>
      <c r="AB25" s="9" t="s">
        <v>18</v>
      </c>
      <c r="AC25" s="9" t="s">
        <v>19</v>
      </c>
      <c r="AD25" s="9" t="s">
        <v>20</v>
      </c>
      <c r="AE25" s="9" t="s">
        <v>21</v>
      </c>
    </row>
    <row r="26" spans="1:32">
      <c r="A26" s="10"/>
      <c r="B26" s="147" t="s">
        <v>22</v>
      </c>
      <c r="C26" s="11">
        <v>1</v>
      </c>
      <c r="D26" s="12">
        <v>4</v>
      </c>
      <c r="E26" s="12">
        <v>25</v>
      </c>
      <c r="F26" s="12">
        <v>1</v>
      </c>
      <c r="G26" s="12">
        <v>4</v>
      </c>
      <c r="H26" s="12">
        <v>25</v>
      </c>
      <c r="I26" s="12">
        <v>1</v>
      </c>
      <c r="J26" s="12">
        <v>4</v>
      </c>
      <c r="K26" s="12">
        <v>25</v>
      </c>
      <c r="L26" s="12">
        <v>1</v>
      </c>
      <c r="M26" s="12">
        <v>4</v>
      </c>
      <c r="N26" s="12">
        <v>25</v>
      </c>
      <c r="O26" s="13"/>
      <c r="P26" s="14">
        <v>1</v>
      </c>
      <c r="Q26" s="15">
        <v>1</v>
      </c>
      <c r="R26" s="15" t="s">
        <v>87</v>
      </c>
      <c r="S26" s="15">
        <v>241</v>
      </c>
      <c r="T26" s="15" t="s">
        <v>88</v>
      </c>
      <c r="U26" s="15">
        <v>14.5</v>
      </c>
      <c r="V26" s="15" t="s">
        <v>89</v>
      </c>
      <c r="W26" s="15">
        <v>14</v>
      </c>
      <c r="X26" s="16">
        <f t="shared" si="1"/>
        <v>1.6512996385431349E-2</v>
      </c>
      <c r="Y26" s="17" t="s">
        <v>24</v>
      </c>
      <c r="Z26" s="15"/>
      <c r="AA26" s="15"/>
      <c r="AB26" s="15"/>
      <c r="AC26" s="15"/>
      <c r="AD26" s="15"/>
      <c r="AE26" s="15"/>
      <c r="AF26">
        <f t="shared" ref="AF26:AF45" si="2">X26*W26*0.5</f>
        <v>0.11559097469801943</v>
      </c>
    </row>
    <row r="27" spans="1:32">
      <c r="A27" s="2"/>
      <c r="B27" s="143"/>
      <c r="C27" s="18" t="s">
        <v>25</v>
      </c>
      <c r="D27" s="19" t="s">
        <v>26</v>
      </c>
      <c r="E27" s="19" t="s">
        <v>27</v>
      </c>
      <c r="F27" s="19" t="s">
        <v>28</v>
      </c>
      <c r="G27" s="19" t="s">
        <v>29</v>
      </c>
      <c r="H27" s="19" t="s">
        <v>30</v>
      </c>
      <c r="I27" s="19" t="s">
        <v>31</v>
      </c>
      <c r="J27" s="19" t="s">
        <v>32</v>
      </c>
      <c r="K27" s="19" t="s">
        <v>33</v>
      </c>
      <c r="L27" s="19" t="s">
        <v>34</v>
      </c>
      <c r="M27" s="19" t="s">
        <v>35</v>
      </c>
      <c r="N27" s="19" t="s">
        <v>36</v>
      </c>
      <c r="O27" s="4"/>
      <c r="P27" s="14">
        <v>2</v>
      </c>
      <c r="Q27" s="15">
        <v>2</v>
      </c>
      <c r="R27" s="15" t="s">
        <v>90</v>
      </c>
      <c r="S27" s="15">
        <v>335</v>
      </c>
      <c r="T27" s="15" t="s">
        <v>91</v>
      </c>
      <c r="U27" s="15">
        <v>35</v>
      </c>
      <c r="V27" s="15"/>
      <c r="W27" s="15">
        <v>34</v>
      </c>
      <c r="X27" s="16">
        <f t="shared" si="1"/>
        <v>9.6211275016187398E-2</v>
      </c>
      <c r="Y27" s="16"/>
      <c r="Z27" s="16"/>
      <c r="AA27" s="16"/>
      <c r="AB27" s="16"/>
      <c r="AC27" s="16"/>
      <c r="AD27" s="16"/>
      <c r="AE27" s="16"/>
      <c r="AF27">
        <f t="shared" si="2"/>
        <v>1.6355916752751858</v>
      </c>
    </row>
    <row r="28" spans="1:32" ht="19.5">
      <c r="A28" s="20"/>
      <c r="B28" s="21" t="s">
        <v>38</v>
      </c>
      <c r="C28" s="22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13"/>
      <c r="P28" s="14">
        <v>3</v>
      </c>
      <c r="Q28" s="15">
        <v>3</v>
      </c>
      <c r="R28" s="15" t="s">
        <v>87</v>
      </c>
      <c r="S28" s="15">
        <v>340</v>
      </c>
      <c r="T28" s="15" t="s">
        <v>92</v>
      </c>
      <c r="U28" s="15">
        <v>9.5</v>
      </c>
      <c r="V28" s="15"/>
      <c r="W28" s="15">
        <v>3.3</v>
      </c>
      <c r="X28" s="16">
        <f t="shared" si="1"/>
        <v>7.0882184246619708E-3</v>
      </c>
      <c r="Y28" s="16"/>
      <c r="Z28" s="16"/>
      <c r="AA28" s="16"/>
      <c r="AB28" s="16"/>
      <c r="AC28" s="16"/>
      <c r="AD28" s="16"/>
      <c r="AE28" s="16"/>
      <c r="AF28">
        <f t="shared" si="2"/>
        <v>1.1695560400692251E-2</v>
      </c>
    </row>
    <row r="29" spans="1:32">
      <c r="A29" s="23" t="s">
        <v>40</v>
      </c>
      <c r="B29" s="24" t="s">
        <v>41</v>
      </c>
      <c r="C29" s="19" t="s">
        <v>42</v>
      </c>
      <c r="D29" s="19" t="s">
        <v>43</v>
      </c>
      <c r="E29" s="19" t="s">
        <v>44</v>
      </c>
      <c r="F29" s="19" t="s">
        <v>45</v>
      </c>
      <c r="G29" s="19" t="s">
        <v>46</v>
      </c>
      <c r="H29" s="19" t="s">
        <v>47</v>
      </c>
      <c r="I29" s="19" t="s">
        <v>48</v>
      </c>
      <c r="J29" s="19" t="s">
        <v>49</v>
      </c>
      <c r="K29" s="19" t="s">
        <v>50</v>
      </c>
      <c r="L29" s="19" t="s">
        <v>51</v>
      </c>
      <c r="M29" s="19" t="s">
        <v>52</v>
      </c>
      <c r="N29" s="19" t="s">
        <v>53</v>
      </c>
      <c r="O29" s="4"/>
      <c r="P29" s="14">
        <v>4</v>
      </c>
      <c r="Q29" s="15">
        <v>4</v>
      </c>
      <c r="R29" s="15" t="s">
        <v>87</v>
      </c>
      <c r="S29" s="15">
        <v>17</v>
      </c>
      <c r="T29" s="15" t="s">
        <v>94</v>
      </c>
      <c r="U29" s="15">
        <v>22</v>
      </c>
      <c r="V29" s="15"/>
      <c r="W29" s="15">
        <v>18.5</v>
      </c>
      <c r="X29" s="16">
        <f t="shared" si="1"/>
        <v>3.8013271108436497E-2</v>
      </c>
      <c r="Y29" s="16"/>
      <c r="Z29" s="16"/>
      <c r="AA29" s="16"/>
      <c r="AB29" s="16"/>
      <c r="AC29" s="16"/>
      <c r="AD29" s="16"/>
      <c r="AE29" s="16"/>
      <c r="AF29">
        <f t="shared" si="2"/>
        <v>0.35162275775303758</v>
      </c>
    </row>
    <row r="30" spans="1:32">
      <c r="A30" s="25">
        <v>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3"/>
      <c r="P30" s="14">
        <v>5</v>
      </c>
      <c r="Q30" s="15">
        <v>5</v>
      </c>
      <c r="R30" s="15" t="s">
        <v>87</v>
      </c>
      <c r="S30" s="15">
        <v>45</v>
      </c>
      <c r="T30" s="15">
        <v>5</v>
      </c>
      <c r="U30" s="15">
        <v>11</v>
      </c>
      <c r="V30" s="15"/>
      <c r="W30" s="15">
        <v>16.600000000000001</v>
      </c>
      <c r="X30" s="16">
        <f t="shared" si="1"/>
        <v>9.5033177771091243E-3</v>
      </c>
      <c r="Y30" s="16"/>
      <c r="Z30" s="16"/>
      <c r="AA30" s="16"/>
      <c r="AB30" s="16"/>
      <c r="AC30" s="16"/>
      <c r="AD30" s="16"/>
      <c r="AE30" s="16"/>
      <c r="AF30">
        <f t="shared" si="2"/>
        <v>7.8877537550005733E-2</v>
      </c>
    </row>
    <row r="31" spans="1:32">
      <c r="A31" s="25">
        <v>2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13"/>
      <c r="P31" s="14">
        <v>6</v>
      </c>
      <c r="Q31" s="15">
        <v>6</v>
      </c>
      <c r="R31" s="15" t="s">
        <v>87</v>
      </c>
      <c r="S31" s="15">
        <v>110</v>
      </c>
      <c r="T31" s="15" t="s">
        <v>95</v>
      </c>
      <c r="U31" s="15">
        <v>30.5</v>
      </c>
      <c r="V31" s="15"/>
      <c r="W31" s="15">
        <v>37.6</v>
      </c>
      <c r="X31" s="16">
        <f t="shared" si="1"/>
        <v>7.3061664150047625E-2</v>
      </c>
      <c r="Y31" s="16"/>
      <c r="Z31" s="16"/>
      <c r="AA31" s="16"/>
      <c r="AB31" s="16"/>
      <c r="AC31" s="16"/>
      <c r="AD31" s="16"/>
      <c r="AE31" s="16"/>
      <c r="AF31">
        <f t="shared" si="2"/>
        <v>1.3735592860208954</v>
      </c>
    </row>
    <row r="32" spans="1:32">
      <c r="A32" s="25">
        <v>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13"/>
      <c r="P32" s="14">
        <v>7</v>
      </c>
      <c r="Q32" s="15">
        <v>7</v>
      </c>
      <c r="R32" s="15" t="s">
        <v>96</v>
      </c>
      <c r="S32" s="15">
        <v>160</v>
      </c>
      <c r="T32" s="15" t="s">
        <v>97</v>
      </c>
      <c r="U32" s="15">
        <v>26</v>
      </c>
      <c r="V32" s="15"/>
      <c r="W32" s="15">
        <v>30</v>
      </c>
      <c r="X32" s="16">
        <f t="shared" si="1"/>
        <v>5.3092915845667513E-2</v>
      </c>
      <c r="Y32" s="16"/>
      <c r="Z32" s="16"/>
      <c r="AA32" s="16"/>
      <c r="AB32" s="16"/>
      <c r="AC32" s="16"/>
      <c r="AD32" s="16"/>
      <c r="AE32" s="16"/>
      <c r="AF32">
        <f t="shared" si="2"/>
        <v>0.79639373768501265</v>
      </c>
    </row>
    <row r="33" spans="1:32">
      <c r="A33" s="25">
        <v>4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13"/>
      <c r="P33" s="14">
        <v>8</v>
      </c>
      <c r="Q33" s="15">
        <v>8</v>
      </c>
      <c r="R33" s="15" t="s">
        <v>87</v>
      </c>
      <c r="S33" s="15">
        <v>337</v>
      </c>
      <c r="T33" s="15" t="s">
        <v>98</v>
      </c>
      <c r="U33" s="15">
        <v>31</v>
      </c>
      <c r="V33" s="15"/>
      <c r="W33" s="15">
        <v>38.5</v>
      </c>
      <c r="X33" s="16">
        <f t="shared" si="1"/>
        <v>7.5476763502494784E-2</v>
      </c>
      <c r="Y33" s="16"/>
      <c r="Z33" s="16"/>
      <c r="AA33" s="16"/>
      <c r="AB33" s="16"/>
      <c r="AC33" s="16"/>
      <c r="AD33" s="16"/>
      <c r="AE33" s="16"/>
      <c r="AF33">
        <f t="shared" si="2"/>
        <v>1.4529276974230245</v>
      </c>
    </row>
    <row r="34" spans="1:32">
      <c r="A34" s="25">
        <v>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3"/>
      <c r="P34" s="14">
        <v>9</v>
      </c>
      <c r="Q34" s="15">
        <v>9</v>
      </c>
      <c r="R34" s="15" t="s">
        <v>73</v>
      </c>
      <c r="S34" s="15">
        <v>20</v>
      </c>
      <c r="T34" s="15" t="s">
        <v>99</v>
      </c>
      <c r="U34" s="15">
        <v>44.5</v>
      </c>
      <c r="V34" s="15"/>
      <c r="W34" s="15">
        <v>31</v>
      </c>
      <c r="X34" s="16">
        <f t="shared" si="1"/>
        <v>0.15552847130677971</v>
      </c>
      <c r="Y34" s="16"/>
      <c r="Z34" s="16"/>
      <c r="AA34" s="16"/>
      <c r="AB34" s="16"/>
      <c r="AC34" s="16"/>
      <c r="AD34" s="16"/>
      <c r="AE34" s="16"/>
      <c r="AF34">
        <f t="shared" si="2"/>
        <v>2.4106913052550856</v>
      </c>
    </row>
    <row r="35" spans="1:32">
      <c r="A35" s="25">
        <v>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13"/>
      <c r="P35" s="14">
        <v>10</v>
      </c>
      <c r="Q35" s="15">
        <v>10</v>
      </c>
      <c r="R35" s="15" t="s">
        <v>73</v>
      </c>
      <c r="S35" s="15">
        <v>65</v>
      </c>
      <c r="T35" s="15" t="s">
        <v>100</v>
      </c>
      <c r="U35" s="15">
        <v>40</v>
      </c>
      <c r="V35" s="15"/>
      <c r="W35" s="15"/>
      <c r="X35" s="16">
        <f t="shared" si="1"/>
        <v>0.12566370614359174</v>
      </c>
      <c r="Y35" s="16"/>
      <c r="Z35" s="16"/>
      <c r="AA35" s="16"/>
      <c r="AB35" s="16"/>
      <c r="AC35" s="16"/>
      <c r="AD35" s="16"/>
      <c r="AE35" s="16"/>
      <c r="AF35">
        <f t="shared" si="2"/>
        <v>0</v>
      </c>
    </row>
    <row r="36" spans="1:32">
      <c r="A36" s="25">
        <v>7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13"/>
      <c r="P36" s="14">
        <v>11</v>
      </c>
      <c r="Q36" s="15">
        <v>11</v>
      </c>
      <c r="R36" s="15" t="s">
        <v>101</v>
      </c>
      <c r="S36" s="15">
        <v>180</v>
      </c>
      <c r="T36" s="15" t="s">
        <v>102</v>
      </c>
      <c r="U36" s="15">
        <v>38.5</v>
      </c>
      <c r="V36" s="15"/>
      <c r="W36" s="15"/>
      <c r="X36" s="16">
        <f t="shared" si="1"/>
        <v>0.11641564276958677</v>
      </c>
      <c r="Y36" s="16"/>
      <c r="Z36" s="16"/>
      <c r="AA36" s="16"/>
      <c r="AB36" s="16"/>
      <c r="AC36" s="16"/>
      <c r="AD36" s="16"/>
      <c r="AE36" s="16"/>
      <c r="AF36">
        <f t="shared" si="2"/>
        <v>0</v>
      </c>
    </row>
    <row r="37" spans="1:32">
      <c r="A37" s="25">
        <v>8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13"/>
      <c r="P37" s="14">
        <v>12</v>
      </c>
      <c r="Q37" s="15">
        <v>12</v>
      </c>
      <c r="R37" s="15" t="s">
        <v>101</v>
      </c>
      <c r="S37" s="15">
        <v>235</v>
      </c>
      <c r="T37" s="15" t="s">
        <v>103</v>
      </c>
      <c r="U37" s="15">
        <v>31.5</v>
      </c>
      <c r="V37" s="15"/>
      <c r="W37" s="15"/>
      <c r="X37" s="16">
        <f t="shared" si="1"/>
        <v>7.793113276311181E-2</v>
      </c>
      <c r="Y37" s="16"/>
      <c r="Z37" s="16"/>
      <c r="AA37" s="16"/>
      <c r="AB37" s="16"/>
      <c r="AC37" s="16"/>
      <c r="AD37" s="16"/>
      <c r="AE37" s="16"/>
      <c r="AF37">
        <f t="shared" si="2"/>
        <v>0</v>
      </c>
    </row>
    <row r="38" spans="1:32">
      <c r="A38" s="25">
        <v>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13"/>
      <c r="P38" s="14">
        <v>13</v>
      </c>
      <c r="Q38" s="15"/>
      <c r="R38" s="15"/>
      <c r="S38" s="15"/>
      <c r="T38" s="15"/>
      <c r="U38" s="15"/>
      <c r="V38" s="15"/>
      <c r="W38" s="15"/>
      <c r="X38" s="16">
        <f t="shared" si="1"/>
        <v>0</v>
      </c>
      <c r="Y38" s="16"/>
      <c r="Z38" s="16"/>
      <c r="AA38" s="16"/>
      <c r="AB38" s="16"/>
      <c r="AC38" s="16"/>
      <c r="AD38" s="16"/>
      <c r="AE38" s="16"/>
      <c r="AF38">
        <f t="shared" si="2"/>
        <v>0</v>
      </c>
    </row>
    <row r="39" spans="1:32">
      <c r="A39" s="25">
        <v>10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3"/>
      <c r="P39" s="14">
        <v>14</v>
      </c>
      <c r="Q39" s="15"/>
      <c r="R39" s="15"/>
      <c r="S39" s="15"/>
      <c r="T39" s="15"/>
      <c r="U39" s="15"/>
      <c r="V39" s="15"/>
      <c r="W39" s="15"/>
      <c r="X39" s="16">
        <f t="shared" si="1"/>
        <v>0</v>
      </c>
      <c r="Y39" s="16"/>
      <c r="Z39" s="16"/>
      <c r="AA39" s="16"/>
      <c r="AB39" s="16"/>
      <c r="AC39" s="16"/>
      <c r="AD39" s="16"/>
      <c r="AE39" s="16"/>
      <c r="AF39">
        <f t="shared" si="2"/>
        <v>0</v>
      </c>
    </row>
    <row r="40" spans="1:32">
      <c r="A40" s="25">
        <v>11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13"/>
      <c r="P40" s="14">
        <v>15</v>
      </c>
      <c r="Q40" s="15"/>
      <c r="R40" s="15"/>
      <c r="S40" s="15"/>
      <c r="T40" s="15"/>
      <c r="U40" s="15"/>
      <c r="V40" s="15"/>
      <c r="W40" s="15"/>
      <c r="X40" s="16">
        <f t="shared" si="1"/>
        <v>0</v>
      </c>
      <c r="Y40" s="16"/>
      <c r="Z40" s="16"/>
      <c r="AA40" s="16"/>
      <c r="AB40" s="16"/>
      <c r="AC40" s="16"/>
      <c r="AD40" s="16"/>
      <c r="AE40" s="16"/>
      <c r="AF40">
        <f t="shared" si="2"/>
        <v>0</v>
      </c>
    </row>
    <row r="41" spans="1:32">
      <c r="A41" s="25">
        <v>12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13"/>
      <c r="P41" s="14">
        <v>16</v>
      </c>
      <c r="Q41" s="15"/>
      <c r="R41" s="15"/>
      <c r="S41" s="15"/>
      <c r="T41" s="15"/>
      <c r="U41" s="15"/>
      <c r="V41" s="15"/>
      <c r="W41" s="15"/>
      <c r="X41" s="16">
        <f t="shared" si="1"/>
        <v>0</v>
      </c>
      <c r="Y41" s="16"/>
      <c r="Z41" s="16"/>
      <c r="AA41" s="16"/>
      <c r="AB41" s="16"/>
      <c r="AC41" s="16"/>
      <c r="AD41" s="16"/>
      <c r="AE41" s="16"/>
      <c r="AF41">
        <f t="shared" si="2"/>
        <v>0</v>
      </c>
    </row>
    <row r="42" spans="1:32">
      <c r="A42" s="25">
        <v>13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13"/>
      <c r="P42" s="14">
        <v>17</v>
      </c>
      <c r="Q42" s="15"/>
      <c r="R42" s="15"/>
      <c r="S42" s="15"/>
      <c r="T42" s="15"/>
      <c r="U42" s="15"/>
      <c r="V42" s="15"/>
      <c r="W42" s="15"/>
      <c r="X42" s="16">
        <f t="shared" si="1"/>
        <v>0</v>
      </c>
      <c r="Y42" s="16"/>
      <c r="Z42" s="16"/>
      <c r="AA42" s="16"/>
      <c r="AB42" s="16"/>
      <c r="AC42" s="16"/>
      <c r="AD42" s="16"/>
      <c r="AE42" s="16"/>
      <c r="AF42">
        <f t="shared" si="2"/>
        <v>0</v>
      </c>
    </row>
    <row r="43" spans="1:32">
      <c r="A43" s="25">
        <v>14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13"/>
      <c r="P43" s="14">
        <v>18</v>
      </c>
      <c r="Q43" s="15"/>
      <c r="R43" s="15"/>
      <c r="S43" s="15"/>
      <c r="T43" s="15"/>
      <c r="U43" s="15"/>
      <c r="V43" s="15"/>
      <c r="W43" s="15"/>
      <c r="X43" s="16">
        <f t="shared" si="1"/>
        <v>0</v>
      </c>
      <c r="Y43" s="16"/>
      <c r="Z43" s="16"/>
      <c r="AA43" s="16"/>
      <c r="AB43" s="16"/>
      <c r="AC43" s="16"/>
      <c r="AD43" s="16"/>
      <c r="AE43" s="16"/>
      <c r="AF43">
        <f t="shared" si="2"/>
        <v>0</v>
      </c>
    </row>
    <row r="44" spans="1:3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>
        <v>19</v>
      </c>
      <c r="Q44" s="15"/>
      <c r="R44" s="15"/>
      <c r="S44" s="15"/>
      <c r="T44" s="15"/>
      <c r="U44" s="15"/>
      <c r="V44" s="15"/>
      <c r="W44" s="15"/>
      <c r="X44" s="16">
        <f t="shared" si="1"/>
        <v>0</v>
      </c>
      <c r="Y44" s="16"/>
      <c r="Z44" s="16"/>
      <c r="AA44" s="16"/>
      <c r="AB44" s="16"/>
      <c r="AC44" s="16"/>
      <c r="AD44" s="16"/>
      <c r="AE44" s="16"/>
      <c r="AF44">
        <f t="shared" si="2"/>
        <v>0</v>
      </c>
    </row>
    <row r="45" spans="1:3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>
        <v>20</v>
      </c>
      <c r="Q45" s="15"/>
      <c r="R45" s="15"/>
      <c r="S45" s="15"/>
      <c r="T45" s="15"/>
      <c r="U45" s="15"/>
      <c r="V45" s="15"/>
      <c r="W45" s="15"/>
      <c r="X45" s="16">
        <f t="shared" si="1"/>
        <v>0</v>
      </c>
      <c r="Y45" s="16"/>
      <c r="Z45" s="16"/>
      <c r="AA45" s="16"/>
      <c r="AB45" s="16"/>
      <c r="AC45" s="16"/>
      <c r="AD45" s="16"/>
      <c r="AE45" s="16"/>
      <c r="AF45">
        <f t="shared" si="2"/>
        <v>0</v>
      </c>
    </row>
    <row r="46" spans="1:32">
      <c r="X46">
        <f>SUM(X26:X38)</f>
        <v>0.84449937519310625</v>
      </c>
      <c r="AF46">
        <f>SUM(AF26:AF45)</f>
        <v>8.2269505320609593</v>
      </c>
    </row>
    <row r="47" spans="1:32">
      <c r="A47" s="130">
        <v>5</v>
      </c>
      <c r="B47" s="130" t="s">
        <v>1</v>
      </c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 t="s">
        <v>2</v>
      </c>
      <c r="Q47" s="130"/>
      <c r="R47" s="130"/>
      <c r="S47" s="130"/>
      <c r="T47" s="130"/>
      <c r="U47" s="130"/>
      <c r="V47" s="130"/>
      <c r="W47" s="130"/>
      <c r="X47" s="130">
        <f t="shared" si="1"/>
        <v>0</v>
      </c>
      <c r="Y47" s="130" t="s">
        <v>3</v>
      </c>
      <c r="Z47" s="130"/>
      <c r="AA47" s="130"/>
      <c r="AB47" s="130"/>
      <c r="AC47" s="130"/>
      <c r="AD47" s="130"/>
      <c r="AE47" s="130"/>
      <c r="AF47">
        <f>X47*W47*0.5</f>
        <v>0</v>
      </c>
    </row>
    <row r="48" spans="1:32">
      <c r="A48" s="131"/>
      <c r="B48" s="132"/>
      <c r="C48" s="148" t="s">
        <v>4</v>
      </c>
      <c r="D48" s="151"/>
      <c r="E48" s="152"/>
      <c r="F48" s="148" t="s">
        <v>5</v>
      </c>
      <c r="G48" s="151"/>
      <c r="H48" s="152"/>
      <c r="I48" s="148" t="s">
        <v>6</v>
      </c>
      <c r="J48" s="151"/>
      <c r="K48" s="152"/>
      <c r="L48" s="148" t="s">
        <v>7</v>
      </c>
      <c r="M48" s="151"/>
      <c r="N48" s="152"/>
      <c r="O48" s="133"/>
      <c r="P48" s="59" t="s">
        <v>8</v>
      </c>
      <c r="Q48" s="60" t="s">
        <v>9</v>
      </c>
      <c r="R48" s="60" t="s">
        <v>10</v>
      </c>
      <c r="S48" s="60" t="s">
        <v>11</v>
      </c>
      <c r="T48" s="60" t="s">
        <v>12</v>
      </c>
      <c r="U48" s="60" t="s">
        <v>13</v>
      </c>
      <c r="V48" s="60" t="s">
        <v>14</v>
      </c>
      <c r="W48" s="60" t="s">
        <v>15</v>
      </c>
      <c r="X48" s="61"/>
      <c r="Y48" s="134"/>
      <c r="Z48" s="63" t="s">
        <v>16</v>
      </c>
      <c r="AA48" s="63" t="s">
        <v>17</v>
      </c>
      <c r="AB48" s="63" t="s">
        <v>18</v>
      </c>
      <c r="AC48" s="63" t="s">
        <v>19</v>
      </c>
      <c r="AD48" s="63" t="s">
        <v>20</v>
      </c>
      <c r="AE48" s="63" t="s">
        <v>21</v>
      </c>
    </row>
    <row r="49" spans="1:32">
      <c r="A49" s="135"/>
      <c r="B49" s="149" t="s">
        <v>22</v>
      </c>
      <c r="C49" s="65">
        <v>1</v>
      </c>
      <c r="D49" s="66">
        <v>4</v>
      </c>
      <c r="E49" s="66">
        <v>25</v>
      </c>
      <c r="F49" s="66">
        <v>1</v>
      </c>
      <c r="G49" s="66">
        <v>4</v>
      </c>
      <c r="H49" s="66">
        <v>25</v>
      </c>
      <c r="I49" s="66">
        <v>1</v>
      </c>
      <c r="J49" s="66">
        <v>4</v>
      </c>
      <c r="K49" s="66">
        <v>25</v>
      </c>
      <c r="L49" s="66">
        <v>1</v>
      </c>
      <c r="M49" s="66">
        <v>4</v>
      </c>
      <c r="N49" s="66">
        <v>25</v>
      </c>
      <c r="O49" s="136"/>
      <c r="P49" s="68">
        <v>1</v>
      </c>
      <c r="Q49" s="137" t="s">
        <v>318</v>
      </c>
      <c r="R49" s="137"/>
      <c r="S49" s="137">
        <v>239</v>
      </c>
      <c r="T49" s="137">
        <v>2.4500000000000002</v>
      </c>
      <c r="U49" s="137">
        <v>12.7</v>
      </c>
      <c r="V49" s="137"/>
      <c r="W49" s="137">
        <v>12</v>
      </c>
      <c r="X49" s="138">
        <f t="shared" si="1"/>
        <v>1.2667686977437444E-2</v>
      </c>
      <c r="Y49" s="139" t="s">
        <v>24</v>
      </c>
      <c r="Z49" s="137"/>
      <c r="AA49" s="137"/>
      <c r="AB49" s="137"/>
      <c r="AC49" s="137"/>
      <c r="AD49" s="137"/>
      <c r="AE49" s="137"/>
      <c r="AF49">
        <f t="shared" ref="AF49:AF68" si="3">X49*W49*0.5</f>
        <v>7.6006121864624659E-2</v>
      </c>
    </row>
    <row r="50" spans="1:32">
      <c r="A50" s="131"/>
      <c r="B50" s="153"/>
      <c r="C50" s="72" t="s">
        <v>25</v>
      </c>
      <c r="D50" s="73" t="s">
        <v>26</v>
      </c>
      <c r="E50" s="73" t="s">
        <v>27</v>
      </c>
      <c r="F50" s="73" t="s">
        <v>28</v>
      </c>
      <c r="G50" s="73" t="s">
        <v>29</v>
      </c>
      <c r="H50" s="73" t="s">
        <v>30</v>
      </c>
      <c r="I50" s="73" t="s">
        <v>31</v>
      </c>
      <c r="J50" s="73" t="s">
        <v>32</v>
      </c>
      <c r="K50" s="73" t="s">
        <v>33</v>
      </c>
      <c r="L50" s="73" t="s">
        <v>34</v>
      </c>
      <c r="M50" s="73" t="s">
        <v>35</v>
      </c>
      <c r="N50" s="73" t="s">
        <v>36</v>
      </c>
      <c r="O50" s="133"/>
      <c r="P50" s="68">
        <v>2</v>
      </c>
      <c r="Q50" s="137" t="s">
        <v>319</v>
      </c>
      <c r="R50" s="137"/>
      <c r="S50" s="137">
        <v>160</v>
      </c>
      <c r="T50" s="137">
        <v>3.4</v>
      </c>
      <c r="U50" s="137">
        <v>26</v>
      </c>
      <c r="V50" s="137"/>
      <c r="W50" s="137">
        <v>21</v>
      </c>
      <c r="X50" s="138">
        <f t="shared" si="1"/>
        <v>5.3092915845667513E-2</v>
      </c>
      <c r="Y50" s="138"/>
      <c r="Z50" s="138"/>
      <c r="AA50" s="138"/>
      <c r="AB50" s="138"/>
      <c r="AC50" s="138"/>
      <c r="AD50" s="138"/>
      <c r="AE50" s="138"/>
      <c r="AF50">
        <f t="shared" si="3"/>
        <v>0.55747561637950893</v>
      </c>
    </row>
    <row r="51" spans="1:32" ht="19.5">
      <c r="A51" s="140"/>
      <c r="B51" s="75" t="s">
        <v>38</v>
      </c>
      <c r="C51" s="141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36"/>
      <c r="P51" s="68">
        <v>3</v>
      </c>
      <c r="Q51" s="137" t="s">
        <v>318</v>
      </c>
      <c r="R51" s="137"/>
      <c r="S51" s="137">
        <v>120</v>
      </c>
      <c r="T51" s="137">
        <v>4.05</v>
      </c>
      <c r="U51" s="137">
        <v>30.3</v>
      </c>
      <c r="V51" s="137"/>
      <c r="W51" s="137">
        <v>27.7</v>
      </c>
      <c r="X51" s="138">
        <f t="shared" si="1"/>
        <v>7.2106619983356324E-2</v>
      </c>
      <c r="Y51" s="138"/>
      <c r="Z51" s="138"/>
      <c r="AA51" s="138"/>
      <c r="AB51" s="138"/>
      <c r="AC51" s="138"/>
      <c r="AD51" s="138"/>
      <c r="AE51" s="138"/>
      <c r="AF51">
        <f t="shared" si="3"/>
        <v>0.99867668676948507</v>
      </c>
    </row>
    <row r="52" spans="1:32">
      <c r="A52" s="77" t="s">
        <v>40</v>
      </c>
      <c r="B52" s="78" t="s">
        <v>41</v>
      </c>
      <c r="C52" s="73" t="s">
        <v>42</v>
      </c>
      <c r="D52" s="73" t="s">
        <v>43</v>
      </c>
      <c r="E52" s="73" t="s">
        <v>44</v>
      </c>
      <c r="F52" s="73" t="s">
        <v>45</v>
      </c>
      <c r="G52" s="73" t="s">
        <v>46</v>
      </c>
      <c r="H52" s="73" t="s">
        <v>47</v>
      </c>
      <c r="I52" s="73" t="s">
        <v>48</v>
      </c>
      <c r="J52" s="73" t="s">
        <v>49</v>
      </c>
      <c r="K52" s="73" t="s">
        <v>50</v>
      </c>
      <c r="L52" s="73" t="s">
        <v>51</v>
      </c>
      <c r="M52" s="73" t="s">
        <v>52</v>
      </c>
      <c r="N52" s="73" t="s">
        <v>53</v>
      </c>
      <c r="O52" s="133"/>
      <c r="P52" s="68">
        <v>4</v>
      </c>
      <c r="Q52" s="137" t="s">
        <v>320</v>
      </c>
      <c r="R52" s="137"/>
      <c r="S52" s="137">
        <v>70</v>
      </c>
      <c r="T52" s="137">
        <v>7.45</v>
      </c>
      <c r="U52" s="137">
        <v>44.6</v>
      </c>
      <c r="V52" s="137"/>
      <c r="W52" s="137">
        <v>25</v>
      </c>
      <c r="X52" s="138">
        <f t="shared" si="1"/>
        <v>0.15622826107036683</v>
      </c>
      <c r="Y52" s="138"/>
      <c r="Z52" s="138"/>
      <c r="AA52" s="138"/>
      <c r="AB52" s="138"/>
      <c r="AC52" s="138"/>
      <c r="AD52" s="138"/>
      <c r="AE52" s="138"/>
      <c r="AF52">
        <f t="shared" si="3"/>
        <v>1.9528532633795854</v>
      </c>
    </row>
    <row r="53" spans="1:32">
      <c r="A53" s="79">
        <v>1</v>
      </c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36"/>
      <c r="P53" s="68">
        <v>5</v>
      </c>
      <c r="Q53" s="137" t="s">
        <v>318</v>
      </c>
      <c r="R53" s="137"/>
      <c r="S53" s="137">
        <v>38</v>
      </c>
      <c r="T53" s="137">
        <v>5.0999999999999996</v>
      </c>
      <c r="U53" s="137">
        <v>10.8</v>
      </c>
      <c r="V53" s="137"/>
      <c r="W53" s="137">
        <v>11.1</v>
      </c>
      <c r="X53" s="138">
        <f t="shared" si="1"/>
        <v>9.1608841778678379E-3</v>
      </c>
      <c r="Y53" s="138"/>
      <c r="Z53" s="138"/>
      <c r="AA53" s="138"/>
      <c r="AB53" s="138"/>
      <c r="AC53" s="138"/>
      <c r="AD53" s="138"/>
      <c r="AE53" s="138"/>
      <c r="AF53">
        <f t="shared" si="3"/>
        <v>5.0842907187166497E-2</v>
      </c>
    </row>
    <row r="54" spans="1:32">
      <c r="A54" s="79">
        <v>2</v>
      </c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36"/>
      <c r="P54" s="68">
        <v>6</v>
      </c>
      <c r="Q54" s="137" t="s">
        <v>54</v>
      </c>
      <c r="R54" s="137"/>
      <c r="S54" s="137">
        <v>23</v>
      </c>
      <c r="T54" s="137">
        <v>5.4</v>
      </c>
      <c r="U54" s="137">
        <v>22.1</v>
      </c>
      <c r="V54" s="137"/>
      <c r="W54" s="137">
        <v>22.4</v>
      </c>
      <c r="X54" s="138">
        <f t="shared" si="1"/>
        <v>3.8359631698494774E-2</v>
      </c>
      <c r="Y54" s="138"/>
      <c r="Z54" s="138"/>
      <c r="AA54" s="138"/>
      <c r="AB54" s="138"/>
      <c r="AC54" s="138"/>
      <c r="AD54" s="138"/>
      <c r="AE54" s="138"/>
      <c r="AF54">
        <f t="shared" si="3"/>
        <v>0.42962787502314143</v>
      </c>
    </row>
    <row r="55" spans="1:32">
      <c r="A55" s="79">
        <v>3</v>
      </c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36"/>
      <c r="P55" s="68">
        <v>7</v>
      </c>
      <c r="Q55" s="137" t="s">
        <v>54</v>
      </c>
      <c r="R55" s="137"/>
      <c r="S55" s="137">
        <v>25</v>
      </c>
      <c r="T55" s="137">
        <v>9.1999999999999993</v>
      </c>
      <c r="U55" s="137">
        <v>19.399999999999999</v>
      </c>
      <c r="V55" s="137"/>
      <c r="W55" s="137"/>
      <c r="X55" s="138">
        <f t="shared" si="1"/>
        <v>2.9559245277626354E-2</v>
      </c>
      <c r="Y55" s="138"/>
      <c r="Z55" s="138"/>
      <c r="AA55" s="138"/>
      <c r="AB55" s="138"/>
      <c r="AC55" s="138"/>
      <c r="AD55" s="138"/>
      <c r="AE55" s="138"/>
      <c r="AF55">
        <f t="shared" si="3"/>
        <v>0</v>
      </c>
    </row>
    <row r="56" spans="1:32">
      <c r="A56" s="79">
        <v>4</v>
      </c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36"/>
      <c r="P56" s="68">
        <v>8</v>
      </c>
      <c r="Q56" s="137" t="s">
        <v>54</v>
      </c>
      <c r="R56" s="137"/>
      <c r="S56" s="137">
        <v>305</v>
      </c>
      <c r="T56" s="137">
        <v>2.5</v>
      </c>
      <c r="U56" s="137">
        <v>34.9</v>
      </c>
      <c r="V56" s="137"/>
      <c r="W56" s="137">
        <v>23</v>
      </c>
      <c r="X56" s="138">
        <f t="shared" si="1"/>
        <v>9.5662281699972582E-2</v>
      </c>
      <c r="Y56" s="138"/>
      <c r="Z56" s="138"/>
      <c r="AA56" s="138"/>
      <c r="AB56" s="138"/>
      <c r="AC56" s="138"/>
      <c r="AD56" s="138"/>
      <c r="AE56" s="138"/>
      <c r="AF56">
        <f t="shared" si="3"/>
        <v>1.1001162395496846</v>
      </c>
    </row>
    <row r="57" spans="1:32">
      <c r="A57" s="79">
        <v>5</v>
      </c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36"/>
      <c r="P57" s="68">
        <v>9</v>
      </c>
      <c r="Q57" s="137" t="s">
        <v>54</v>
      </c>
      <c r="R57" s="137"/>
      <c r="S57" s="137">
        <v>208</v>
      </c>
      <c r="T57" s="137">
        <v>8.4499999999999993</v>
      </c>
      <c r="U57" s="137">
        <v>25.2</v>
      </c>
      <c r="V57" s="137"/>
      <c r="W57" s="137">
        <v>24.1</v>
      </c>
      <c r="X57" s="138">
        <f t="shared" si="1"/>
        <v>4.9875924968391556E-2</v>
      </c>
      <c r="Y57" s="138"/>
      <c r="Z57" s="138"/>
      <c r="AA57" s="138"/>
      <c r="AB57" s="138"/>
      <c r="AC57" s="138"/>
      <c r="AD57" s="138"/>
      <c r="AE57" s="138"/>
      <c r="AF57">
        <f t="shared" si="3"/>
        <v>0.60100489586911832</v>
      </c>
    </row>
    <row r="58" spans="1:32">
      <c r="A58" s="79">
        <v>6</v>
      </c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36"/>
      <c r="P58" s="68">
        <v>10</v>
      </c>
      <c r="Q58" s="137" t="s">
        <v>54</v>
      </c>
      <c r="R58" s="137"/>
      <c r="S58" s="137">
        <v>239</v>
      </c>
      <c r="T58" s="137">
        <v>11.1</v>
      </c>
      <c r="U58" s="137">
        <v>31.3</v>
      </c>
      <c r="V58" s="137"/>
      <c r="W58" s="137">
        <v>23.9</v>
      </c>
      <c r="X58" s="138">
        <f t="shared" si="1"/>
        <v>7.6944672669884612E-2</v>
      </c>
      <c r="Y58" s="138"/>
      <c r="Z58" s="138"/>
      <c r="AA58" s="138"/>
      <c r="AB58" s="138"/>
      <c r="AC58" s="138"/>
      <c r="AD58" s="138"/>
      <c r="AE58" s="138"/>
      <c r="AF58">
        <f t="shared" si="3"/>
        <v>0.91948883840512108</v>
      </c>
    </row>
    <row r="59" spans="1:32">
      <c r="A59" s="79">
        <v>7</v>
      </c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36"/>
      <c r="P59" s="68">
        <v>11</v>
      </c>
      <c r="Q59" s="137" t="s">
        <v>307</v>
      </c>
      <c r="R59" s="137"/>
      <c r="S59" s="137">
        <v>165</v>
      </c>
      <c r="T59" s="137">
        <v>9.1</v>
      </c>
      <c r="U59" s="137">
        <v>39.9</v>
      </c>
      <c r="V59" s="137"/>
      <c r="W59" s="137">
        <v>28</v>
      </c>
      <c r="X59" s="138">
        <f t="shared" si="1"/>
        <v>0.12503617301103714</v>
      </c>
      <c r="Y59" s="138"/>
      <c r="Z59" s="138"/>
      <c r="AA59" s="138"/>
      <c r="AB59" s="138"/>
      <c r="AC59" s="138"/>
      <c r="AD59" s="138"/>
      <c r="AE59" s="138"/>
      <c r="AF59">
        <f t="shared" si="3"/>
        <v>1.7505064221545199</v>
      </c>
    </row>
    <row r="60" spans="1:32">
      <c r="A60" s="79">
        <v>8</v>
      </c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36"/>
      <c r="P60" s="68">
        <v>12</v>
      </c>
      <c r="Q60" s="137" t="s">
        <v>320</v>
      </c>
      <c r="R60" s="137"/>
      <c r="S60" s="137">
        <v>187</v>
      </c>
      <c r="T60" s="137">
        <v>9.3000000000000007</v>
      </c>
      <c r="U60" s="137">
        <v>39</v>
      </c>
      <c r="V60" s="137"/>
      <c r="W60" s="137">
        <v>23</v>
      </c>
      <c r="X60" s="138">
        <f t="shared" si="1"/>
        <v>0.1194590606527519</v>
      </c>
      <c r="Y60" s="138"/>
      <c r="Z60" s="138"/>
      <c r="AA60" s="138"/>
      <c r="AB60" s="138"/>
      <c r="AC60" s="138"/>
      <c r="AD60" s="138"/>
      <c r="AE60" s="138"/>
      <c r="AF60">
        <f t="shared" si="3"/>
        <v>1.3737791975066469</v>
      </c>
    </row>
    <row r="61" spans="1:32">
      <c r="A61" s="79">
        <v>9</v>
      </c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36"/>
      <c r="P61" s="68">
        <v>13</v>
      </c>
      <c r="Q61" s="137"/>
      <c r="R61" s="137"/>
      <c r="S61" s="137"/>
      <c r="T61" s="137"/>
      <c r="U61" s="137"/>
      <c r="V61" s="137"/>
      <c r="W61" s="137"/>
      <c r="X61" s="138">
        <f t="shared" si="1"/>
        <v>0</v>
      </c>
      <c r="Y61" s="138"/>
      <c r="Z61" s="138"/>
      <c r="AA61" s="138"/>
      <c r="AB61" s="138"/>
      <c r="AC61" s="138"/>
      <c r="AD61" s="138"/>
      <c r="AE61" s="138"/>
      <c r="AF61">
        <f t="shared" si="3"/>
        <v>0</v>
      </c>
    </row>
    <row r="62" spans="1:32">
      <c r="A62" s="79">
        <v>10</v>
      </c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36"/>
      <c r="P62" s="68">
        <v>14</v>
      </c>
      <c r="Q62" s="137"/>
      <c r="R62" s="137"/>
      <c r="S62" s="137"/>
      <c r="T62" s="137"/>
      <c r="U62" s="137"/>
      <c r="V62" s="137"/>
      <c r="W62" s="137"/>
      <c r="X62" s="138">
        <f t="shared" si="1"/>
        <v>0</v>
      </c>
      <c r="Y62" s="138"/>
      <c r="Z62" s="138"/>
      <c r="AA62" s="138"/>
      <c r="AB62" s="138"/>
      <c r="AC62" s="138"/>
      <c r="AD62" s="138"/>
      <c r="AE62" s="138"/>
      <c r="AF62">
        <f t="shared" si="3"/>
        <v>0</v>
      </c>
    </row>
    <row r="63" spans="1:32">
      <c r="A63" s="79">
        <v>11</v>
      </c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36"/>
      <c r="P63" s="68">
        <v>15</v>
      </c>
      <c r="Q63" s="137"/>
      <c r="R63" s="137"/>
      <c r="S63" s="137"/>
      <c r="T63" s="137"/>
      <c r="U63" s="137"/>
      <c r="V63" s="137"/>
      <c r="W63" s="137"/>
      <c r="X63" s="138">
        <f t="shared" si="1"/>
        <v>0</v>
      </c>
      <c r="Y63" s="138"/>
      <c r="Z63" s="138"/>
      <c r="AA63" s="138"/>
      <c r="AB63" s="138"/>
      <c r="AC63" s="138"/>
      <c r="AD63" s="138"/>
      <c r="AE63" s="138"/>
      <c r="AF63">
        <f t="shared" si="3"/>
        <v>0</v>
      </c>
    </row>
    <row r="64" spans="1:32">
      <c r="A64" s="79">
        <v>12</v>
      </c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36"/>
      <c r="P64" s="68">
        <v>16</v>
      </c>
      <c r="Q64" s="137"/>
      <c r="R64" s="137"/>
      <c r="S64" s="137"/>
      <c r="T64" s="137"/>
      <c r="U64" s="137"/>
      <c r="V64" s="137"/>
      <c r="W64" s="137"/>
      <c r="X64" s="138">
        <f t="shared" si="1"/>
        <v>0</v>
      </c>
      <c r="Y64" s="138"/>
      <c r="Z64" s="138"/>
      <c r="AA64" s="138"/>
      <c r="AB64" s="138"/>
      <c r="AC64" s="138"/>
      <c r="AD64" s="138"/>
      <c r="AE64" s="138"/>
      <c r="AF64">
        <f t="shared" si="3"/>
        <v>0</v>
      </c>
    </row>
    <row r="65" spans="1:32">
      <c r="A65" s="79">
        <v>13</v>
      </c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36"/>
      <c r="P65" s="68">
        <v>17</v>
      </c>
      <c r="Q65" s="137"/>
      <c r="R65" s="137"/>
      <c r="S65" s="137"/>
      <c r="T65" s="137"/>
      <c r="U65" s="137"/>
      <c r="V65" s="137"/>
      <c r="W65" s="137"/>
      <c r="X65" s="138">
        <f t="shared" si="1"/>
        <v>0</v>
      </c>
      <c r="Y65" s="138"/>
      <c r="Z65" s="138"/>
      <c r="AA65" s="138"/>
      <c r="AB65" s="138"/>
      <c r="AC65" s="138"/>
      <c r="AD65" s="138"/>
      <c r="AE65" s="138"/>
      <c r="AF65">
        <f t="shared" si="3"/>
        <v>0</v>
      </c>
    </row>
    <row r="66" spans="1:32">
      <c r="A66" s="79">
        <v>14</v>
      </c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36"/>
      <c r="P66" s="68">
        <v>18</v>
      </c>
      <c r="Q66" s="137"/>
      <c r="R66" s="137"/>
      <c r="S66" s="137"/>
      <c r="T66" s="137"/>
      <c r="U66" s="137"/>
      <c r="V66" s="137"/>
      <c r="W66" s="137"/>
      <c r="X66" s="138">
        <f t="shared" si="1"/>
        <v>0</v>
      </c>
      <c r="Y66" s="138"/>
      <c r="Z66" s="138"/>
      <c r="AA66" s="138"/>
      <c r="AB66" s="138"/>
      <c r="AC66" s="138"/>
      <c r="AD66" s="138"/>
      <c r="AE66" s="138"/>
      <c r="AF66">
        <f t="shared" si="3"/>
        <v>0</v>
      </c>
    </row>
    <row r="67" spans="1:32">
      <c r="A67" s="136"/>
      <c r="B67" s="136"/>
      <c r="C67" s="136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68">
        <v>19</v>
      </c>
      <c r="Q67" s="137"/>
      <c r="R67" s="137"/>
      <c r="S67" s="137"/>
      <c r="T67" s="137"/>
      <c r="U67" s="137"/>
      <c r="V67" s="137"/>
      <c r="W67" s="137"/>
      <c r="X67" s="138">
        <f t="shared" si="1"/>
        <v>0</v>
      </c>
      <c r="Y67" s="138"/>
      <c r="Z67" s="138"/>
      <c r="AA67" s="138"/>
      <c r="AB67" s="138"/>
      <c r="AC67" s="138"/>
      <c r="AD67" s="138"/>
      <c r="AE67" s="138"/>
      <c r="AF67">
        <f t="shared" si="3"/>
        <v>0</v>
      </c>
    </row>
    <row r="68" spans="1:32">
      <c r="A68" s="136"/>
      <c r="B68" s="136"/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68">
        <v>20</v>
      </c>
      <c r="Q68" s="137"/>
      <c r="R68" s="137"/>
      <c r="S68" s="137"/>
      <c r="T68" s="137"/>
      <c r="U68" s="137"/>
      <c r="V68" s="137"/>
      <c r="W68" s="137"/>
      <c r="X68" s="138">
        <f t="shared" ref="X68" si="4">(U68/100/2)^2*PI()</f>
        <v>0</v>
      </c>
      <c r="Y68" s="138"/>
      <c r="Z68" s="138"/>
      <c r="AA68" s="138"/>
      <c r="AB68" s="138"/>
      <c r="AC68" s="138"/>
      <c r="AD68" s="138"/>
      <c r="AE68" s="138"/>
      <c r="AF68">
        <f t="shared" si="3"/>
        <v>0</v>
      </c>
    </row>
    <row r="69" spans="1:32">
      <c r="X69">
        <f>SUM(X49:X59)</f>
        <v>0.71869429738010293</v>
      </c>
      <c r="AF69">
        <f>SUM(AF49:AF68)</f>
        <v>9.8103780640886029</v>
      </c>
    </row>
  </sheetData>
  <mergeCells count="15">
    <mergeCell ref="C48:E48"/>
    <mergeCell ref="F48:H48"/>
    <mergeCell ref="I48:K48"/>
    <mergeCell ref="L48:N48"/>
    <mergeCell ref="B49:B50"/>
    <mergeCell ref="B26:B27"/>
    <mergeCell ref="C2:E2"/>
    <mergeCell ref="F2:H2"/>
    <mergeCell ref="I2:K2"/>
    <mergeCell ref="L2:N2"/>
    <mergeCell ref="B3:B4"/>
    <mergeCell ref="C25:E25"/>
    <mergeCell ref="F25:H25"/>
    <mergeCell ref="I25:K25"/>
    <mergeCell ref="L25:N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D536-3D82-9243-9F03-F50B41C3DE36}">
  <dimension ref="A1:AF69"/>
  <sheetViews>
    <sheetView topLeftCell="K1" workbookViewId="0">
      <selection activeCell="AF1" sqref="AF1:AF1048576"/>
    </sheetView>
  </sheetViews>
  <sheetFormatPr defaultColWidth="11" defaultRowHeight="15.75"/>
  <sheetData>
    <row r="1" spans="1:32">
      <c r="A1" s="55" t="s">
        <v>85</v>
      </c>
      <c r="B1" s="55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 t="s">
        <v>2</v>
      </c>
      <c r="Q1" s="55"/>
      <c r="R1" s="55"/>
      <c r="S1" s="55"/>
      <c r="T1" s="55"/>
      <c r="U1" s="55"/>
      <c r="V1" s="55"/>
      <c r="W1" s="55"/>
      <c r="X1" s="55"/>
      <c r="Y1" s="55" t="s">
        <v>3</v>
      </c>
      <c r="Z1" s="55"/>
      <c r="AA1" s="55"/>
      <c r="AB1" s="55"/>
      <c r="AC1" s="55"/>
      <c r="AD1" s="55"/>
      <c r="AE1" s="55"/>
    </row>
    <row r="2" spans="1:32">
      <c r="A2" s="56"/>
      <c r="B2" s="57"/>
      <c r="C2" s="148" t="s">
        <v>4</v>
      </c>
      <c r="D2" s="145"/>
      <c r="E2" s="146"/>
      <c r="F2" s="148" t="s">
        <v>5</v>
      </c>
      <c r="G2" s="145"/>
      <c r="H2" s="146"/>
      <c r="I2" s="148" t="s">
        <v>6</v>
      </c>
      <c r="J2" s="145"/>
      <c r="K2" s="146"/>
      <c r="L2" s="148" t="s">
        <v>7</v>
      </c>
      <c r="M2" s="145"/>
      <c r="N2" s="146"/>
      <c r="O2" s="58"/>
      <c r="P2" s="59" t="s">
        <v>8</v>
      </c>
      <c r="Q2" s="60" t="s">
        <v>9</v>
      </c>
      <c r="R2" s="60" t="s">
        <v>10</v>
      </c>
      <c r="S2" s="60" t="s">
        <v>11</v>
      </c>
      <c r="T2" s="60" t="s">
        <v>12</v>
      </c>
      <c r="U2" s="60" t="s">
        <v>13</v>
      </c>
      <c r="V2" s="60" t="s">
        <v>14</v>
      </c>
      <c r="W2" s="60" t="s">
        <v>15</v>
      </c>
      <c r="X2" s="61" t="s">
        <v>300</v>
      </c>
      <c r="Y2" s="62"/>
      <c r="Z2" s="63" t="s">
        <v>16</v>
      </c>
      <c r="AA2" s="63" t="s">
        <v>17</v>
      </c>
      <c r="AB2" s="63" t="s">
        <v>18</v>
      </c>
      <c r="AC2" s="63" t="s">
        <v>19</v>
      </c>
      <c r="AD2" s="63" t="s">
        <v>20</v>
      </c>
      <c r="AE2" s="63" t="s">
        <v>21</v>
      </c>
      <c r="AF2" t="s">
        <v>299</v>
      </c>
    </row>
    <row r="3" spans="1:32">
      <c r="A3" s="64"/>
      <c r="B3" s="149" t="s">
        <v>22</v>
      </c>
      <c r="C3" s="65">
        <v>1</v>
      </c>
      <c r="D3" s="66">
        <v>4</v>
      </c>
      <c r="E3" s="66">
        <v>25</v>
      </c>
      <c r="F3" s="66">
        <v>1</v>
      </c>
      <c r="G3" s="66">
        <v>4</v>
      </c>
      <c r="H3" s="66">
        <v>25</v>
      </c>
      <c r="I3" s="66">
        <v>1</v>
      </c>
      <c r="J3" s="66">
        <v>4</v>
      </c>
      <c r="K3" s="66">
        <v>25</v>
      </c>
      <c r="L3" s="66">
        <v>1</v>
      </c>
      <c r="M3" s="66">
        <v>4</v>
      </c>
      <c r="N3" s="66">
        <v>25</v>
      </c>
      <c r="O3" s="67"/>
      <c r="P3" s="68">
        <v>1</v>
      </c>
      <c r="Q3" s="69">
        <v>1</v>
      </c>
      <c r="R3" s="69" t="s">
        <v>23</v>
      </c>
      <c r="S3" s="69">
        <v>69</v>
      </c>
      <c r="T3" s="69">
        <v>2.7</v>
      </c>
      <c r="U3" s="69">
        <v>32</v>
      </c>
      <c r="V3" s="69"/>
      <c r="W3" s="69">
        <v>26</v>
      </c>
      <c r="X3" s="70">
        <f>(U3/100/2)^2*PI()</f>
        <v>8.0424771931898703E-2</v>
      </c>
      <c r="Y3" s="71" t="s">
        <v>24</v>
      </c>
      <c r="Z3" s="69"/>
      <c r="AA3" s="69"/>
      <c r="AB3" s="69"/>
      <c r="AC3" s="69"/>
      <c r="AD3" s="69"/>
      <c r="AE3" s="69"/>
      <c r="AF3">
        <f t="shared" ref="AF3:AF22" si="0">X3*W3*0.5</f>
        <v>1.0455220351146832</v>
      </c>
    </row>
    <row r="4" spans="1:32">
      <c r="A4" s="56"/>
      <c r="B4" s="143"/>
      <c r="C4" s="72" t="s">
        <v>25</v>
      </c>
      <c r="D4" s="73" t="s">
        <v>26</v>
      </c>
      <c r="E4" s="73" t="s">
        <v>27</v>
      </c>
      <c r="F4" s="73" t="s">
        <v>28</v>
      </c>
      <c r="G4" s="73" t="s">
        <v>29</v>
      </c>
      <c r="H4" s="73" t="s">
        <v>30</v>
      </c>
      <c r="I4" s="73" t="s">
        <v>31</v>
      </c>
      <c r="J4" s="73" t="s">
        <v>32</v>
      </c>
      <c r="K4" s="73" t="s">
        <v>33</v>
      </c>
      <c r="L4" s="73" t="s">
        <v>34</v>
      </c>
      <c r="M4" s="73" t="s">
        <v>35</v>
      </c>
      <c r="N4" s="73" t="s">
        <v>36</v>
      </c>
      <c r="O4" s="58"/>
      <c r="P4" s="68">
        <v>2</v>
      </c>
      <c r="Q4" s="69">
        <v>2</v>
      </c>
      <c r="R4" s="69" t="s">
        <v>60</v>
      </c>
      <c r="S4" s="69">
        <v>350</v>
      </c>
      <c r="T4" s="69">
        <v>1.8</v>
      </c>
      <c r="U4" s="69">
        <v>12</v>
      </c>
      <c r="V4" s="69"/>
      <c r="W4" s="69">
        <v>15</v>
      </c>
      <c r="X4" s="70">
        <f t="shared" ref="X4:X67" si="1">(U4/100/2)^2*PI()</f>
        <v>1.1309733552923255E-2</v>
      </c>
      <c r="Y4" s="70"/>
      <c r="Z4" s="70"/>
      <c r="AA4" s="70"/>
      <c r="AB4" s="70"/>
      <c r="AC4" s="70"/>
      <c r="AD4" s="70"/>
      <c r="AE4" s="70"/>
      <c r="AF4">
        <f t="shared" si="0"/>
        <v>8.4823001646924412E-2</v>
      </c>
    </row>
    <row r="5" spans="1:32" ht="19.5">
      <c r="A5" s="74"/>
      <c r="B5" s="75" t="s">
        <v>38</v>
      </c>
      <c r="C5" s="76"/>
      <c r="D5" s="74"/>
      <c r="E5" s="74">
        <v>18</v>
      </c>
      <c r="F5" s="74"/>
      <c r="G5" s="74"/>
      <c r="H5" s="74">
        <v>25</v>
      </c>
      <c r="I5" s="74"/>
      <c r="J5" s="74">
        <v>2</v>
      </c>
      <c r="K5" s="74">
        <v>22</v>
      </c>
      <c r="L5" s="74"/>
      <c r="M5" s="74">
        <v>1</v>
      </c>
      <c r="N5" s="74">
        <v>15</v>
      </c>
      <c r="O5" s="67"/>
      <c r="P5" s="68">
        <v>3</v>
      </c>
      <c r="Q5" s="69">
        <v>3</v>
      </c>
      <c r="R5" s="69" t="s">
        <v>23</v>
      </c>
      <c r="S5" s="69">
        <v>337</v>
      </c>
      <c r="T5" s="69">
        <v>2.9</v>
      </c>
      <c r="U5" s="69">
        <v>10</v>
      </c>
      <c r="V5" s="69"/>
      <c r="W5" s="69">
        <v>10</v>
      </c>
      <c r="X5" s="70">
        <f t="shared" si="1"/>
        <v>7.8539816339744835E-3</v>
      </c>
      <c r="Y5" s="70"/>
      <c r="Z5" s="70"/>
      <c r="AA5" s="70"/>
      <c r="AB5" s="70"/>
      <c r="AC5" s="70"/>
      <c r="AD5" s="70"/>
      <c r="AE5" s="70"/>
      <c r="AF5">
        <f t="shared" si="0"/>
        <v>3.9269908169872414E-2</v>
      </c>
    </row>
    <row r="6" spans="1:32">
      <c r="A6" s="77" t="s">
        <v>40</v>
      </c>
      <c r="B6" s="78" t="s">
        <v>41</v>
      </c>
      <c r="C6" s="73" t="s">
        <v>42</v>
      </c>
      <c r="D6" s="73" t="s">
        <v>43</v>
      </c>
      <c r="E6" s="73" t="s">
        <v>44</v>
      </c>
      <c r="F6" s="73" t="s">
        <v>45</v>
      </c>
      <c r="G6" s="73" t="s">
        <v>46</v>
      </c>
      <c r="H6" s="73" t="s">
        <v>47</v>
      </c>
      <c r="I6" s="73" t="s">
        <v>48</v>
      </c>
      <c r="J6" s="73" t="s">
        <v>49</v>
      </c>
      <c r="K6" s="73" t="s">
        <v>50</v>
      </c>
      <c r="L6" s="73" t="s">
        <v>51</v>
      </c>
      <c r="M6" s="73" t="s">
        <v>52</v>
      </c>
      <c r="N6" s="73" t="s">
        <v>53</v>
      </c>
      <c r="O6" s="58"/>
      <c r="P6" s="68">
        <v>4</v>
      </c>
      <c r="Q6" s="69">
        <v>4</v>
      </c>
      <c r="R6" s="69" t="s">
        <v>60</v>
      </c>
      <c r="S6" s="69">
        <v>88</v>
      </c>
      <c r="T6" s="69">
        <v>3.15</v>
      </c>
      <c r="U6" s="69">
        <v>15</v>
      </c>
      <c r="V6" s="69"/>
      <c r="W6" s="69">
        <v>13.5</v>
      </c>
      <c r="X6" s="70">
        <f t="shared" si="1"/>
        <v>1.7671458676442587E-2</v>
      </c>
      <c r="Y6" s="70"/>
      <c r="Z6" s="70"/>
      <c r="AA6" s="70"/>
      <c r="AB6" s="70"/>
      <c r="AC6" s="70"/>
      <c r="AD6" s="70"/>
      <c r="AE6" s="70"/>
      <c r="AF6">
        <f t="shared" si="0"/>
        <v>0.11928234606598746</v>
      </c>
    </row>
    <row r="7" spans="1:32">
      <c r="A7" s="79">
        <v>1</v>
      </c>
      <c r="B7" s="74" t="s">
        <v>55</v>
      </c>
      <c r="C7" s="74"/>
      <c r="D7" s="74"/>
      <c r="E7" s="74">
        <v>95</v>
      </c>
      <c r="F7" s="74"/>
      <c r="G7" s="74"/>
      <c r="H7" s="74">
        <v>100</v>
      </c>
      <c r="I7" s="74"/>
      <c r="J7" s="74">
        <v>100</v>
      </c>
      <c r="K7" s="74">
        <v>100</v>
      </c>
      <c r="L7" s="74"/>
      <c r="M7" s="74">
        <v>100</v>
      </c>
      <c r="N7" s="74">
        <v>100</v>
      </c>
      <c r="O7" s="67"/>
      <c r="P7" s="68">
        <v>5</v>
      </c>
      <c r="Q7" s="69">
        <v>5</v>
      </c>
      <c r="R7" s="69" t="s">
        <v>60</v>
      </c>
      <c r="S7" s="69">
        <v>155</v>
      </c>
      <c r="T7" s="69">
        <v>5.2</v>
      </c>
      <c r="U7" s="69">
        <v>18</v>
      </c>
      <c r="V7" s="69"/>
      <c r="W7" s="69">
        <v>15</v>
      </c>
      <c r="X7" s="70">
        <f t="shared" si="1"/>
        <v>2.5446900494077322E-2</v>
      </c>
      <c r="Y7" s="70"/>
      <c r="Z7" s="70"/>
      <c r="AA7" s="70"/>
      <c r="AB7" s="70"/>
      <c r="AC7" s="70"/>
      <c r="AD7" s="70"/>
      <c r="AE7" s="70"/>
      <c r="AF7">
        <f t="shared" si="0"/>
        <v>0.19085175370557991</v>
      </c>
    </row>
    <row r="8" spans="1:32">
      <c r="A8" s="79">
        <v>2</v>
      </c>
      <c r="B8" s="74" t="s">
        <v>39</v>
      </c>
      <c r="C8" s="74"/>
      <c r="D8" s="74"/>
      <c r="E8" s="74">
        <v>5</v>
      </c>
      <c r="F8" s="74"/>
      <c r="G8" s="74"/>
      <c r="H8" s="74"/>
      <c r="I8" s="74"/>
      <c r="J8" s="74"/>
      <c r="K8" s="74"/>
      <c r="L8" s="74"/>
      <c r="M8" s="74"/>
      <c r="N8" s="74"/>
      <c r="O8" s="67"/>
      <c r="P8" s="68">
        <v>6</v>
      </c>
      <c r="Q8" s="69">
        <v>6</v>
      </c>
      <c r="R8" s="69" t="s">
        <v>23</v>
      </c>
      <c r="S8" s="69">
        <v>246</v>
      </c>
      <c r="T8" s="69">
        <v>5.8</v>
      </c>
      <c r="U8" s="69">
        <v>31</v>
      </c>
      <c r="V8" s="69"/>
      <c r="W8" s="69">
        <v>28</v>
      </c>
      <c r="X8" s="70">
        <f t="shared" si="1"/>
        <v>7.5476763502494784E-2</v>
      </c>
      <c r="Y8" s="70"/>
      <c r="Z8" s="70"/>
      <c r="AA8" s="70"/>
      <c r="AB8" s="70"/>
      <c r="AC8" s="70"/>
      <c r="AD8" s="70"/>
      <c r="AE8" s="70"/>
      <c r="AF8">
        <f t="shared" si="0"/>
        <v>1.056674689034927</v>
      </c>
    </row>
    <row r="9" spans="1:32">
      <c r="A9" s="79">
        <v>3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67"/>
      <c r="P9" s="68">
        <v>7</v>
      </c>
      <c r="Q9" s="69">
        <v>7</v>
      </c>
      <c r="R9" s="69" t="s">
        <v>55</v>
      </c>
      <c r="S9" s="69">
        <v>340</v>
      </c>
      <c r="T9" s="69">
        <v>4.5</v>
      </c>
      <c r="U9" s="69">
        <v>64</v>
      </c>
      <c r="V9" s="69"/>
      <c r="W9" s="69">
        <v>30</v>
      </c>
      <c r="X9" s="70">
        <f t="shared" si="1"/>
        <v>0.32169908772759481</v>
      </c>
      <c r="Y9" s="70"/>
      <c r="Z9" s="70"/>
      <c r="AA9" s="70"/>
      <c r="AB9" s="70"/>
      <c r="AC9" s="70"/>
      <c r="AD9" s="70"/>
      <c r="AE9" s="70"/>
      <c r="AF9">
        <f t="shared" si="0"/>
        <v>4.8254863159139223</v>
      </c>
    </row>
    <row r="10" spans="1:32">
      <c r="A10" s="79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67"/>
      <c r="P10" s="68">
        <v>8</v>
      </c>
      <c r="Q10" s="69">
        <v>8</v>
      </c>
      <c r="R10" s="69" t="s">
        <v>57</v>
      </c>
      <c r="S10" s="69">
        <v>9</v>
      </c>
      <c r="T10" s="69">
        <v>11.8</v>
      </c>
      <c r="U10" s="69">
        <v>31</v>
      </c>
      <c r="V10" s="69"/>
      <c r="W10" s="69">
        <v>25</v>
      </c>
      <c r="X10" s="70">
        <f t="shared" si="1"/>
        <v>7.5476763502494784E-2</v>
      </c>
      <c r="Y10" s="70"/>
      <c r="Z10" s="70"/>
      <c r="AA10" s="70"/>
      <c r="AB10" s="70"/>
      <c r="AC10" s="70"/>
      <c r="AD10" s="70"/>
      <c r="AE10" s="70"/>
      <c r="AF10">
        <f t="shared" si="0"/>
        <v>0.9434595437811848</v>
      </c>
    </row>
    <row r="11" spans="1:32">
      <c r="A11" s="79">
        <v>5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67"/>
      <c r="P11" s="68">
        <v>9</v>
      </c>
      <c r="Q11" s="69">
        <v>9</v>
      </c>
      <c r="R11" s="69" t="s">
        <v>57</v>
      </c>
      <c r="S11" s="69">
        <v>22</v>
      </c>
      <c r="T11" s="69">
        <v>9.1</v>
      </c>
      <c r="U11" s="69">
        <v>31</v>
      </c>
      <c r="V11" s="69"/>
      <c r="W11" s="69">
        <v>25</v>
      </c>
      <c r="X11" s="70">
        <f t="shared" si="1"/>
        <v>7.5476763502494784E-2</v>
      </c>
      <c r="Y11" s="70"/>
      <c r="Z11" s="70"/>
      <c r="AA11" s="70"/>
      <c r="AB11" s="70"/>
      <c r="AC11" s="70"/>
      <c r="AD11" s="70"/>
      <c r="AE11" s="70"/>
      <c r="AF11">
        <f t="shared" si="0"/>
        <v>0.9434595437811848</v>
      </c>
    </row>
    <row r="12" spans="1:32">
      <c r="A12" s="79">
        <v>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67"/>
      <c r="P12" s="68">
        <v>10</v>
      </c>
      <c r="Q12" s="69">
        <v>10</v>
      </c>
      <c r="R12" s="69" t="s">
        <v>23</v>
      </c>
      <c r="S12" s="69">
        <v>82</v>
      </c>
      <c r="T12" s="69">
        <v>10.4</v>
      </c>
      <c r="U12" s="69">
        <v>40</v>
      </c>
      <c r="V12" s="69"/>
      <c r="W12" s="69">
        <v>32</v>
      </c>
      <c r="X12" s="70">
        <f t="shared" si="1"/>
        <v>0.12566370614359174</v>
      </c>
      <c r="Y12" s="70"/>
      <c r="Z12" s="70"/>
      <c r="AA12" s="70"/>
      <c r="AB12" s="70"/>
      <c r="AC12" s="70"/>
      <c r="AD12" s="70"/>
      <c r="AE12" s="70"/>
      <c r="AF12">
        <f t="shared" si="0"/>
        <v>2.0106192982974678</v>
      </c>
    </row>
    <row r="13" spans="1:32">
      <c r="A13" s="79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67"/>
      <c r="P13" s="68">
        <v>11</v>
      </c>
      <c r="Q13" s="69">
        <v>11</v>
      </c>
      <c r="R13" s="69" t="s">
        <v>55</v>
      </c>
      <c r="S13" s="69">
        <v>214</v>
      </c>
      <c r="T13" s="69">
        <v>9.35</v>
      </c>
      <c r="U13" s="69">
        <v>71</v>
      </c>
      <c r="V13" s="69"/>
      <c r="W13" s="69">
        <v>34</v>
      </c>
      <c r="X13" s="70">
        <f t="shared" si="1"/>
        <v>0.39591921416865367</v>
      </c>
      <c r="Y13" s="70"/>
      <c r="Z13" s="70"/>
      <c r="AA13" s="70"/>
      <c r="AB13" s="70"/>
      <c r="AC13" s="70"/>
      <c r="AD13" s="70"/>
      <c r="AE13" s="70"/>
      <c r="AF13">
        <f t="shared" si="0"/>
        <v>6.7306266408671123</v>
      </c>
    </row>
    <row r="14" spans="1:32">
      <c r="A14" s="79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67"/>
      <c r="P14" s="68">
        <v>12</v>
      </c>
      <c r="Q14" s="69">
        <v>12</v>
      </c>
      <c r="R14" s="69" t="s">
        <v>23</v>
      </c>
      <c r="S14" s="69">
        <v>250</v>
      </c>
      <c r="T14" s="69">
        <v>5.8</v>
      </c>
      <c r="U14" s="69">
        <v>31</v>
      </c>
      <c r="V14" s="69"/>
      <c r="W14" s="69">
        <v>31</v>
      </c>
      <c r="X14" s="70">
        <f t="shared" si="1"/>
        <v>7.5476763502494784E-2</v>
      </c>
      <c r="Y14" s="70"/>
      <c r="Z14" s="70"/>
      <c r="AA14" s="70"/>
      <c r="AB14" s="70"/>
      <c r="AC14" s="70"/>
      <c r="AD14" s="70"/>
      <c r="AE14" s="70"/>
      <c r="AF14">
        <f t="shared" si="0"/>
        <v>1.1698898342886692</v>
      </c>
    </row>
    <row r="15" spans="1:32">
      <c r="A15" s="79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67"/>
      <c r="P15" s="68">
        <v>13</v>
      </c>
      <c r="Q15" s="69">
        <v>13</v>
      </c>
      <c r="R15" s="69" t="s">
        <v>55</v>
      </c>
      <c r="S15" s="69">
        <v>248</v>
      </c>
      <c r="T15" s="69">
        <v>11</v>
      </c>
      <c r="U15" s="69">
        <v>40.5</v>
      </c>
      <c r="V15" s="69"/>
      <c r="W15" s="69">
        <v>32</v>
      </c>
      <c r="X15" s="70">
        <f t="shared" si="1"/>
        <v>0.12882493375126647</v>
      </c>
      <c r="Y15" s="70"/>
      <c r="Z15" s="70"/>
      <c r="AA15" s="70"/>
      <c r="AB15" s="70"/>
      <c r="AC15" s="70"/>
      <c r="AD15" s="70"/>
      <c r="AE15" s="70"/>
      <c r="AF15">
        <f t="shared" si="0"/>
        <v>2.0611989400202635</v>
      </c>
    </row>
    <row r="16" spans="1:32">
      <c r="A16" s="79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67"/>
      <c r="P16" s="68">
        <v>14</v>
      </c>
      <c r="Q16" s="69">
        <v>14</v>
      </c>
      <c r="R16" s="81" t="s">
        <v>55</v>
      </c>
      <c r="S16" s="69">
        <v>288</v>
      </c>
      <c r="T16" s="69">
        <v>11.1</v>
      </c>
      <c r="U16" s="69">
        <v>51</v>
      </c>
      <c r="V16" s="69"/>
      <c r="W16" s="69">
        <v>34</v>
      </c>
      <c r="X16" s="70">
        <f t="shared" si="1"/>
        <v>0.2042820622996763</v>
      </c>
      <c r="Y16" s="70"/>
      <c r="Z16" s="70"/>
      <c r="AA16" s="70"/>
      <c r="AB16" s="70"/>
      <c r="AC16" s="70"/>
      <c r="AD16" s="70"/>
      <c r="AE16" s="70"/>
      <c r="AF16">
        <f t="shared" si="0"/>
        <v>3.4727950590944969</v>
      </c>
    </row>
    <row r="17" spans="1:32">
      <c r="A17" s="79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67"/>
      <c r="P17" s="68">
        <v>15</v>
      </c>
      <c r="Q17" s="69"/>
      <c r="R17" s="69"/>
      <c r="S17" s="69"/>
      <c r="T17" s="69"/>
      <c r="U17" s="69"/>
      <c r="V17" s="69"/>
      <c r="W17" s="69"/>
      <c r="X17" s="70">
        <f t="shared" si="1"/>
        <v>0</v>
      </c>
      <c r="Y17" s="70"/>
      <c r="Z17" s="70"/>
      <c r="AA17" s="70"/>
      <c r="AB17" s="70"/>
      <c r="AC17" s="70"/>
      <c r="AD17" s="70"/>
      <c r="AE17" s="70"/>
      <c r="AF17">
        <f t="shared" si="0"/>
        <v>0</v>
      </c>
    </row>
    <row r="18" spans="1:32">
      <c r="A18" s="79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67"/>
      <c r="P18" s="68">
        <v>16</v>
      </c>
      <c r="Q18" s="69"/>
      <c r="R18" s="69"/>
      <c r="S18" s="69"/>
      <c r="T18" s="69"/>
      <c r="U18" s="69"/>
      <c r="V18" s="69"/>
      <c r="W18" s="69"/>
      <c r="X18" s="70">
        <f t="shared" si="1"/>
        <v>0</v>
      </c>
      <c r="Y18" s="70"/>
      <c r="Z18" s="70"/>
      <c r="AA18" s="70"/>
      <c r="AB18" s="70"/>
      <c r="AC18" s="70"/>
      <c r="AD18" s="70"/>
      <c r="AE18" s="70"/>
      <c r="AF18">
        <f t="shared" si="0"/>
        <v>0</v>
      </c>
    </row>
    <row r="19" spans="1:32">
      <c r="A19" s="79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67"/>
      <c r="P19" s="68">
        <v>17</v>
      </c>
      <c r="Q19" s="69"/>
      <c r="R19" s="69"/>
      <c r="S19" s="69"/>
      <c r="T19" s="69"/>
      <c r="U19" s="69"/>
      <c r="V19" s="69"/>
      <c r="W19" s="69"/>
      <c r="X19" s="70">
        <f t="shared" si="1"/>
        <v>0</v>
      </c>
      <c r="Y19" s="70"/>
      <c r="Z19" s="70"/>
      <c r="AA19" s="70"/>
      <c r="AB19" s="70"/>
      <c r="AC19" s="70"/>
      <c r="AD19" s="70"/>
      <c r="AE19" s="70"/>
      <c r="AF19">
        <f t="shared" si="0"/>
        <v>0</v>
      </c>
    </row>
    <row r="20" spans="1:32">
      <c r="A20" s="79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67"/>
      <c r="P20" s="68">
        <v>18</v>
      </c>
      <c r="Q20" s="69"/>
      <c r="R20" s="69"/>
      <c r="S20" s="69"/>
      <c r="T20" s="69"/>
      <c r="U20" s="69"/>
      <c r="V20" s="69"/>
      <c r="W20" s="69"/>
      <c r="X20" s="70">
        <f t="shared" si="1"/>
        <v>0</v>
      </c>
      <c r="Y20" s="70"/>
      <c r="Z20" s="70"/>
      <c r="AA20" s="70"/>
      <c r="AB20" s="70"/>
      <c r="AC20" s="70"/>
      <c r="AD20" s="70"/>
      <c r="AE20" s="70"/>
      <c r="AF20">
        <f t="shared" si="0"/>
        <v>0</v>
      </c>
    </row>
    <row r="21" spans="1:3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>
        <v>19</v>
      </c>
      <c r="Q21" s="69"/>
      <c r="R21" s="69"/>
      <c r="S21" s="69"/>
      <c r="T21" s="69"/>
      <c r="U21" s="69"/>
      <c r="V21" s="69"/>
      <c r="W21" s="69"/>
      <c r="X21" s="70">
        <f t="shared" si="1"/>
        <v>0</v>
      </c>
      <c r="Y21" s="70"/>
      <c r="Z21" s="70"/>
      <c r="AA21" s="70"/>
      <c r="AB21" s="70"/>
      <c r="AC21" s="70"/>
      <c r="AD21" s="70"/>
      <c r="AE21" s="70"/>
      <c r="AF21">
        <f t="shared" si="0"/>
        <v>0</v>
      </c>
    </row>
    <row r="22" spans="1:3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8">
        <v>20</v>
      </c>
      <c r="Q22" s="69"/>
      <c r="R22" s="69"/>
      <c r="S22" s="69"/>
      <c r="T22" s="69"/>
      <c r="U22" s="69"/>
      <c r="V22" s="69"/>
      <c r="W22" s="69"/>
      <c r="X22" s="70">
        <f t="shared" si="1"/>
        <v>0</v>
      </c>
      <c r="Y22" s="70"/>
      <c r="Z22" s="70"/>
      <c r="AA22" s="70"/>
      <c r="AB22" s="70"/>
      <c r="AC22" s="70"/>
      <c r="AD22" s="70"/>
      <c r="AE22" s="70"/>
      <c r="AF22">
        <f t="shared" si="0"/>
        <v>0</v>
      </c>
    </row>
    <row r="23" spans="1:32">
      <c r="X23">
        <f>SUM(X3:X22)</f>
        <v>1.6210029043900784</v>
      </c>
      <c r="AF23">
        <f>SUM(AF3:AF22)</f>
        <v>24.693958909782271</v>
      </c>
    </row>
    <row r="24" spans="1:32">
      <c r="A24" s="27" t="s">
        <v>104</v>
      </c>
      <c r="B24" s="27" t="s">
        <v>1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 t="s">
        <v>2</v>
      </c>
      <c r="Q24" s="27"/>
      <c r="R24" s="27"/>
      <c r="S24" s="27"/>
      <c r="T24" s="27"/>
      <c r="U24" s="27"/>
      <c r="V24" s="27"/>
      <c r="W24" s="27"/>
      <c r="X24" s="27">
        <f t="shared" si="1"/>
        <v>0</v>
      </c>
      <c r="Y24" s="27" t="s">
        <v>3</v>
      </c>
      <c r="Z24" s="27"/>
      <c r="AA24" s="27"/>
      <c r="AB24" s="27"/>
      <c r="AC24" s="27"/>
      <c r="AD24" s="27"/>
      <c r="AE24" s="27"/>
      <c r="AF24">
        <f>X24*W24*0.5</f>
        <v>0</v>
      </c>
    </row>
    <row r="25" spans="1:32">
      <c r="A25" s="28"/>
      <c r="B25" s="29"/>
      <c r="C25" s="150" t="s">
        <v>4</v>
      </c>
      <c r="D25" s="145"/>
      <c r="E25" s="146"/>
      <c r="F25" s="150" t="s">
        <v>5</v>
      </c>
      <c r="G25" s="145"/>
      <c r="H25" s="146"/>
      <c r="I25" s="150" t="s">
        <v>6</v>
      </c>
      <c r="J25" s="145"/>
      <c r="K25" s="146"/>
      <c r="L25" s="150" t="s">
        <v>7</v>
      </c>
      <c r="M25" s="145"/>
      <c r="N25" s="146"/>
      <c r="O25" s="30"/>
      <c r="P25" s="31" t="s">
        <v>8</v>
      </c>
      <c r="Q25" s="32" t="s">
        <v>9</v>
      </c>
      <c r="R25" s="32" t="s">
        <v>10</v>
      </c>
      <c r="S25" s="32" t="s">
        <v>11</v>
      </c>
      <c r="T25" s="32" t="s">
        <v>12</v>
      </c>
      <c r="U25" s="32" t="s">
        <v>13</v>
      </c>
      <c r="V25" s="32" t="s">
        <v>14</v>
      </c>
      <c r="W25" s="32" t="s">
        <v>15</v>
      </c>
      <c r="X25" s="33"/>
      <c r="Y25" s="34"/>
      <c r="Z25" s="35" t="s">
        <v>16</v>
      </c>
      <c r="AA25" s="35" t="s">
        <v>17</v>
      </c>
      <c r="AB25" s="35" t="s">
        <v>18</v>
      </c>
      <c r="AC25" s="35" t="s">
        <v>19</v>
      </c>
      <c r="AD25" s="35" t="s">
        <v>20</v>
      </c>
      <c r="AE25" s="35" t="s">
        <v>21</v>
      </c>
    </row>
    <row r="26" spans="1:32">
      <c r="A26" s="36"/>
      <c r="B26" s="142" t="s">
        <v>22</v>
      </c>
      <c r="C26" s="37">
        <v>1</v>
      </c>
      <c r="D26" s="38">
        <v>4</v>
      </c>
      <c r="E26" s="38">
        <v>25</v>
      </c>
      <c r="F26" s="38">
        <v>1</v>
      </c>
      <c r="G26" s="38">
        <v>4</v>
      </c>
      <c r="H26" s="38">
        <v>25</v>
      </c>
      <c r="I26" s="38">
        <v>1</v>
      </c>
      <c r="J26" s="38">
        <v>4</v>
      </c>
      <c r="K26" s="38">
        <v>25</v>
      </c>
      <c r="L26" s="38">
        <v>1</v>
      </c>
      <c r="M26" s="38">
        <v>4</v>
      </c>
      <c r="N26" s="38">
        <v>25</v>
      </c>
      <c r="O26" s="39"/>
      <c r="P26" s="40">
        <v>1</v>
      </c>
      <c r="Q26" s="41"/>
      <c r="R26" s="41" t="s">
        <v>79</v>
      </c>
      <c r="S26" s="41">
        <v>335</v>
      </c>
      <c r="T26" s="41" t="s">
        <v>105</v>
      </c>
      <c r="U26" s="41">
        <v>11.5</v>
      </c>
      <c r="V26" s="41"/>
      <c r="W26" s="41">
        <v>17</v>
      </c>
      <c r="X26" s="43">
        <f t="shared" si="1"/>
        <v>1.0386890710931254E-2</v>
      </c>
      <c r="Y26" s="44" t="s">
        <v>24</v>
      </c>
      <c r="Z26" s="41">
        <v>25</v>
      </c>
      <c r="AA26" s="41">
        <v>31</v>
      </c>
      <c r="AB26" s="41"/>
      <c r="AC26" s="41"/>
      <c r="AD26" s="41"/>
      <c r="AE26" s="41">
        <v>28</v>
      </c>
      <c r="AF26">
        <f t="shared" ref="AF26:AF45" si="2">X26*W26*0.5</f>
        <v>8.8288571042915653E-2</v>
      </c>
    </row>
    <row r="27" spans="1:32">
      <c r="A27" s="28"/>
      <c r="B27" s="143"/>
      <c r="C27" s="45" t="s">
        <v>25</v>
      </c>
      <c r="D27" s="46" t="s">
        <v>26</v>
      </c>
      <c r="E27" s="46" t="s">
        <v>27</v>
      </c>
      <c r="F27" s="46" t="s">
        <v>28</v>
      </c>
      <c r="G27" s="46" t="s">
        <v>29</v>
      </c>
      <c r="H27" s="46" t="s">
        <v>30</v>
      </c>
      <c r="I27" s="46" t="s">
        <v>31</v>
      </c>
      <c r="J27" s="46" t="s">
        <v>32</v>
      </c>
      <c r="K27" s="46" t="s">
        <v>33</v>
      </c>
      <c r="L27" s="46" t="s">
        <v>34</v>
      </c>
      <c r="M27" s="46" t="s">
        <v>35</v>
      </c>
      <c r="N27" s="46" t="s">
        <v>36</v>
      </c>
      <c r="O27" s="30"/>
      <c r="P27" s="40">
        <v>2</v>
      </c>
      <c r="Q27" s="41"/>
      <c r="R27" s="41" t="s">
        <v>90</v>
      </c>
      <c r="S27" s="41">
        <v>350</v>
      </c>
      <c r="T27" s="41" t="s">
        <v>106</v>
      </c>
      <c r="U27" s="41">
        <v>10</v>
      </c>
      <c r="V27" s="41"/>
      <c r="W27" s="41">
        <v>14</v>
      </c>
      <c r="X27" s="43">
        <f t="shared" si="1"/>
        <v>7.8539816339744835E-3</v>
      </c>
      <c r="Y27" s="43"/>
      <c r="Z27" s="43"/>
      <c r="AA27" s="43"/>
      <c r="AB27" s="43"/>
      <c r="AC27" s="43"/>
      <c r="AD27" s="43"/>
      <c r="AE27" s="43"/>
      <c r="AF27">
        <f t="shared" si="2"/>
        <v>5.4977871437821388E-2</v>
      </c>
    </row>
    <row r="28" spans="1:32" ht="19.5">
      <c r="A28" s="48"/>
      <c r="B28" s="49" t="s">
        <v>38</v>
      </c>
      <c r="C28" s="50"/>
      <c r="D28" s="48"/>
      <c r="E28" s="48">
        <v>1</v>
      </c>
      <c r="F28" s="48"/>
      <c r="G28" s="48"/>
      <c r="H28" s="48">
        <v>1</v>
      </c>
      <c r="I28" s="48"/>
      <c r="J28" s="48"/>
      <c r="K28" s="48">
        <v>5</v>
      </c>
      <c r="L28" s="48"/>
      <c r="M28" s="48"/>
      <c r="N28" s="48">
        <v>1</v>
      </c>
      <c r="O28" s="39"/>
      <c r="P28" s="40">
        <v>3</v>
      </c>
      <c r="Q28" s="41"/>
      <c r="R28" s="41" t="s">
        <v>73</v>
      </c>
      <c r="S28" s="41">
        <v>75</v>
      </c>
      <c r="T28" s="41" t="s">
        <v>107</v>
      </c>
      <c r="U28" s="41">
        <v>31</v>
      </c>
      <c r="V28" s="41"/>
      <c r="W28" s="41">
        <v>26</v>
      </c>
      <c r="X28" s="43">
        <f t="shared" si="1"/>
        <v>7.5476763502494784E-2</v>
      </c>
      <c r="Y28" s="43"/>
      <c r="Z28" s="43"/>
      <c r="AA28" s="43"/>
      <c r="AB28" s="43"/>
      <c r="AC28" s="43"/>
      <c r="AD28" s="43"/>
      <c r="AE28" s="43"/>
      <c r="AF28">
        <f t="shared" si="2"/>
        <v>0.98119792553243224</v>
      </c>
    </row>
    <row r="29" spans="1:32">
      <c r="A29" s="51" t="s">
        <v>40</v>
      </c>
      <c r="B29" s="52" t="s">
        <v>41</v>
      </c>
      <c r="C29" s="46" t="s">
        <v>42</v>
      </c>
      <c r="D29" s="46" t="s">
        <v>43</v>
      </c>
      <c r="E29" s="46" t="s">
        <v>44</v>
      </c>
      <c r="F29" s="46" t="s">
        <v>45</v>
      </c>
      <c r="G29" s="46" t="s">
        <v>46</v>
      </c>
      <c r="H29" s="46" t="s">
        <v>47</v>
      </c>
      <c r="I29" s="46" t="s">
        <v>48</v>
      </c>
      <c r="J29" s="46" t="s">
        <v>49</v>
      </c>
      <c r="K29" s="46" t="s">
        <v>50</v>
      </c>
      <c r="L29" s="46" t="s">
        <v>51</v>
      </c>
      <c r="M29" s="46" t="s">
        <v>52</v>
      </c>
      <c r="N29" s="46" t="s">
        <v>53</v>
      </c>
      <c r="O29" s="30"/>
      <c r="P29" s="40">
        <v>4</v>
      </c>
      <c r="Q29" s="41"/>
      <c r="R29" s="41" t="s">
        <v>79</v>
      </c>
      <c r="S29" s="41">
        <v>355</v>
      </c>
      <c r="T29" s="41" t="s">
        <v>108</v>
      </c>
      <c r="U29" s="41">
        <v>63</v>
      </c>
      <c r="V29" s="41"/>
      <c r="W29" s="41">
        <v>30</v>
      </c>
      <c r="X29" s="43">
        <f t="shared" si="1"/>
        <v>0.31172453105244724</v>
      </c>
      <c r="Y29" s="43"/>
      <c r="Z29" s="43"/>
      <c r="AA29" s="43"/>
      <c r="AB29" s="43"/>
      <c r="AC29" s="43"/>
      <c r="AD29" s="43"/>
      <c r="AE29" s="43"/>
      <c r="AF29">
        <f t="shared" si="2"/>
        <v>4.6758679657867086</v>
      </c>
    </row>
    <row r="30" spans="1:32">
      <c r="A30" s="53">
        <v>1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39"/>
      <c r="P30" s="40">
        <v>5</v>
      </c>
      <c r="Q30" s="41"/>
      <c r="R30" s="41" t="s">
        <v>79</v>
      </c>
      <c r="S30" s="41">
        <v>12</v>
      </c>
      <c r="T30" s="41" t="s">
        <v>109</v>
      </c>
      <c r="U30" s="41">
        <v>9</v>
      </c>
      <c r="V30" s="41"/>
      <c r="W30" s="41">
        <v>9</v>
      </c>
      <c r="X30" s="43">
        <f t="shared" si="1"/>
        <v>6.3617251235193305E-3</v>
      </c>
      <c r="Y30" s="43"/>
      <c r="Z30" s="43"/>
      <c r="AA30" s="43"/>
      <c r="AB30" s="43"/>
      <c r="AC30" s="43"/>
      <c r="AD30" s="43"/>
      <c r="AE30" s="43"/>
      <c r="AF30">
        <f t="shared" si="2"/>
        <v>2.8627763055836988E-2</v>
      </c>
    </row>
    <row r="31" spans="1:32">
      <c r="A31" s="53">
        <v>2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39"/>
      <c r="P31" s="40">
        <v>6</v>
      </c>
      <c r="Q31" s="41"/>
      <c r="R31" s="41" t="s">
        <v>87</v>
      </c>
      <c r="S31" s="41">
        <v>20</v>
      </c>
      <c r="T31" s="41" t="s">
        <v>110</v>
      </c>
      <c r="U31" s="41">
        <v>11</v>
      </c>
      <c r="V31" s="41"/>
      <c r="W31" s="41">
        <v>11</v>
      </c>
      <c r="X31" s="43">
        <f t="shared" si="1"/>
        <v>9.5033177771091243E-3</v>
      </c>
      <c r="Y31" s="43"/>
      <c r="Z31" s="43"/>
      <c r="AA31" s="43"/>
      <c r="AB31" s="43"/>
      <c r="AC31" s="43"/>
      <c r="AD31" s="43"/>
      <c r="AE31" s="43"/>
      <c r="AF31">
        <f t="shared" si="2"/>
        <v>5.2268247774100184E-2</v>
      </c>
    </row>
    <row r="32" spans="1:32">
      <c r="A32" s="53">
        <v>3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39"/>
      <c r="P32" s="40">
        <v>7</v>
      </c>
      <c r="Q32" s="41"/>
      <c r="R32" s="41" t="s">
        <v>87</v>
      </c>
      <c r="S32" s="41">
        <v>95</v>
      </c>
      <c r="T32" s="41" t="s">
        <v>111</v>
      </c>
      <c r="U32" s="41">
        <v>15</v>
      </c>
      <c r="V32" s="41"/>
      <c r="W32" s="41">
        <v>13</v>
      </c>
      <c r="X32" s="43">
        <f t="shared" si="1"/>
        <v>1.7671458676442587E-2</v>
      </c>
      <c r="Y32" s="43"/>
      <c r="Z32" s="43"/>
      <c r="AA32" s="43"/>
      <c r="AB32" s="43"/>
      <c r="AC32" s="43"/>
      <c r="AD32" s="43"/>
      <c r="AE32" s="43"/>
      <c r="AF32">
        <f t="shared" si="2"/>
        <v>0.11486448139687681</v>
      </c>
    </row>
    <row r="33" spans="1:32">
      <c r="A33" s="53">
        <v>4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39"/>
      <c r="P33" s="40">
        <v>8</v>
      </c>
      <c r="Q33" s="41"/>
      <c r="R33" s="41" t="s">
        <v>87</v>
      </c>
      <c r="S33" s="41">
        <v>136</v>
      </c>
      <c r="T33" s="41" t="s">
        <v>112</v>
      </c>
      <c r="U33" s="41">
        <v>10</v>
      </c>
      <c r="V33" s="41"/>
      <c r="W33" s="41">
        <v>9</v>
      </c>
      <c r="X33" s="43">
        <f t="shared" si="1"/>
        <v>7.8539816339744835E-3</v>
      </c>
      <c r="Y33" s="43"/>
      <c r="Z33" s="43"/>
      <c r="AA33" s="43"/>
      <c r="AB33" s="43"/>
      <c r="AC33" s="43"/>
      <c r="AD33" s="43"/>
      <c r="AE33" s="43"/>
      <c r="AF33">
        <f t="shared" si="2"/>
        <v>3.5342917352885174E-2</v>
      </c>
    </row>
    <row r="34" spans="1:32">
      <c r="A34" s="53">
        <v>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39"/>
      <c r="P34" s="40">
        <v>9</v>
      </c>
      <c r="Q34" s="41"/>
      <c r="R34" s="41" t="s">
        <v>87</v>
      </c>
      <c r="S34" s="41">
        <v>158</v>
      </c>
      <c r="T34" s="41" t="s">
        <v>113</v>
      </c>
      <c r="U34" s="41">
        <v>18</v>
      </c>
      <c r="V34" s="41"/>
      <c r="W34" s="41">
        <v>23</v>
      </c>
      <c r="X34" s="43">
        <f t="shared" si="1"/>
        <v>2.5446900494077322E-2</v>
      </c>
      <c r="Y34" s="43"/>
      <c r="Z34" s="43"/>
      <c r="AA34" s="43"/>
      <c r="AB34" s="43"/>
      <c r="AC34" s="43"/>
      <c r="AD34" s="43"/>
      <c r="AE34" s="43"/>
      <c r="AF34">
        <f t="shared" si="2"/>
        <v>0.2926393556818892</v>
      </c>
    </row>
    <row r="35" spans="1:32">
      <c r="A35" s="53">
        <v>6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39"/>
      <c r="P35" s="40">
        <v>10</v>
      </c>
      <c r="Q35" s="41"/>
      <c r="R35" s="41" t="s">
        <v>87</v>
      </c>
      <c r="S35" s="41">
        <v>156</v>
      </c>
      <c r="T35" s="41" t="s">
        <v>114</v>
      </c>
      <c r="U35" s="41">
        <v>13</v>
      </c>
      <c r="V35" s="41"/>
      <c r="W35" s="41">
        <v>3</v>
      </c>
      <c r="X35" s="43">
        <f t="shared" si="1"/>
        <v>1.3273228961416878E-2</v>
      </c>
      <c r="Y35" s="43"/>
      <c r="Z35" s="43"/>
      <c r="AA35" s="43"/>
      <c r="AB35" s="43"/>
      <c r="AC35" s="43"/>
      <c r="AD35" s="43"/>
      <c r="AE35" s="43"/>
      <c r="AF35">
        <f t="shared" si="2"/>
        <v>1.9909843442125319E-2</v>
      </c>
    </row>
    <row r="36" spans="1:32">
      <c r="A36" s="53">
        <v>7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39"/>
      <c r="P36" s="40">
        <v>11</v>
      </c>
      <c r="Q36" s="41"/>
      <c r="R36" s="41" t="s">
        <v>73</v>
      </c>
      <c r="S36" s="41">
        <v>255</v>
      </c>
      <c r="T36" s="41" t="s">
        <v>115</v>
      </c>
      <c r="U36" s="41">
        <v>30</v>
      </c>
      <c r="V36" s="41"/>
      <c r="W36" s="41">
        <v>26</v>
      </c>
      <c r="X36" s="43">
        <f t="shared" si="1"/>
        <v>7.0685834705770348E-2</v>
      </c>
      <c r="Y36" s="43"/>
      <c r="Z36" s="43"/>
      <c r="AA36" s="43"/>
      <c r="AB36" s="43"/>
      <c r="AC36" s="43"/>
      <c r="AD36" s="43"/>
      <c r="AE36" s="43"/>
      <c r="AF36">
        <f t="shared" si="2"/>
        <v>0.91891585117501451</v>
      </c>
    </row>
    <row r="37" spans="1:32">
      <c r="A37" s="53">
        <v>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39"/>
      <c r="P37" s="40">
        <v>12</v>
      </c>
      <c r="Q37" s="41"/>
      <c r="R37" s="41" t="s">
        <v>79</v>
      </c>
      <c r="S37" s="41">
        <v>285</v>
      </c>
      <c r="T37" s="41" t="s">
        <v>116</v>
      </c>
      <c r="U37" s="41">
        <v>50</v>
      </c>
      <c r="V37" s="41"/>
      <c r="W37" s="41">
        <v>34</v>
      </c>
      <c r="X37" s="43">
        <f t="shared" si="1"/>
        <v>0.19634954084936207</v>
      </c>
      <c r="Y37" s="43"/>
      <c r="Z37" s="43"/>
      <c r="AA37" s="43"/>
      <c r="AB37" s="43"/>
      <c r="AC37" s="43"/>
      <c r="AD37" s="43"/>
      <c r="AE37" s="43"/>
      <c r="AF37">
        <f t="shared" si="2"/>
        <v>3.3379421944391554</v>
      </c>
    </row>
    <row r="38" spans="1:32">
      <c r="A38" s="53">
        <v>9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39"/>
      <c r="P38" s="40">
        <v>13</v>
      </c>
      <c r="Q38" s="41"/>
      <c r="R38" s="41" t="s">
        <v>63</v>
      </c>
      <c r="S38" s="41">
        <v>10</v>
      </c>
      <c r="T38" s="41" t="s">
        <v>117</v>
      </c>
      <c r="U38" s="41">
        <v>30</v>
      </c>
      <c r="V38" s="41"/>
      <c r="W38" s="41">
        <v>24</v>
      </c>
      <c r="X38" s="43">
        <f t="shared" si="1"/>
        <v>7.0685834705770348E-2</v>
      </c>
      <c r="Y38" s="43"/>
      <c r="Z38" s="43"/>
      <c r="AA38" s="43"/>
      <c r="AB38" s="43"/>
      <c r="AC38" s="43"/>
      <c r="AD38" s="43"/>
      <c r="AE38" s="43"/>
      <c r="AF38">
        <f t="shared" si="2"/>
        <v>0.84823001646924423</v>
      </c>
    </row>
    <row r="39" spans="1:32">
      <c r="A39" s="53">
        <v>10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39"/>
      <c r="P39" s="40">
        <v>14</v>
      </c>
      <c r="Q39" s="41"/>
      <c r="R39" s="41" t="s">
        <v>73</v>
      </c>
      <c r="S39" s="41">
        <v>27</v>
      </c>
      <c r="T39" s="41" t="s">
        <v>118</v>
      </c>
      <c r="U39" s="41">
        <v>31</v>
      </c>
      <c r="V39" s="41"/>
      <c r="W39" s="41">
        <v>20</v>
      </c>
      <c r="X39" s="43">
        <f t="shared" si="1"/>
        <v>7.5476763502494784E-2</v>
      </c>
      <c r="Y39" s="43"/>
      <c r="Z39" s="43"/>
      <c r="AA39" s="43"/>
      <c r="AB39" s="43"/>
      <c r="AC39" s="43"/>
      <c r="AD39" s="43"/>
      <c r="AE39" s="43"/>
      <c r="AF39">
        <f t="shared" si="2"/>
        <v>0.75476763502494781</v>
      </c>
    </row>
    <row r="40" spans="1:32">
      <c r="A40" s="53">
        <v>11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39"/>
      <c r="P40" s="40">
        <v>15</v>
      </c>
      <c r="Q40" s="41"/>
      <c r="R40" s="41" t="s">
        <v>90</v>
      </c>
      <c r="S40" s="41">
        <v>75</v>
      </c>
      <c r="T40" s="41" t="s">
        <v>119</v>
      </c>
      <c r="U40" s="41">
        <v>40</v>
      </c>
      <c r="V40" s="41"/>
      <c r="W40" s="41">
        <v>27</v>
      </c>
      <c r="X40" s="43">
        <f t="shared" si="1"/>
        <v>0.12566370614359174</v>
      </c>
      <c r="Y40" s="43"/>
      <c r="Z40" s="43"/>
      <c r="AA40" s="43"/>
      <c r="AB40" s="43"/>
      <c r="AC40" s="43"/>
      <c r="AD40" s="43"/>
      <c r="AE40" s="43"/>
      <c r="AF40">
        <f t="shared" si="2"/>
        <v>1.6964600329384885</v>
      </c>
    </row>
    <row r="41" spans="1:32">
      <c r="A41" s="53">
        <v>12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39"/>
      <c r="P41" s="40">
        <v>16</v>
      </c>
      <c r="Q41" s="41"/>
      <c r="R41" s="41" t="s">
        <v>79</v>
      </c>
      <c r="S41" s="41">
        <v>215</v>
      </c>
      <c r="T41" s="41" t="s">
        <v>93</v>
      </c>
      <c r="U41" s="41">
        <v>70</v>
      </c>
      <c r="V41" s="41"/>
      <c r="W41" s="41">
        <v>30</v>
      </c>
      <c r="X41" s="43">
        <f t="shared" si="1"/>
        <v>0.38484510006474959</v>
      </c>
      <c r="Y41" s="43"/>
      <c r="Z41" s="43"/>
      <c r="AA41" s="43"/>
      <c r="AB41" s="43"/>
      <c r="AC41" s="43"/>
      <c r="AD41" s="43"/>
      <c r="AE41" s="43"/>
      <c r="AF41">
        <f t="shared" si="2"/>
        <v>5.7726765009712437</v>
      </c>
    </row>
    <row r="42" spans="1:32">
      <c r="A42" s="53">
        <v>13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39"/>
      <c r="P42" s="40">
        <v>17</v>
      </c>
      <c r="Q42" s="41"/>
      <c r="R42" s="41" t="s">
        <v>79</v>
      </c>
      <c r="S42" s="41">
        <v>243</v>
      </c>
      <c r="T42" s="41">
        <v>11</v>
      </c>
      <c r="U42" s="41">
        <v>39</v>
      </c>
      <c r="V42" s="41"/>
      <c r="W42" s="41">
        <v>30</v>
      </c>
      <c r="X42" s="43">
        <f t="shared" si="1"/>
        <v>0.1194590606527519</v>
      </c>
      <c r="Y42" s="43"/>
      <c r="Z42" s="43"/>
      <c r="AA42" s="43"/>
      <c r="AB42" s="43"/>
      <c r="AC42" s="43"/>
      <c r="AD42" s="43"/>
      <c r="AE42" s="43"/>
      <c r="AF42">
        <f t="shared" si="2"/>
        <v>1.7918859097912785</v>
      </c>
    </row>
    <row r="43" spans="1:32">
      <c r="A43" s="53">
        <v>14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39"/>
      <c r="P43" s="40">
        <v>18</v>
      </c>
      <c r="Q43" s="41"/>
      <c r="R43" s="41"/>
      <c r="S43" s="41"/>
      <c r="T43" s="41"/>
      <c r="U43" s="41"/>
      <c r="V43" s="41"/>
      <c r="W43" s="41"/>
      <c r="X43" s="43">
        <f t="shared" si="1"/>
        <v>0</v>
      </c>
      <c r="Y43" s="43"/>
      <c r="Z43" s="43"/>
      <c r="AA43" s="43"/>
      <c r="AB43" s="43"/>
      <c r="AC43" s="43"/>
      <c r="AD43" s="43"/>
      <c r="AE43" s="43"/>
      <c r="AF43">
        <f t="shared" si="2"/>
        <v>0</v>
      </c>
    </row>
    <row r="44" spans="1:32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40">
        <v>19</v>
      </c>
      <c r="Q44" s="41"/>
      <c r="R44" s="41"/>
      <c r="S44" s="41"/>
      <c r="T44" s="41"/>
      <c r="U44" s="41"/>
      <c r="V44" s="41"/>
      <c r="W44" s="41"/>
      <c r="X44" s="43">
        <f t="shared" si="1"/>
        <v>0</v>
      </c>
      <c r="Y44" s="43"/>
      <c r="Z44" s="43"/>
      <c r="AA44" s="43"/>
      <c r="AB44" s="43"/>
      <c r="AC44" s="43"/>
      <c r="AD44" s="43"/>
      <c r="AE44" s="43"/>
      <c r="AF44">
        <f t="shared" si="2"/>
        <v>0</v>
      </c>
    </row>
    <row r="45" spans="1:32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40">
        <v>20</v>
      </c>
      <c r="Q45" s="41"/>
      <c r="R45" s="41"/>
      <c r="S45" s="41"/>
      <c r="T45" s="41"/>
      <c r="U45" s="41"/>
      <c r="V45" s="41"/>
      <c r="W45" s="41"/>
      <c r="X45" s="43">
        <f t="shared" si="1"/>
        <v>0</v>
      </c>
      <c r="Y45" s="43"/>
      <c r="Z45" s="43"/>
      <c r="AA45" s="43"/>
      <c r="AB45" s="43"/>
      <c r="AC45" s="43"/>
      <c r="AD45" s="43"/>
      <c r="AE45" s="43"/>
      <c r="AF45">
        <f t="shared" si="2"/>
        <v>0</v>
      </c>
    </row>
    <row r="46" spans="1:32">
      <c r="X46">
        <f>SUM(X26:X38)</f>
        <v>0.82327398982729028</v>
      </c>
      <c r="AF46">
        <f>SUM(AF26:AF45)</f>
        <v>21.464863083312967</v>
      </c>
    </row>
    <row r="47" spans="1:32">
      <c r="A47" s="1" t="s">
        <v>126</v>
      </c>
      <c r="B47" s="1" t="s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2</v>
      </c>
      <c r="Q47" s="1"/>
      <c r="R47" s="1"/>
      <c r="S47" s="1"/>
      <c r="T47" s="1"/>
      <c r="U47" s="1"/>
      <c r="V47" s="1"/>
      <c r="W47" s="1"/>
      <c r="X47" s="1">
        <f t="shared" si="1"/>
        <v>0</v>
      </c>
      <c r="Y47" s="1" t="s">
        <v>3</v>
      </c>
      <c r="Z47" s="1"/>
      <c r="AA47" s="1"/>
      <c r="AB47" s="1"/>
      <c r="AC47" s="1"/>
      <c r="AD47" s="1"/>
      <c r="AE47" s="1"/>
      <c r="AF47">
        <f>X47*W47*0.5</f>
        <v>0</v>
      </c>
    </row>
    <row r="48" spans="1:32">
      <c r="A48" s="2"/>
      <c r="B48" s="3"/>
      <c r="C48" s="144" t="s">
        <v>4</v>
      </c>
      <c r="D48" s="145"/>
      <c r="E48" s="146"/>
      <c r="F48" s="144" t="s">
        <v>5</v>
      </c>
      <c r="G48" s="145"/>
      <c r="H48" s="146"/>
      <c r="I48" s="144" t="s">
        <v>6</v>
      </c>
      <c r="J48" s="145"/>
      <c r="K48" s="146"/>
      <c r="L48" s="144" t="s">
        <v>7</v>
      </c>
      <c r="M48" s="145"/>
      <c r="N48" s="146"/>
      <c r="O48" s="4"/>
      <c r="P48" s="5" t="s">
        <v>8</v>
      </c>
      <c r="Q48" s="6" t="s">
        <v>9</v>
      </c>
      <c r="R48" s="6" t="s">
        <v>10</v>
      </c>
      <c r="S48" s="6" t="s">
        <v>11</v>
      </c>
      <c r="T48" s="6" t="s">
        <v>12</v>
      </c>
      <c r="U48" s="82" t="s">
        <v>13</v>
      </c>
      <c r="V48" s="6" t="s">
        <v>14</v>
      </c>
      <c r="W48" s="6" t="s">
        <v>15</v>
      </c>
      <c r="X48" s="7"/>
      <c r="Y48" s="8"/>
      <c r="Z48" s="9" t="s">
        <v>16</v>
      </c>
      <c r="AA48" s="9" t="s">
        <v>17</v>
      </c>
      <c r="AB48" s="9" t="s">
        <v>18</v>
      </c>
      <c r="AC48" s="9" t="s">
        <v>19</v>
      </c>
      <c r="AD48" s="9" t="s">
        <v>20</v>
      </c>
      <c r="AE48" s="9" t="s">
        <v>21</v>
      </c>
    </row>
    <row r="49" spans="1:32">
      <c r="A49" s="10"/>
      <c r="B49" s="147" t="s">
        <v>22</v>
      </c>
      <c r="C49" s="11">
        <v>1</v>
      </c>
      <c r="D49" s="12">
        <v>4</v>
      </c>
      <c r="E49" s="12">
        <v>25</v>
      </c>
      <c r="F49" s="12">
        <v>1</v>
      </c>
      <c r="G49" s="12">
        <v>4</v>
      </c>
      <c r="H49" s="12">
        <v>25</v>
      </c>
      <c r="I49" s="12">
        <v>1</v>
      </c>
      <c r="J49" s="12">
        <v>4</v>
      </c>
      <c r="K49" s="12">
        <v>25</v>
      </c>
      <c r="L49" s="12">
        <v>1</v>
      </c>
      <c r="M49" s="12">
        <v>4</v>
      </c>
      <c r="N49" s="12">
        <v>25</v>
      </c>
      <c r="O49" s="13"/>
      <c r="P49" s="14">
        <v>1</v>
      </c>
      <c r="Q49" s="20"/>
      <c r="R49" s="20" t="s">
        <v>127</v>
      </c>
      <c r="S49" s="15" t="s">
        <v>128</v>
      </c>
      <c r="T49" s="15" t="s">
        <v>129</v>
      </c>
      <c r="U49" s="15">
        <v>15</v>
      </c>
      <c r="V49" s="15" t="s">
        <v>130</v>
      </c>
      <c r="W49" s="15">
        <v>13</v>
      </c>
      <c r="X49" s="16">
        <f t="shared" si="1"/>
        <v>1.7671458676442587E-2</v>
      </c>
      <c r="Y49" s="17" t="s">
        <v>24</v>
      </c>
      <c r="Z49" s="15"/>
      <c r="AA49" s="15"/>
      <c r="AB49" s="15"/>
      <c r="AC49" s="15"/>
      <c r="AD49" s="15"/>
      <c r="AE49" s="15"/>
      <c r="AF49">
        <f t="shared" ref="AF49:AF68" si="3">X49*W49*0.5</f>
        <v>0.11486448139687681</v>
      </c>
    </row>
    <row r="50" spans="1:32">
      <c r="A50" s="2"/>
      <c r="B50" s="143"/>
      <c r="C50" s="18" t="s">
        <v>25</v>
      </c>
      <c r="D50" s="19" t="s">
        <v>26</v>
      </c>
      <c r="E50" s="19" t="s">
        <v>27</v>
      </c>
      <c r="F50" s="19" t="s">
        <v>28</v>
      </c>
      <c r="G50" s="19" t="s">
        <v>29</v>
      </c>
      <c r="H50" s="19" t="s">
        <v>30</v>
      </c>
      <c r="I50" s="19" t="s">
        <v>31</v>
      </c>
      <c r="J50" s="19" t="s">
        <v>32</v>
      </c>
      <c r="K50" s="19" t="s">
        <v>33</v>
      </c>
      <c r="L50" s="19" t="s">
        <v>34</v>
      </c>
      <c r="M50" s="19" t="s">
        <v>35</v>
      </c>
      <c r="N50" s="19" t="s">
        <v>36</v>
      </c>
      <c r="O50" s="4"/>
      <c r="P50" s="14">
        <v>2</v>
      </c>
      <c r="Q50" s="20"/>
      <c r="R50" s="20" t="s">
        <v>127</v>
      </c>
      <c r="S50" s="15" t="s">
        <v>131</v>
      </c>
      <c r="T50" s="15" t="s">
        <v>132</v>
      </c>
      <c r="U50" s="15">
        <v>12</v>
      </c>
      <c r="V50" s="15" t="s">
        <v>130</v>
      </c>
      <c r="W50" s="15">
        <v>13</v>
      </c>
      <c r="X50" s="16">
        <f t="shared" si="1"/>
        <v>1.1309733552923255E-2</v>
      </c>
      <c r="Y50" s="16"/>
      <c r="Z50" s="16"/>
      <c r="AA50" s="16"/>
      <c r="AB50" s="16"/>
      <c r="AC50" s="16"/>
      <c r="AD50" s="16"/>
      <c r="AE50" s="16"/>
      <c r="AF50">
        <f t="shared" si="3"/>
        <v>7.3513268094001161E-2</v>
      </c>
    </row>
    <row r="51" spans="1:32" ht="19.5">
      <c r="A51" s="20"/>
      <c r="B51" s="21" t="s">
        <v>38</v>
      </c>
      <c r="C51" s="22"/>
      <c r="D51" s="20"/>
      <c r="E51" s="20">
        <v>15</v>
      </c>
      <c r="F51" s="20"/>
      <c r="G51" s="20"/>
      <c r="H51" s="20">
        <v>21</v>
      </c>
      <c r="I51" s="20"/>
      <c r="J51" s="20"/>
      <c r="K51" s="20">
        <v>22</v>
      </c>
      <c r="L51" s="20"/>
      <c r="M51" s="20"/>
      <c r="N51" s="20">
        <v>20</v>
      </c>
      <c r="O51" s="13"/>
      <c r="P51" s="14">
        <v>3</v>
      </c>
      <c r="Q51" s="20"/>
      <c r="R51" s="20" t="s">
        <v>68</v>
      </c>
      <c r="S51" s="15" t="s">
        <v>133</v>
      </c>
      <c r="T51" s="15" t="s">
        <v>134</v>
      </c>
      <c r="U51" s="15">
        <v>10</v>
      </c>
      <c r="V51" s="15" t="s">
        <v>130</v>
      </c>
      <c r="W51" s="15">
        <v>10</v>
      </c>
      <c r="X51" s="16">
        <f t="shared" si="1"/>
        <v>7.8539816339744835E-3</v>
      </c>
      <c r="Y51" s="16"/>
      <c r="Z51" s="16"/>
      <c r="AA51" s="16"/>
      <c r="AB51" s="16"/>
      <c r="AC51" s="16"/>
      <c r="AD51" s="16"/>
      <c r="AE51" s="16"/>
      <c r="AF51">
        <f t="shared" si="3"/>
        <v>3.9269908169872414E-2</v>
      </c>
    </row>
    <row r="52" spans="1:32">
      <c r="A52" s="23" t="s">
        <v>40</v>
      </c>
      <c r="B52" s="24" t="s">
        <v>41</v>
      </c>
      <c r="C52" s="19" t="s">
        <v>42</v>
      </c>
      <c r="D52" s="19" t="s">
        <v>43</v>
      </c>
      <c r="E52" s="19" t="s">
        <v>44</v>
      </c>
      <c r="F52" s="19" t="s">
        <v>45</v>
      </c>
      <c r="G52" s="19" t="s">
        <v>46</v>
      </c>
      <c r="H52" s="19" t="s">
        <v>47</v>
      </c>
      <c r="I52" s="19" t="s">
        <v>48</v>
      </c>
      <c r="J52" s="19" t="s">
        <v>49</v>
      </c>
      <c r="K52" s="19" t="s">
        <v>50</v>
      </c>
      <c r="L52" s="19" t="s">
        <v>51</v>
      </c>
      <c r="M52" s="19" t="s">
        <v>52</v>
      </c>
      <c r="N52" s="19" t="s">
        <v>53</v>
      </c>
      <c r="O52" s="4"/>
      <c r="P52" s="14">
        <v>4</v>
      </c>
      <c r="Q52" s="20"/>
      <c r="R52" s="20" t="s">
        <v>127</v>
      </c>
      <c r="S52" s="15" t="s">
        <v>135</v>
      </c>
      <c r="T52" s="15" t="s">
        <v>136</v>
      </c>
      <c r="U52" s="15">
        <v>18.399999999999999</v>
      </c>
      <c r="V52" s="15" t="s">
        <v>130</v>
      </c>
      <c r="W52" s="15">
        <v>15</v>
      </c>
      <c r="X52" s="16">
        <f t="shared" si="1"/>
        <v>2.6590440219984007E-2</v>
      </c>
      <c r="Y52" s="16"/>
      <c r="Z52" s="16"/>
      <c r="AA52" s="16"/>
      <c r="AB52" s="16"/>
      <c r="AC52" s="16"/>
      <c r="AD52" s="16"/>
      <c r="AE52" s="16"/>
      <c r="AF52">
        <f t="shared" si="3"/>
        <v>0.19942830164988004</v>
      </c>
    </row>
    <row r="53" spans="1:32">
      <c r="A53" s="25">
        <v>1</v>
      </c>
      <c r="B53" s="20" t="s">
        <v>55</v>
      </c>
      <c r="C53" s="20"/>
      <c r="D53" s="20"/>
      <c r="E53" s="26">
        <v>1</v>
      </c>
      <c r="F53" s="20"/>
      <c r="G53" s="20"/>
      <c r="H53" s="26">
        <v>1</v>
      </c>
      <c r="I53" s="20"/>
      <c r="J53" s="20"/>
      <c r="K53" s="26">
        <v>1</v>
      </c>
      <c r="L53" s="20"/>
      <c r="M53" s="20"/>
      <c r="N53" s="26">
        <v>1</v>
      </c>
      <c r="O53" s="13"/>
      <c r="P53" s="14">
        <v>5</v>
      </c>
      <c r="Q53" s="20"/>
      <c r="R53" s="20" t="s">
        <v>68</v>
      </c>
      <c r="S53" s="15" t="s">
        <v>137</v>
      </c>
      <c r="T53" s="15" t="s">
        <v>138</v>
      </c>
      <c r="U53" s="15">
        <v>31.5</v>
      </c>
      <c r="V53" s="15" t="s">
        <v>130</v>
      </c>
      <c r="W53" s="15">
        <v>27</v>
      </c>
      <c r="X53" s="16">
        <f t="shared" si="1"/>
        <v>7.793113276311181E-2</v>
      </c>
      <c r="Y53" s="16"/>
      <c r="Z53" s="16"/>
      <c r="AA53" s="16"/>
      <c r="AB53" s="16"/>
      <c r="AC53" s="16"/>
      <c r="AD53" s="16"/>
      <c r="AE53" s="16"/>
      <c r="AF53">
        <f t="shared" si="3"/>
        <v>1.0520702923020093</v>
      </c>
    </row>
    <row r="54" spans="1:32">
      <c r="A54" s="25">
        <v>2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13"/>
      <c r="P54" s="14">
        <v>6</v>
      </c>
      <c r="Q54" s="20"/>
      <c r="R54" s="20" t="s">
        <v>79</v>
      </c>
      <c r="S54" s="15" t="s">
        <v>139</v>
      </c>
      <c r="T54" s="15" t="s">
        <v>140</v>
      </c>
      <c r="U54" s="15">
        <v>62</v>
      </c>
      <c r="V54" s="15" t="s">
        <v>130</v>
      </c>
      <c r="W54" s="15">
        <v>31</v>
      </c>
      <c r="X54" s="16">
        <f t="shared" si="1"/>
        <v>0.30190705400997914</v>
      </c>
      <c r="Y54" s="16"/>
      <c r="Z54" s="16"/>
      <c r="AA54" s="16"/>
      <c r="AB54" s="16"/>
      <c r="AC54" s="16"/>
      <c r="AD54" s="16"/>
      <c r="AE54" s="16"/>
      <c r="AF54">
        <f t="shared" si="3"/>
        <v>4.6795593371546769</v>
      </c>
    </row>
    <row r="55" spans="1:32">
      <c r="A55" s="25">
        <v>3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13"/>
      <c r="P55" s="14">
        <v>7</v>
      </c>
      <c r="Q55" s="20"/>
      <c r="R55" s="20" t="s">
        <v>68</v>
      </c>
      <c r="S55" s="15" t="s">
        <v>141</v>
      </c>
      <c r="T55" s="15" t="s">
        <v>142</v>
      </c>
      <c r="U55" s="15">
        <v>30.5</v>
      </c>
      <c r="V55" s="15" t="s">
        <v>130</v>
      </c>
      <c r="W55" s="15">
        <v>27</v>
      </c>
      <c r="X55" s="16">
        <f t="shared" si="1"/>
        <v>7.3061664150047625E-2</v>
      </c>
      <c r="Y55" s="16"/>
      <c r="Z55" s="16"/>
      <c r="AA55" s="16"/>
      <c r="AB55" s="16"/>
      <c r="AC55" s="16"/>
      <c r="AD55" s="16"/>
      <c r="AE55" s="16"/>
      <c r="AF55">
        <f t="shared" si="3"/>
        <v>0.98633246602564295</v>
      </c>
    </row>
    <row r="56" spans="1:32">
      <c r="A56" s="25">
        <v>4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13"/>
      <c r="P56" s="14">
        <v>8</v>
      </c>
      <c r="Q56" s="20"/>
      <c r="R56" s="20" t="s">
        <v>72</v>
      </c>
      <c r="S56" s="15" t="s">
        <v>143</v>
      </c>
      <c r="T56" s="15" t="s">
        <v>144</v>
      </c>
      <c r="U56" s="15">
        <v>40</v>
      </c>
      <c r="V56" s="15" t="s">
        <v>130</v>
      </c>
      <c r="W56" s="15">
        <v>32</v>
      </c>
      <c r="X56" s="16">
        <f t="shared" si="1"/>
        <v>0.12566370614359174</v>
      </c>
      <c r="Y56" s="16"/>
      <c r="Z56" s="16"/>
      <c r="AA56" s="16"/>
      <c r="AB56" s="16"/>
      <c r="AC56" s="16"/>
      <c r="AD56" s="16"/>
      <c r="AE56" s="16"/>
      <c r="AF56">
        <f t="shared" si="3"/>
        <v>2.0106192982974678</v>
      </c>
    </row>
    <row r="57" spans="1:32">
      <c r="A57" s="25">
        <v>5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13"/>
      <c r="P57" s="14">
        <v>9</v>
      </c>
      <c r="Q57" s="20"/>
      <c r="R57" s="20" t="s">
        <v>72</v>
      </c>
      <c r="S57" s="15" t="s">
        <v>145</v>
      </c>
      <c r="T57" s="15" t="s">
        <v>146</v>
      </c>
      <c r="U57" s="15">
        <v>70.5</v>
      </c>
      <c r="V57" s="15" t="s">
        <v>130</v>
      </c>
      <c r="W57" s="15">
        <v>31</v>
      </c>
      <c r="X57" s="16">
        <f t="shared" si="1"/>
        <v>0.39036252216261669</v>
      </c>
      <c r="Y57" s="16"/>
      <c r="Z57" s="16"/>
      <c r="AA57" s="16"/>
      <c r="AB57" s="16"/>
      <c r="AC57" s="16"/>
      <c r="AD57" s="16"/>
      <c r="AE57" s="16"/>
      <c r="AF57">
        <f t="shared" si="3"/>
        <v>6.0506190935205586</v>
      </c>
    </row>
    <row r="58" spans="1:32">
      <c r="A58" s="25">
        <v>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13"/>
      <c r="P58" s="14">
        <v>10</v>
      </c>
      <c r="Q58" s="20"/>
      <c r="R58" s="20" t="s">
        <v>68</v>
      </c>
      <c r="S58" s="15" t="s">
        <v>147</v>
      </c>
      <c r="T58" s="15" t="s">
        <v>148</v>
      </c>
      <c r="U58" s="15">
        <v>40</v>
      </c>
      <c r="V58" s="15" t="s">
        <v>130</v>
      </c>
      <c r="W58" s="15">
        <v>28</v>
      </c>
      <c r="X58" s="16">
        <f t="shared" si="1"/>
        <v>0.12566370614359174</v>
      </c>
      <c r="Y58" s="16"/>
      <c r="Z58" s="16"/>
      <c r="AA58" s="16"/>
      <c r="AB58" s="16"/>
      <c r="AC58" s="16"/>
      <c r="AD58" s="16"/>
      <c r="AE58" s="16"/>
      <c r="AF58">
        <f t="shared" si="3"/>
        <v>1.7592918860102844</v>
      </c>
    </row>
    <row r="59" spans="1:32">
      <c r="A59" s="25">
        <v>7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13"/>
      <c r="P59" s="14">
        <v>11</v>
      </c>
      <c r="Q59" s="20"/>
      <c r="R59" s="20" t="s">
        <v>149</v>
      </c>
      <c r="S59" s="15" t="s">
        <v>150</v>
      </c>
      <c r="T59" s="15" t="s">
        <v>151</v>
      </c>
      <c r="U59" s="15">
        <v>31.5</v>
      </c>
      <c r="V59" s="15" t="s">
        <v>130</v>
      </c>
      <c r="W59" s="15">
        <v>27</v>
      </c>
      <c r="X59" s="16">
        <f t="shared" si="1"/>
        <v>7.793113276311181E-2</v>
      </c>
      <c r="Y59" s="16"/>
      <c r="Z59" s="16"/>
      <c r="AA59" s="16"/>
      <c r="AB59" s="16"/>
      <c r="AC59" s="16"/>
      <c r="AD59" s="16"/>
      <c r="AE59" s="16"/>
      <c r="AF59">
        <f t="shared" si="3"/>
        <v>1.0520702923020093</v>
      </c>
    </row>
    <row r="60" spans="1:32">
      <c r="A60" s="25">
        <v>8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13"/>
      <c r="P60" s="14">
        <v>12</v>
      </c>
      <c r="Q60" s="20"/>
      <c r="R60" s="20" t="s">
        <v>101</v>
      </c>
      <c r="S60" s="15" t="s">
        <v>152</v>
      </c>
      <c r="T60" s="15" t="s">
        <v>153</v>
      </c>
      <c r="U60" s="15">
        <v>30.5</v>
      </c>
      <c r="V60" s="15" t="s">
        <v>130</v>
      </c>
      <c r="W60" s="15">
        <v>26</v>
      </c>
      <c r="X60" s="16">
        <f t="shared" si="1"/>
        <v>7.3061664150047625E-2</v>
      </c>
      <c r="Y60" s="16"/>
      <c r="Z60" s="16"/>
      <c r="AA60" s="16"/>
      <c r="AB60" s="16"/>
      <c r="AC60" s="16"/>
      <c r="AD60" s="16"/>
      <c r="AE60" s="16"/>
      <c r="AF60">
        <f t="shared" si="3"/>
        <v>0.94980163395061912</v>
      </c>
    </row>
    <row r="61" spans="1:32">
      <c r="A61" s="25">
        <v>9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13"/>
      <c r="P61" s="14">
        <v>13</v>
      </c>
      <c r="Q61" s="15"/>
      <c r="R61" s="15"/>
      <c r="S61" s="15"/>
      <c r="T61" s="15"/>
      <c r="U61" s="15"/>
      <c r="V61" s="15"/>
      <c r="W61" s="15"/>
      <c r="X61" s="16">
        <f t="shared" si="1"/>
        <v>0</v>
      </c>
      <c r="Y61" s="16"/>
      <c r="Z61" s="16"/>
      <c r="AA61" s="16"/>
      <c r="AB61" s="16"/>
      <c r="AC61" s="16"/>
      <c r="AD61" s="16"/>
      <c r="AE61" s="16"/>
      <c r="AF61">
        <f t="shared" si="3"/>
        <v>0</v>
      </c>
    </row>
    <row r="62" spans="1:32">
      <c r="A62" s="25">
        <v>10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13"/>
      <c r="P62" s="14">
        <v>14</v>
      </c>
      <c r="Q62" s="15"/>
      <c r="R62" s="15"/>
      <c r="S62" s="15"/>
      <c r="T62" s="15"/>
      <c r="U62" s="15"/>
      <c r="V62" s="15"/>
      <c r="W62" s="15"/>
      <c r="X62" s="16">
        <f t="shared" si="1"/>
        <v>0</v>
      </c>
      <c r="Y62" s="16"/>
      <c r="Z62" s="16"/>
      <c r="AA62" s="16"/>
      <c r="AB62" s="16"/>
      <c r="AC62" s="16"/>
      <c r="AD62" s="16"/>
      <c r="AE62" s="16"/>
      <c r="AF62">
        <f t="shared" si="3"/>
        <v>0</v>
      </c>
    </row>
    <row r="63" spans="1:32">
      <c r="A63" s="25">
        <v>11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13"/>
      <c r="P63" s="14">
        <v>15</v>
      </c>
      <c r="Q63" s="15"/>
      <c r="R63" s="15"/>
      <c r="S63" s="15"/>
      <c r="T63" s="15"/>
      <c r="U63" s="15"/>
      <c r="V63" s="15"/>
      <c r="W63" s="15"/>
      <c r="X63" s="16">
        <f t="shared" si="1"/>
        <v>0</v>
      </c>
      <c r="Y63" s="16"/>
      <c r="Z63" s="16"/>
      <c r="AA63" s="16"/>
      <c r="AB63" s="16"/>
      <c r="AC63" s="16"/>
      <c r="AD63" s="16"/>
      <c r="AE63" s="16"/>
      <c r="AF63">
        <f t="shared" si="3"/>
        <v>0</v>
      </c>
    </row>
    <row r="64" spans="1:32">
      <c r="A64" s="25">
        <v>12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13"/>
      <c r="P64" s="14">
        <v>16</v>
      </c>
      <c r="Q64" s="15"/>
      <c r="R64" s="15"/>
      <c r="S64" s="15"/>
      <c r="T64" s="15"/>
      <c r="U64" s="15"/>
      <c r="V64" s="15"/>
      <c r="W64" s="15"/>
      <c r="X64" s="16">
        <f t="shared" si="1"/>
        <v>0</v>
      </c>
      <c r="Y64" s="16"/>
      <c r="Z64" s="16"/>
      <c r="AA64" s="16"/>
      <c r="AB64" s="16"/>
      <c r="AC64" s="16"/>
      <c r="AD64" s="16"/>
      <c r="AE64" s="16"/>
      <c r="AF64">
        <f t="shared" si="3"/>
        <v>0</v>
      </c>
    </row>
    <row r="65" spans="1:32">
      <c r="A65" s="25">
        <v>13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13"/>
      <c r="P65" s="14">
        <v>17</v>
      </c>
      <c r="Q65" s="15"/>
      <c r="R65" s="15"/>
      <c r="S65" s="15"/>
      <c r="T65" s="15"/>
      <c r="U65" s="15"/>
      <c r="V65" s="15"/>
      <c r="W65" s="15"/>
      <c r="X65" s="16">
        <f t="shared" si="1"/>
        <v>0</v>
      </c>
      <c r="Y65" s="16"/>
      <c r="Z65" s="16"/>
      <c r="AA65" s="16"/>
      <c r="AB65" s="16"/>
      <c r="AC65" s="16"/>
      <c r="AD65" s="16"/>
      <c r="AE65" s="16"/>
      <c r="AF65">
        <f t="shared" si="3"/>
        <v>0</v>
      </c>
    </row>
    <row r="66" spans="1:32">
      <c r="A66" s="25">
        <v>14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13"/>
      <c r="P66" s="14">
        <v>18</v>
      </c>
      <c r="Q66" s="15"/>
      <c r="R66" s="15"/>
      <c r="S66" s="15"/>
      <c r="T66" s="15"/>
      <c r="U66" s="15"/>
      <c r="V66" s="15"/>
      <c r="W66" s="15"/>
      <c r="X66" s="16">
        <f t="shared" si="1"/>
        <v>0</v>
      </c>
      <c r="Y66" s="16"/>
      <c r="Z66" s="16"/>
      <c r="AA66" s="16"/>
      <c r="AB66" s="16"/>
      <c r="AC66" s="16"/>
      <c r="AD66" s="16"/>
      <c r="AE66" s="16"/>
      <c r="AF66">
        <f t="shared" si="3"/>
        <v>0</v>
      </c>
    </row>
    <row r="67" spans="1:3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>
        <v>19</v>
      </c>
      <c r="Q67" s="15"/>
      <c r="R67" s="15"/>
      <c r="S67" s="15"/>
      <c r="T67" s="15"/>
      <c r="U67" s="15"/>
      <c r="V67" s="15"/>
      <c r="W67" s="15"/>
      <c r="X67" s="16">
        <f t="shared" si="1"/>
        <v>0</v>
      </c>
      <c r="Y67" s="16"/>
      <c r="Z67" s="16"/>
      <c r="AA67" s="16"/>
      <c r="AB67" s="16"/>
      <c r="AC67" s="16"/>
      <c r="AD67" s="16"/>
      <c r="AE67" s="16"/>
      <c r="AF67">
        <f t="shared" si="3"/>
        <v>0</v>
      </c>
    </row>
    <row r="68" spans="1:3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>
        <v>20</v>
      </c>
      <c r="Q68" s="15"/>
      <c r="R68" s="15"/>
      <c r="S68" s="15"/>
      <c r="T68" s="15"/>
      <c r="U68" s="15"/>
      <c r="V68" s="15"/>
      <c r="W68" s="15"/>
      <c r="X68" s="16">
        <f t="shared" ref="X68" si="4">(U68/100/2)^2*PI()</f>
        <v>0</v>
      </c>
      <c r="Y68" s="16"/>
      <c r="Z68" s="16"/>
      <c r="AA68" s="16"/>
      <c r="AB68" s="16"/>
      <c r="AC68" s="16"/>
      <c r="AD68" s="16"/>
      <c r="AE68" s="16"/>
      <c r="AF68">
        <f t="shared" si="3"/>
        <v>0</v>
      </c>
    </row>
    <row r="69" spans="1:32">
      <c r="X69">
        <f>SUM(X49:X59)</f>
        <v>1.235946532219375</v>
      </c>
      <c r="AF69">
        <f>SUM(AF49:AF68)</f>
        <v>18.9674402588739</v>
      </c>
    </row>
  </sheetData>
  <mergeCells count="15"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  <mergeCell ref="B26:B27"/>
    <mergeCell ref="C48:E48"/>
    <mergeCell ref="F48:H48"/>
    <mergeCell ref="I48:K48"/>
    <mergeCell ref="L48:N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20D2-7F8C-804C-BB7E-C5D2519AAEBD}">
  <dimension ref="A1:AF69"/>
  <sheetViews>
    <sheetView topLeftCell="K1" workbookViewId="0">
      <selection activeCell="AF1" sqref="AF1:AF1048576"/>
    </sheetView>
  </sheetViews>
  <sheetFormatPr defaultColWidth="11" defaultRowHeight="15.75"/>
  <sheetData>
    <row r="1" spans="1:32">
      <c r="A1" s="55" t="s">
        <v>120</v>
      </c>
      <c r="B1" s="55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 t="s">
        <v>2</v>
      </c>
      <c r="Q1" s="55"/>
      <c r="R1" s="55"/>
      <c r="S1" s="55"/>
      <c r="T1" s="55"/>
      <c r="U1" s="55"/>
      <c r="V1" s="55"/>
      <c r="W1" s="55"/>
      <c r="X1" s="55"/>
      <c r="Y1" s="55" t="s">
        <v>3</v>
      </c>
      <c r="Z1" s="55"/>
      <c r="AA1" s="55"/>
      <c r="AB1" s="55"/>
      <c r="AC1" s="55"/>
      <c r="AD1" s="55"/>
      <c r="AE1" s="55"/>
    </row>
    <row r="2" spans="1:32">
      <c r="A2" s="56"/>
      <c r="B2" s="57"/>
      <c r="C2" s="148" t="s">
        <v>4</v>
      </c>
      <c r="D2" s="145"/>
      <c r="E2" s="146"/>
      <c r="F2" s="148" t="s">
        <v>5</v>
      </c>
      <c r="G2" s="145"/>
      <c r="H2" s="146"/>
      <c r="I2" s="148" t="s">
        <v>6</v>
      </c>
      <c r="J2" s="145"/>
      <c r="K2" s="146"/>
      <c r="L2" s="148" t="s">
        <v>7</v>
      </c>
      <c r="M2" s="145"/>
      <c r="N2" s="146"/>
      <c r="O2" s="58"/>
      <c r="P2" s="59" t="s">
        <v>8</v>
      </c>
      <c r="Q2" s="60" t="s">
        <v>9</v>
      </c>
      <c r="R2" s="60" t="s">
        <v>10</v>
      </c>
      <c r="S2" s="60" t="s">
        <v>11</v>
      </c>
      <c r="T2" s="60" t="s">
        <v>12</v>
      </c>
      <c r="U2" s="60" t="s">
        <v>13</v>
      </c>
      <c r="V2" s="60" t="s">
        <v>14</v>
      </c>
      <c r="W2" s="60" t="s">
        <v>15</v>
      </c>
      <c r="X2" s="61" t="s">
        <v>300</v>
      </c>
      <c r="Y2" s="62"/>
      <c r="Z2" s="63" t="s">
        <v>16</v>
      </c>
      <c r="AA2" s="63" t="s">
        <v>17</v>
      </c>
      <c r="AB2" s="63" t="s">
        <v>18</v>
      </c>
      <c r="AC2" s="63" t="s">
        <v>19</v>
      </c>
      <c r="AD2" s="63" t="s">
        <v>20</v>
      </c>
      <c r="AE2" s="63" t="s">
        <v>21</v>
      </c>
      <c r="AF2" t="s">
        <v>299</v>
      </c>
    </row>
    <row r="3" spans="1:32">
      <c r="A3" s="64"/>
      <c r="B3" s="149" t="s">
        <v>22</v>
      </c>
      <c r="C3" s="65">
        <v>1</v>
      </c>
      <c r="D3" s="66">
        <v>4</v>
      </c>
      <c r="E3" s="66">
        <v>25</v>
      </c>
      <c r="F3" s="66">
        <v>1</v>
      </c>
      <c r="G3" s="66">
        <v>4</v>
      </c>
      <c r="H3" s="66">
        <v>25</v>
      </c>
      <c r="I3" s="66">
        <v>1</v>
      </c>
      <c r="J3" s="66">
        <v>4</v>
      </c>
      <c r="K3" s="66">
        <v>25</v>
      </c>
      <c r="L3" s="66">
        <v>1</v>
      </c>
      <c r="M3" s="66">
        <v>4</v>
      </c>
      <c r="N3" s="66">
        <v>25</v>
      </c>
      <c r="O3" s="67"/>
      <c r="P3" s="68">
        <v>1</v>
      </c>
      <c r="Q3" s="69"/>
      <c r="R3" s="69" t="s">
        <v>87</v>
      </c>
      <c r="S3" s="69">
        <v>242</v>
      </c>
      <c r="T3" s="69" t="s">
        <v>121</v>
      </c>
      <c r="U3" s="69">
        <v>14.5</v>
      </c>
      <c r="V3" s="69"/>
      <c r="W3" s="69">
        <v>10</v>
      </c>
      <c r="X3" s="70">
        <f>(U3/100/2)^2*PI()</f>
        <v>1.6512996385431349E-2</v>
      </c>
      <c r="Y3" s="71" t="s">
        <v>24</v>
      </c>
      <c r="Z3" s="69">
        <v>28</v>
      </c>
      <c r="AA3" s="69"/>
      <c r="AB3" s="69"/>
      <c r="AC3" s="69"/>
      <c r="AD3" s="69"/>
      <c r="AE3" s="69"/>
      <c r="AF3">
        <f t="shared" ref="AF3:AF22" si="0">X3*W3*0.5</f>
        <v>8.256498192715675E-2</v>
      </c>
    </row>
    <row r="4" spans="1:32">
      <c r="A4" s="56"/>
      <c r="B4" s="143"/>
      <c r="C4" s="72" t="s">
        <v>25</v>
      </c>
      <c r="D4" s="73" t="s">
        <v>26</v>
      </c>
      <c r="E4" s="73" t="s">
        <v>27</v>
      </c>
      <c r="F4" s="73" t="s">
        <v>28</v>
      </c>
      <c r="G4" s="73" t="s">
        <v>29</v>
      </c>
      <c r="H4" s="73" t="s">
        <v>30</v>
      </c>
      <c r="I4" s="73" t="s">
        <v>31</v>
      </c>
      <c r="J4" s="73" t="s">
        <v>32</v>
      </c>
      <c r="K4" s="73" t="s">
        <v>33</v>
      </c>
      <c r="L4" s="73" t="s">
        <v>34</v>
      </c>
      <c r="M4" s="73" t="s">
        <v>35</v>
      </c>
      <c r="N4" s="73" t="s">
        <v>36</v>
      </c>
      <c r="O4" s="58"/>
      <c r="P4" s="68">
        <v>2</v>
      </c>
      <c r="Q4" s="69"/>
      <c r="R4" s="69" t="s">
        <v>90</v>
      </c>
      <c r="S4" s="69">
        <v>247</v>
      </c>
      <c r="T4" s="69" t="s">
        <v>122</v>
      </c>
      <c r="U4" s="69">
        <v>32</v>
      </c>
      <c r="V4" s="69"/>
      <c r="W4" s="69">
        <v>27</v>
      </c>
      <c r="X4" s="70">
        <f t="shared" ref="X4:X67" si="1">(U4/100/2)^2*PI()</f>
        <v>8.0424771931898703E-2</v>
      </c>
      <c r="Y4" s="70"/>
      <c r="Z4" s="70"/>
      <c r="AA4" s="70"/>
      <c r="AB4" s="70"/>
      <c r="AC4" s="70"/>
      <c r="AD4" s="70"/>
      <c r="AE4" s="70"/>
      <c r="AF4">
        <f t="shared" si="0"/>
        <v>1.0857344210806326</v>
      </c>
    </row>
    <row r="5" spans="1:32" ht="19.5">
      <c r="A5" s="74"/>
      <c r="B5" s="75" t="s">
        <v>38</v>
      </c>
      <c r="C5" s="76"/>
      <c r="D5" s="74"/>
      <c r="E5" s="74">
        <v>2</v>
      </c>
      <c r="F5" s="74"/>
      <c r="G5" s="74"/>
      <c r="H5" s="74">
        <v>2</v>
      </c>
      <c r="I5" s="74"/>
      <c r="J5" s="74"/>
      <c r="K5" s="74">
        <v>1</v>
      </c>
      <c r="L5" s="74"/>
      <c r="M5" s="74"/>
      <c r="N5" s="74">
        <v>1</v>
      </c>
      <c r="O5" s="67"/>
      <c r="P5" s="68">
        <v>3</v>
      </c>
      <c r="Q5" s="69"/>
      <c r="R5" s="69" t="s">
        <v>73</v>
      </c>
      <c r="S5" s="69">
        <v>133</v>
      </c>
      <c r="T5" s="69">
        <v>4</v>
      </c>
      <c r="U5" s="69">
        <v>11</v>
      </c>
      <c r="V5" s="69"/>
      <c r="W5" s="69">
        <v>16</v>
      </c>
      <c r="X5" s="70">
        <f t="shared" si="1"/>
        <v>9.5033177771091243E-3</v>
      </c>
      <c r="Y5" s="70"/>
      <c r="Z5" s="70"/>
      <c r="AA5" s="70"/>
      <c r="AB5" s="70"/>
      <c r="AC5" s="70"/>
      <c r="AD5" s="70"/>
      <c r="AE5" s="70"/>
      <c r="AF5">
        <f t="shared" si="0"/>
        <v>7.6026542216872994E-2</v>
      </c>
    </row>
    <row r="6" spans="1:32">
      <c r="A6" s="77" t="s">
        <v>40</v>
      </c>
      <c r="B6" s="78" t="s">
        <v>41</v>
      </c>
      <c r="C6" s="73" t="s">
        <v>42</v>
      </c>
      <c r="D6" s="73" t="s">
        <v>43</v>
      </c>
      <c r="E6" s="73" t="s">
        <v>44</v>
      </c>
      <c r="F6" s="73" t="s">
        <v>45</v>
      </c>
      <c r="G6" s="73" t="s">
        <v>46</v>
      </c>
      <c r="H6" s="73" t="s">
        <v>47</v>
      </c>
      <c r="I6" s="73" t="s">
        <v>48</v>
      </c>
      <c r="J6" s="73" t="s">
        <v>49</v>
      </c>
      <c r="K6" s="73" t="s">
        <v>50</v>
      </c>
      <c r="L6" s="73" t="s">
        <v>51</v>
      </c>
      <c r="M6" s="73" t="s">
        <v>52</v>
      </c>
      <c r="N6" s="73" t="s">
        <v>53</v>
      </c>
      <c r="O6" s="58"/>
      <c r="P6" s="68">
        <v>4</v>
      </c>
      <c r="Q6" s="69"/>
      <c r="R6" s="69" t="s">
        <v>73</v>
      </c>
      <c r="S6" s="69">
        <v>199</v>
      </c>
      <c r="T6" s="69" t="s">
        <v>123</v>
      </c>
      <c r="U6" s="69">
        <v>35.5</v>
      </c>
      <c r="V6" s="69"/>
      <c r="W6" s="69">
        <v>29</v>
      </c>
      <c r="X6" s="70">
        <f t="shared" si="1"/>
        <v>9.8979803542163416E-2</v>
      </c>
      <c r="Y6" s="70"/>
      <c r="Z6" s="70"/>
      <c r="AA6" s="70"/>
      <c r="AB6" s="70"/>
      <c r="AC6" s="70"/>
      <c r="AD6" s="70"/>
      <c r="AE6" s="70"/>
      <c r="AF6">
        <f t="shared" si="0"/>
        <v>1.4352071513613696</v>
      </c>
    </row>
    <row r="7" spans="1:32">
      <c r="A7" s="79">
        <v>1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67"/>
      <c r="P7" s="68">
        <v>5</v>
      </c>
      <c r="Q7" s="69"/>
      <c r="R7" s="69" t="s">
        <v>90</v>
      </c>
      <c r="S7" s="69">
        <v>232</v>
      </c>
      <c r="T7" s="69" t="s">
        <v>124</v>
      </c>
      <c r="U7" s="69">
        <v>25.4</v>
      </c>
      <c r="V7" s="69"/>
      <c r="W7" s="69">
        <v>24</v>
      </c>
      <c r="X7" s="70">
        <f t="shared" si="1"/>
        <v>5.0670747909749778E-2</v>
      </c>
      <c r="Y7" s="70"/>
      <c r="Z7" s="70"/>
      <c r="AA7" s="70"/>
      <c r="AB7" s="70"/>
      <c r="AC7" s="70"/>
      <c r="AD7" s="70"/>
      <c r="AE7" s="70"/>
      <c r="AF7">
        <f t="shared" si="0"/>
        <v>0.60804897491699728</v>
      </c>
    </row>
    <row r="8" spans="1:32">
      <c r="A8" s="79">
        <v>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67"/>
      <c r="P8" s="68">
        <v>6</v>
      </c>
      <c r="Q8" s="69"/>
      <c r="R8" s="69" t="s">
        <v>90</v>
      </c>
      <c r="S8" s="69">
        <v>140</v>
      </c>
      <c r="T8" s="69" t="s">
        <v>125</v>
      </c>
      <c r="U8" s="69">
        <v>38</v>
      </c>
      <c r="V8" s="69"/>
      <c r="W8" s="69">
        <v>28</v>
      </c>
      <c r="X8" s="70">
        <f t="shared" si="1"/>
        <v>0.11341149479459153</v>
      </c>
      <c r="Y8" s="70"/>
      <c r="Z8" s="70"/>
      <c r="AA8" s="70"/>
      <c r="AB8" s="70"/>
      <c r="AC8" s="70"/>
      <c r="AD8" s="70"/>
      <c r="AE8" s="70"/>
      <c r="AF8">
        <f t="shared" si="0"/>
        <v>1.5877609271242814</v>
      </c>
    </row>
    <row r="9" spans="1:32">
      <c r="A9" s="79">
        <v>3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67"/>
      <c r="P9" s="68">
        <v>7</v>
      </c>
      <c r="Q9" s="69"/>
      <c r="R9" s="69"/>
      <c r="S9" s="69"/>
      <c r="T9" s="69"/>
      <c r="U9" s="69"/>
      <c r="V9" s="69"/>
      <c r="W9" s="69"/>
      <c r="X9" s="70">
        <f t="shared" si="1"/>
        <v>0</v>
      </c>
      <c r="Y9" s="70"/>
      <c r="Z9" s="70"/>
      <c r="AA9" s="70"/>
      <c r="AB9" s="70"/>
      <c r="AC9" s="70"/>
      <c r="AD9" s="70"/>
      <c r="AE9" s="70"/>
      <c r="AF9">
        <f t="shared" si="0"/>
        <v>0</v>
      </c>
    </row>
    <row r="10" spans="1:32">
      <c r="A10" s="79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67"/>
      <c r="P10" s="68">
        <v>8</v>
      </c>
      <c r="Q10" s="69"/>
      <c r="R10" s="69"/>
      <c r="S10" s="69"/>
      <c r="T10" s="69"/>
      <c r="U10" s="69"/>
      <c r="V10" s="69"/>
      <c r="W10" s="69"/>
      <c r="X10" s="70">
        <f t="shared" si="1"/>
        <v>0</v>
      </c>
      <c r="Y10" s="70"/>
      <c r="Z10" s="70"/>
      <c r="AA10" s="70"/>
      <c r="AB10" s="70"/>
      <c r="AC10" s="70"/>
      <c r="AD10" s="70"/>
      <c r="AE10" s="70"/>
      <c r="AF10">
        <f t="shared" si="0"/>
        <v>0</v>
      </c>
    </row>
    <row r="11" spans="1:32">
      <c r="A11" s="79">
        <v>5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67"/>
      <c r="P11" s="68">
        <v>9</v>
      </c>
      <c r="Q11" s="69"/>
      <c r="R11" s="69"/>
      <c r="S11" s="69"/>
      <c r="T11" s="69"/>
      <c r="U11" s="69"/>
      <c r="V11" s="69"/>
      <c r="W11" s="69"/>
      <c r="X11" s="70">
        <f t="shared" si="1"/>
        <v>0</v>
      </c>
      <c r="Y11" s="70"/>
      <c r="Z11" s="70"/>
      <c r="AA11" s="70"/>
      <c r="AB11" s="70"/>
      <c r="AC11" s="70"/>
      <c r="AD11" s="70"/>
      <c r="AE11" s="70"/>
      <c r="AF11">
        <f t="shared" si="0"/>
        <v>0</v>
      </c>
    </row>
    <row r="12" spans="1:32">
      <c r="A12" s="79">
        <v>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67"/>
      <c r="P12" s="68">
        <v>10</v>
      </c>
      <c r="Q12" s="69"/>
      <c r="R12" s="69"/>
      <c r="S12" s="69"/>
      <c r="T12" s="69"/>
      <c r="U12" s="69"/>
      <c r="V12" s="69"/>
      <c r="W12" s="69"/>
      <c r="X12" s="70">
        <f t="shared" si="1"/>
        <v>0</v>
      </c>
      <c r="Y12" s="70"/>
      <c r="Z12" s="70"/>
      <c r="AA12" s="70"/>
      <c r="AB12" s="70"/>
      <c r="AC12" s="70"/>
      <c r="AD12" s="70"/>
      <c r="AE12" s="70"/>
      <c r="AF12">
        <f t="shared" si="0"/>
        <v>0</v>
      </c>
    </row>
    <row r="13" spans="1:32">
      <c r="A13" s="79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67"/>
      <c r="P13" s="68">
        <v>11</v>
      </c>
      <c r="Q13" s="69"/>
      <c r="R13" s="69"/>
      <c r="S13" s="69"/>
      <c r="T13" s="69"/>
      <c r="U13" s="69"/>
      <c r="V13" s="69"/>
      <c r="W13" s="69"/>
      <c r="X13" s="70">
        <f t="shared" si="1"/>
        <v>0</v>
      </c>
      <c r="Y13" s="70"/>
      <c r="Z13" s="70"/>
      <c r="AA13" s="70"/>
      <c r="AB13" s="70"/>
      <c r="AC13" s="70"/>
      <c r="AD13" s="70"/>
      <c r="AE13" s="70"/>
      <c r="AF13">
        <f t="shared" si="0"/>
        <v>0</v>
      </c>
    </row>
    <row r="14" spans="1:32">
      <c r="A14" s="79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67"/>
      <c r="P14" s="68">
        <v>12</v>
      </c>
      <c r="Q14" s="69"/>
      <c r="R14" s="69"/>
      <c r="S14" s="69"/>
      <c r="T14" s="69"/>
      <c r="U14" s="69"/>
      <c r="V14" s="69"/>
      <c r="W14" s="69"/>
      <c r="X14" s="70">
        <f t="shared" si="1"/>
        <v>0</v>
      </c>
      <c r="Y14" s="70"/>
      <c r="Z14" s="70"/>
      <c r="AA14" s="70"/>
      <c r="AB14" s="70"/>
      <c r="AC14" s="70"/>
      <c r="AD14" s="70"/>
      <c r="AE14" s="70"/>
      <c r="AF14">
        <f t="shared" si="0"/>
        <v>0</v>
      </c>
    </row>
    <row r="15" spans="1:32">
      <c r="A15" s="79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67"/>
      <c r="P15" s="68">
        <v>13</v>
      </c>
      <c r="Q15" s="69"/>
      <c r="R15" s="69"/>
      <c r="S15" s="69"/>
      <c r="T15" s="69"/>
      <c r="U15" s="69"/>
      <c r="V15" s="69"/>
      <c r="W15" s="69"/>
      <c r="X15" s="70">
        <f t="shared" si="1"/>
        <v>0</v>
      </c>
      <c r="Y15" s="70"/>
      <c r="Z15" s="70"/>
      <c r="AA15" s="70"/>
      <c r="AB15" s="70"/>
      <c r="AC15" s="70"/>
      <c r="AD15" s="70"/>
      <c r="AE15" s="70"/>
      <c r="AF15">
        <f t="shared" si="0"/>
        <v>0</v>
      </c>
    </row>
    <row r="16" spans="1:32">
      <c r="A16" s="79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67"/>
      <c r="P16" s="68">
        <v>14</v>
      </c>
      <c r="Q16" s="69"/>
      <c r="R16" s="69"/>
      <c r="S16" s="69"/>
      <c r="T16" s="69"/>
      <c r="U16" s="69"/>
      <c r="V16" s="69"/>
      <c r="W16" s="69"/>
      <c r="X16" s="70">
        <f t="shared" si="1"/>
        <v>0</v>
      </c>
      <c r="Y16" s="70"/>
      <c r="Z16" s="70"/>
      <c r="AA16" s="70"/>
      <c r="AB16" s="70"/>
      <c r="AC16" s="70"/>
      <c r="AD16" s="70"/>
      <c r="AE16" s="70"/>
      <c r="AF16">
        <f t="shared" si="0"/>
        <v>0</v>
      </c>
    </row>
    <row r="17" spans="1:32">
      <c r="A17" s="79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67"/>
      <c r="P17" s="68">
        <v>15</v>
      </c>
      <c r="Q17" s="69"/>
      <c r="R17" s="69"/>
      <c r="S17" s="69"/>
      <c r="T17" s="69"/>
      <c r="U17" s="69"/>
      <c r="V17" s="69"/>
      <c r="W17" s="69"/>
      <c r="X17" s="70">
        <f t="shared" si="1"/>
        <v>0</v>
      </c>
      <c r="Y17" s="70"/>
      <c r="Z17" s="70"/>
      <c r="AA17" s="70"/>
      <c r="AB17" s="70"/>
      <c r="AC17" s="70"/>
      <c r="AD17" s="70"/>
      <c r="AE17" s="70"/>
      <c r="AF17">
        <f t="shared" si="0"/>
        <v>0</v>
      </c>
    </row>
    <row r="18" spans="1:32">
      <c r="A18" s="79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67"/>
      <c r="P18" s="68">
        <v>16</v>
      </c>
      <c r="Q18" s="69"/>
      <c r="R18" s="69"/>
      <c r="S18" s="69"/>
      <c r="T18" s="69"/>
      <c r="U18" s="69"/>
      <c r="V18" s="69"/>
      <c r="W18" s="69"/>
      <c r="X18" s="70">
        <f t="shared" si="1"/>
        <v>0</v>
      </c>
      <c r="Y18" s="70"/>
      <c r="Z18" s="70"/>
      <c r="AA18" s="70"/>
      <c r="AB18" s="70"/>
      <c r="AC18" s="70"/>
      <c r="AD18" s="70"/>
      <c r="AE18" s="70"/>
      <c r="AF18">
        <f t="shared" si="0"/>
        <v>0</v>
      </c>
    </row>
    <row r="19" spans="1:32">
      <c r="A19" s="79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67"/>
      <c r="P19" s="68">
        <v>17</v>
      </c>
      <c r="Q19" s="69"/>
      <c r="R19" s="69"/>
      <c r="S19" s="69"/>
      <c r="T19" s="69"/>
      <c r="U19" s="69"/>
      <c r="V19" s="69"/>
      <c r="W19" s="69"/>
      <c r="X19" s="70">
        <f t="shared" si="1"/>
        <v>0</v>
      </c>
      <c r="Y19" s="70"/>
      <c r="Z19" s="70"/>
      <c r="AA19" s="70"/>
      <c r="AB19" s="70"/>
      <c r="AC19" s="70"/>
      <c r="AD19" s="70"/>
      <c r="AE19" s="70"/>
      <c r="AF19">
        <f t="shared" si="0"/>
        <v>0</v>
      </c>
    </row>
    <row r="20" spans="1:32">
      <c r="A20" s="79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67"/>
      <c r="P20" s="68">
        <v>18</v>
      </c>
      <c r="Q20" s="69"/>
      <c r="R20" s="69"/>
      <c r="S20" s="69"/>
      <c r="T20" s="69"/>
      <c r="U20" s="69"/>
      <c r="V20" s="69"/>
      <c r="W20" s="69"/>
      <c r="X20" s="70">
        <f t="shared" si="1"/>
        <v>0</v>
      </c>
      <c r="Y20" s="70"/>
      <c r="Z20" s="70"/>
      <c r="AA20" s="70"/>
      <c r="AB20" s="70"/>
      <c r="AC20" s="70"/>
      <c r="AD20" s="70"/>
      <c r="AE20" s="70"/>
      <c r="AF20">
        <f t="shared" si="0"/>
        <v>0</v>
      </c>
    </row>
    <row r="21" spans="1:3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>
        <v>19</v>
      </c>
      <c r="Q21" s="69"/>
      <c r="R21" s="69"/>
      <c r="S21" s="69"/>
      <c r="T21" s="69"/>
      <c r="U21" s="69"/>
      <c r="V21" s="69"/>
      <c r="W21" s="69"/>
      <c r="X21" s="70">
        <f t="shared" si="1"/>
        <v>0</v>
      </c>
      <c r="Y21" s="70"/>
      <c r="Z21" s="70"/>
      <c r="AA21" s="70"/>
      <c r="AB21" s="70"/>
      <c r="AC21" s="70"/>
      <c r="AD21" s="70"/>
      <c r="AE21" s="70"/>
      <c r="AF21">
        <f t="shared" si="0"/>
        <v>0</v>
      </c>
    </row>
    <row r="22" spans="1:3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8">
        <v>20</v>
      </c>
      <c r="Q22" s="69"/>
      <c r="R22" s="69"/>
      <c r="S22" s="69"/>
      <c r="T22" s="69"/>
      <c r="U22" s="69"/>
      <c r="V22" s="69"/>
      <c r="W22" s="69"/>
      <c r="X22" s="70">
        <f t="shared" si="1"/>
        <v>0</v>
      </c>
      <c r="Y22" s="70"/>
      <c r="Z22" s="70"/>
      <c r="AA22" s="70"/>
      <c r="AB22" s="70"/>
      <c r="AC22" s="70"/>
      <c r="AD22" s="70"/>
      <c r="AE22" s="70"/>
      <c r="AF22">
        <f t="shared" si="0"/>
        <v>0</v>
      </c>
    </row>
    <row r="23" spans="1:32">
      <c r="X23">
        <f>SUM(X3:X22)</f>
        <v>0.3695031323409439</v>
      </c>
      <c r="AF23">
        <f>SUM(AF3:AF22)</f>
        <v>4.8753429986273105</v>
      </c>
    </row>
    <row r="24" spans="1:32">
      <c r="A24" s="27" t="s">
        <v>154</v>
      </c>
      <c r="B24" s="27" t="s">
        <v>1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 t="s">
        <v>2</v>
      </c>
      <c r="Q24" s="27"/>
      <c r="R24" s="27"/>
      <c r="S24" s="27"/>
      <c r="T24" s="27"/>
      <c r="U24" s="27"/>
      <c r="V24" s="27"/>
      <c r="W24" s="27"/>
      <c r="X24" s="27">
        <f t="shared" si="1"/>
        <v>0</v>
      </c>
      <c r="Y24" s="27" t="s">
        <v>3</v>
      </c>
      <c r="Z24" s="27"/>
      <c r="AA24" s="27"/>
      <c r="AB24" s="27"/>
      <c r="AC24" s="27"/>
      <c r="AD24" s="27"/>
      <c r="AE24" s="27"/>
      <c r="AF24">
        <f>X24*W24*0.5</f>
        <v>0</v>
      </c>
    </row>
    <row r="25" spans="1:32">
      <c r="A25" s="28"/>
      <c r="B25" s="29"/>
      <c r="C25" s="150" t="s">
        <v>4</v>
      </c>
      <c r="D25" s="145"/>
      <c r="E25" s="146"/>
      <c r="F25" s="150" t="s">
        <v>5</v>
      </c>
      <c r="G25" s="145"/>
      <c r="H25" s="146"/>
      <c r="I25" s="150" t="s">
        <v>6</v>
      </c>
      <c r="J25" s="145"/>
      <c r="K25" s="146"/>
      <c r="L25" s="150" t="s">
        <v>7</v>
      </c>
      <c r="M25" s="145"/>
      <c r="N25" s="146"/>
      <c r="O25" s="30"/>
      <c r="P25" s="31" t="s">
        <v>8</v>
      </c>
      <c r="Q25" s="32" t="s">
        <v>9</v>
      </c>
      <c r="R25" s="32" t="s">
        <v>10</v>
      </c>
      <c r="S25" s="32" t="s">
        <v>11</v>
      </c>
      <c r="T25" s="32" t="s">
        <v>12</v>
      </c>
      <c r="U25" s="32" t="s">
        <v>13</v>
      </c>
      <c r="V25" s="32" t="s">
        <v>14</v>
      </c>
      <c r="W25" s="32" t="s">
        <v>15</v>
      </c>
      <c r="X25" s="33"/>
      <c r="Y25" s="34"/>
      <c r="Z25" s="35" t="s">
        <v>16</v>
      </c>
      <c r="AA25" s="35" t="s">
        <v>17</v>
      </c>
      <c r="AB25" s="35" t="s">
        <v>18</v>
      </c>
      <c r="AC25" s="35" t="s">
        <v>19</v>
      </c>
      <c r="AD25" s="35" t="s">
        <v>20</v>
      </c>
      <c r="AE25" s="35" t="s">
        <v>21</v>
      </c>
    </row>
    <row r="26" spans="1:32">
      <c r="A26" s="36"/>
      <c r="B26" s="142" t="s">
        <v>22</v>
      </c>
      <c r="C26" s="37">
        <v>1</v>
      </c>
      <c r="D26" s="38">
        <v>4</v>
      </c>
      <c r="E26" s="38">
        <v>25</v>
      </c>
      <c r="F26" s="38">
        <v>1</v>
      </c>
      <c r="G26" s="38">
        <v>4</v>
      </c>
      <c r="H26" s="38">
        <v>25</v>
      </c>
      <c r="I26" s="38">
        <v>1</v>
      </c>
      <c r="J26" s="38">
        <v>4</v>
      </c>
      <c r="K26" s="38">
        <v>25</v>
      </c>
      <c r="L26" s="38">
        <v>1</v>
      </c>
      <c r="M26" s="38">
        <v>4</v>
      </c>
      <c r="N26" s="38">
        <v>25</v>
      </c>
      <c r="O26" s="39"/>
      <c r="P26" s="40">
        <v>1</v>
      </c>
      <c r="Q26" s="41"/>
      <c r="R26" s="41" t="s">
        <v>87</v>
      </c>
      <c r="S26" s="41" t="s">
        <v>141</v>
      </c>
      <c r="T26" s="41" t="s">
        <v>155</v>
      </c>
      <c r="U26" s="41">
        <v>14</v>
      </c>
      <c r="V26" s="41" t="s">
        <v>130</v>
      </c>
      <c r="W26" s="41">
        <v>11.7</v>
      </c>
      <c r="X26" s="43">
        <f t="shared" si="1"/>
        <v>1.5393804002589988E-2</v>
      </c>
      <c r="Y26" s="44" t="s">
        <v>24</v>
      </c>
      <c r="Z26" s="41"/>
      <c r="AA26" s="41"/>
      <c r="AB26" s="41"/>
      <c r="AC26" s="41"/>
      <c r="AD26" s="41"/>
      <c r="AE26" s="41"/>
      <c r="AF26">
        <f t="shared" ref="AF26:AF45" si="2">X26*W26*0.5</f>
        <v>9.0053753415151427E-2</v>
      </c>
    </row>
    <row r="27" spans="1:32">
      <c r="A27" s="28"/>
      <c r="B27" s="143"/>
      <c r="C27" s="45" t="s">
        <v>25</v>
      </c>
      <c r="D27" s="46" t="s">
        <v>26</v>
      </c>
      <c r="E27" s="46" t="s">
        <v>27</v>
      </c>
      <c r="F27" s="46" t="s">
        <v>28</v>
      </c>
      <c r="G27" s="46" t="s">
        <v>29</v>
      </c>
      <c r="H27" s="46" t="s">
        <v>30</v>
      </c>
      <c r="I27" s="46" t="s">
        <v>31</v>
      </c>
      <c r="J27" s="46" t="s">
        <v>32</v>
      </c>
      <c r="K27" s="46" t="s">
        <v>33</v>
      </c>
      <c r="L27" s="46" t="s">
        <v>34</v>
      </c>
      <c r="M27" s="46" t="s">
        <v>35</v>
      </c>
      <c r="N27" s="46" t="s">
        <v>36</v>
      </c>
      <c r="O27" s="30"/>
      <c r="P27" s="40">
        <v>2</v>
      </c>
      <c r="Q27" s="41"/>
      <c r="R27" s="41" t="s">
        <v>90</v>
      </c>
      <c r="S27" s="41" t="s">
        <v>156</v>
      </c>
      <c r="T27" s="41" t="s">
        <v>157</v>
      </c>
      <c r="U27" s="41">
        <v>25</v>
      </c>
      <c r="V27" s="41" t="s">
        <v>130</v>
      </c>
      <c r="W27" s="41">
        <v>22</v>
      </c>
      <c r="X27" s="43">
        <f t="shared" si="1"/>
        <v>4.9087385212340517E-2</v>
      </c>
      <c r="Y27" s="43"/>
      <c r="Z27" s="43"/>
      <c r="AA27" s="43"/>
      <c r="AB27" s="43"/>
      <c r="AC27" s="43"/>
      <c r="AD27" s="43"/>
      <c r="AE27" s="43"/>
      <c r="AF27">
        <f t="shared" si="2"/>
        <v>0.53996123733574564</v>
      </c>
    </row>
    <row r="28" spans="1:32" ht="19.5">
      <c r="A28" s="48"/>
      <c r="B28" s="49" t="s">
        <v>38</v>
      </c>
      <c r="C28" s="50"/>
      <c r="D28" s="48">
        <v>1</v>
      </c>
      <c r="E28" s="48">
        <v>5</v>
      </c>
      <c r="F28" s="48"/>
      <c r="G28" s="48"/>
      <c r="H28" s="48">
        <v>4</v>
      </c>
      <c r="I28" s="48"/>
      <c r="J28" s="48"/>
      <c r="K28" s="48">
        <v>5</v>
      </c>
      <c r="L28" s="48"/>
      <c r="M28" s="48"/>
      <c r="N28" s="48">
        <v>1</v>
      </c>
      <c r="O28" s="39"/>
      <c r="P28" s="40">
        <v>3</v>
      </c>
      <c r="Q28" s="41"/>
      <c r="R28" s="41" t="s">
        <v>158</v>
      </c>
      <c r="S28" s="41" t="s">
        <v>159</v>
      </c>
      <c r="T28" s="41" t="s">
        <v>160</v>
      </c>
      <c r="U28" s="41">
        <v>30</v>
      </c>
      <c r="V28" s="41" t="s">
        <v>130</v>
      </c>
      <c r="W28" s="41">
        <v>27.5</v>
      </c>
      <c r="X28" s="43">
        <f t="shared" si="1"/>
        <v>7.0685834705770348E-2</v>
      </c>
      <c r="Y28" s="43"/>
      <c r="Z28" s="43"/>
      <c r="AA28" s="43"/>
      <c r="AB28" s="43"/>
      <c r="AC28" s="43"/>
      <c r="AD28" s="43"/>
      <c r="AE28" s="43"/>
      <c r="AF28">
        <f t="shared" si="2"/>
        <v>0.9719302272043423</v>
      </c>
    </row>
    <row r="29" spans="1:32">
      <c r="A29" s="51" t="s">
        <v>40</v>
      </c>
      <c r="B29" s="52" t="s">
        <v>41</v>
      </c>
      <c r="C29" s="46" t="s">
        <v>42</v>
      </c>
      <c r="D29" s="46" t="s">
        <v>43</v>
      </c>
      <c r="E29" s="46" t="s">
        <v>44</v>
      </c>
      <c r="F29" s="46" t="s">
        <v>45</v>
      </c>
      <c r="G29" s="46" t="s">
        <v>46</v>
      </c>
      <c r="H29" s="46" t="s">
        <v>47</v>
      </c>
      <c r="I29" s="46" t="s">
        <v>48</v>
      </c>
      <c r="J29" s="46" t="s">
        <v>49</v>
      </c>
      <c r="K29" s="46" t="s">
        <v>50</v>
      </c>
      <c r="L29" s="46" t="s">
        <v>51</v>
      </c>
      <c r="M29" s="46" t="s">
        <v>52</v>
      </c>
      <c r="N29" s="46" t="s">
        <v>53</v>
      </c>
      <c r="O29" s="30"/>
      <c r="P29" s="40">
        <v>4</v>
      </c>
      <c r="Q29" s="41"/>
      <c r="R29" s="41" t="s">
        <v>68</v>
      </c>
      <c r="S29" s="41" t="s">
        <v>131</v>
      </c>
      <c r="T29" s="41" t="s">
        <v>161</v>
      </c>
      <c r="U29" s="41">
        <v>33</v>
      </c>
      <c r="V29" s="41" t="s">
        <v>130</v>
      </c>
      <c r="W29" s="41">
        <v>24.6</v>
      </c>
      <c r="X29" s="43">
        <f t="shared" si="1"/>
        <v>8.5529859993982132E-2</v>
      </c>
      <c r="Y29" s="43"/>
      <c r="Z29" s="43"/>
      <c r="AA29" s="43"/>
      <c r="AB29" s="43"/>
      <c r="AC29" s="43"/>
      <c r="AD29" s="43"/>
      <c r="AE29" s="43"/>
      <c r="AF29">
        <f t="shared" si="2"/>
        <v>1.0520172779259802</v>
      </c>
    </row>
    <row r="30" spans="1:32">
      <c r="A30" s="53">
        <v>1</v>
      </c>
      <c r="B30" s="48" t="s">
        <v>87</v>
      </c>
      <c r="C30" s="48"/>
      <c r="D30" s="48"/>
      <c r="E30" s="54">
        <v>0.3</v>
      </c>
      <c r="F30" s="48"/>
      <c r="G30" s="48"/>
      <c r="H30" s="48"/>
      <c r="I30" s="48"/>
      <c r="J30" s="48"/>
      <c r="K30" s="48"/>
      <c r="L30" s="48"/>
      <c r="M30" s="48"/>
      <c r="N30" s="48"/>
      <c r="O30" s="39"/>
      <c r="P30" s="40">
        <v>5</v>
      </c>
      <c r="Q30" s="41"/>
      <c r="R30" s="41" t="s">
        <v>68</v>
      </c>
      <c r="S30" s="41" t="s">
        <v>162</v>
      </c>
      <c r="T30" s="41" t="s">
        <v>163</v>
      </c>
      <c r="U30" s="41">
        <v>38</v>
      </c>
      <c r="V30" s="41" t="s">
        <v>130</v>
      </c>
      <c r="W30" s="41">
        <v>26</v>
      </c>
      <c r="X30" s="43">
        <f t="shared" si="1"/>
        <v>0.11341149479459153</v>
      </c>
      <c r="Y30" s="43"/>
      <c r="Z30" s="43"/>
      <c r="AA30" s="43"/>
      <c r="AB30" s="43"/>
      <c r="AC30" s="43"/>
      <c r="AD30" s="43"/>
      <c r="AE30" s="43"/>
      <c r="AF30">
        <f t="shared" si="2"/>
        <v>1.47434943232969</v>
      </c>
    </row>
    <row r="31" spans="1:32">
      <c r="A31" s="53">
        <v>2</v>
      </c>
      <c r="B31" s="48" t="s">
        <v>164</v>
      </c>
      <c r="C31" s="48"/>
      <c r="D31" s="54">
        <v>1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39"/>
      <c r="P31" s="40">
        <v>6</v>
      </c>
      <c r="Q31" s="41"/>
      <c r="R31" s="41" t="s">
        <v>149</v>
      </c>
      <c r="S31" s="41" t="s">
        <v>165</v>
      </c>
      <c r="T31" s="41" t="s">
        <v>166</v>
      </c>
      <c r="U31" s="41">
        <v>36</v>
      </c>
      <c r="V31" s="41" t="s">
        <v>130</v>
      </c>
      <c r="W31" s="41">
        <v>26</v>
      </c>
      <c r="X31" s="43">
        <f t="shared" si="1"/>
        <v>0.10178760197630929</v>
      </c>
      <c r="Y31" s="43"/>
      <c r="Z31" s="43"/>
      <c r="AA31" s="43"/>
      <c r="AB31" s="43"/>
      <c r="AC31" s="43"/>
      <c r="AD31" s="43"/>
      <c r="AE31" s="43"/>
      <c r="AF31">
        <f t="shared" si="2"/>
        <v>1.3232388256920207</v>
      </c>
    </row>
    <row r="32" spans="1:32">
      <c r="A32" s="53">
        <v>3</v>
      </c>
      <c r="B32" s="48" t="s">
        <v>79</v>
      </c>
      <c r="C32" s="48"/>
      <c r="D32" s="48"/>
      <c r="E32" s="54">
        <v>0.7</v>
      </c>
      <c r="F32" s="48"/>
      <c r="G32" s="48"/>
      <c r="H32" s="54">
        <v>0.33</v>
      </c>
      <c r="I32" s="48"/>
      <c r="J32" s="48"/>
      <c r="K32" s="54">
        <v>1</v>
      </c>
      <c r="L32" s="48"/>
      <c r="M32" s="48"/>
      <c r="N32" s="48"/>
      <c r="O32" s="39"/>
      <c r="P32" s="40">
        <v>7</v>
      </c>
      <c r="Q32" s="41"/>
      <c r="R32" s="41"/>
      <c r="S32" s="41"/>
      <c r="T32" s="41"/>
      <c r="U32" s="41"/>
      <c r="V32" s="41"/>
      <c r="W32" s="41"/>
      <c r="X32" s="43">
        <f t="shared" si="1"/>
        <v>0</v>
      </c>
      <c r="Y32" s="43"/>
      <c r="Z32" s="43"/>
      <c r="AA32" s="43"/>
      <c r="AB32" s="43"/>
      <c r="AC32" s="43"/>
      <c r="AD32" s="43"/>
      <c r="AE32" s="43"/>
      <c r="AF32">
        <f t="shared" si="2"/>
        <v>0</v>
      </c>
    </row>
    <row r="33" spans="1:32">
      <c r="A33" s="53">
        <v>4</v>
      </c>
      <c r="B33" s="48" t="s">
        <v>149</v>
      </c>
      <c r="C33" s="48"/>
      <c r="D33" s="48"/>
      <c r="E33" s="48"/>
      <c r="F33" s="48"/>
      <c r="G33" s="48"/>
      <c r="H33" s="54">
        <v>0.33</v>
      </c>
      <c r="I33" s="48"/>
      <c r="J33" s="48"/>
      <c r="K33" s="48"/>
      <c r="L33" s="48"/>
      <c r="M33" s="48"/>
      <c r="N33" s="48"/>
      <c r="O33" s="39"/>
      <c r="P33" s="40">
        <v>8</v>
      </c>
      <c r="Q33" s="41"/>
      <c r="R33" s="41"/>
      <c r="S33" s="41"/>
      <c r="T33" s="41"/>
      <c r="U33" s="41"/>
      <c r="V33" s="41"/>
      <c r="W33" s="41"/>
      <c r="X33" s="43">
        <f t="shared" si="1"/>
        <v>0</v>
      </c>
      <c r="Y33" s="43"/>
      <c r="Z33" s="43"/>
      <c r="AA33" s="43"/>
      <c r="AB33" s="43"/>
      <c r="AC33" s="43"/>
      <c r="AD33" s="43"/>
      <c r="AE33" s="43"/>
      <c r="AF33">
        <f t="shared" si="2"/>
        <v>0</v>
      </c>
    </row>
    <row r="34" spans="1:32">
      <c r="A34" s="53">
        <v>5</v>
      </c>
      <c r="B34" s="48" t="s">
        <v>90</v>
      </c>
      <c r="C34" s="48"/>
      <c r="D34" s="48"/>
      <c r="E34" s="48"/>
      <c r="F34" s="48"/>
      <c r="G34" s="48"/>
      <c r="H34" s="54">
        <v>0.33</v>
      </c>
      <c r="I34" s="48"/>
      <c r="J34" s="48"/>
      <c r="K34" s="48"/>
      <c r="L34" s="48"/>
      <c r="M34" s="48"/>
      <c r="N34" s="54">
        <v>1</v>
      </c>
      <c r="O34" s="39"/>
      <c r="P34" s="40">
        <v>9</v>
      </c>
      <c r="Q34" s="41"/>
      <c r="R34" s="41"/>
      <c r="S34" s="41"/>
      <c r="T34" s="41"/>
      <c r="U34" s="41"/>
      <c r="V34" s="41"/>
      <c r="W34" s="41"/>
      <c r="X34" s="43">
        <f t="shared" si="1"/>
        <v>0</v>
      </c>
      <c r="Y34" s="43"/>
      <c r="Z34" s="43"/>
      <c r="AA34" s="43"/>
      <c r="AB34" s="43"/>
      <c r="AC34" s="43"/>
      <c r="AD34" s="43"/>
      <c r="AE34" s="43"/>
      <c r="AF34">
        <f t="shared" si="2"/>
        <v>0</v>
      </c>
    </row>
    <row r="35" spans="1:32">
      <c r="A35" s="53">
        <v>6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39"/>
      <c r="P35" s="40">
        <v>10</v>
      </c>
      <c r="Q35" s="41"/>
      <c r="R35" s="41"/>
      <c r="S35" s="41"/>
      <c r="T35" s="41"/>
      <c r="U35" s="41"/>
      <c r="V35" s="41"/>
      <c r="W35" s="41"/>
      <c r="X35" s="43">
        <f t="shared" si="1"/>
        <v>0</v>
      </c>
      <c r="Y35" s="43"/>
      <c r="Z35" s="43"/>
      <c r="AA35" s="43"/>
      <c r="AB35" s="43"/>
      <c r="AC35" s="43"/>
      <c r="AD35" s="43"/>
      <c r="AE35" s="43"/>
      <c r="AF35">
        <f t="shared" si="2"/>
        <v>0</v>
      </c>
    </row>
    <row r="36" spans="1:32">
      <c r="A36" s="53">
        <v>7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39"/>
      <c r="P36" s="40">
        <v>11</v>
      </c>
      <c r="Q36" s="41"/>
      <c r="R36" s="41"/>
      <c r="S36" s="41"/>
      <c r="T36" s="41"/>
      <c r="U36" s="41"/>
      <c r="V36" s="41"/>
      <c r="W36" s="41"/>
      <c r="X36" s="43">
        <f t="shared" si="1"/>
        <v>0</v>
      </c>
      <c r="Y36" s="43"/>
      <c r="Z36" s="43"/>
      <c r="AA36" s="43"/>
      <c r="AB36" s="43"/>
      <c r="AC36" s="43"/>
      <c r="AD36" s="43"/>
      <c r="AE36" s="43"/>
      <c r="AF36">
        <f t="shared" si="2"/>
        <v>0</v>
      </c>
    </row>
    <row r="37" spans="1:32">
      <c r="A37" s="53">
        <v>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39"/>
      <c r="P37" s="40">
        <v>12</v>
      </c>
      <c r="Q37" s="41"/>
      <c r="R37" s="41"/>
      <c r="S37" s="41"/>
      <c r="T37" s="41"/>
      <c r="U37" s="41"/>
      <c r="V37" s="41"/>
      <c r="W37" s="41"/>
      <c r="X37" s="43">
        <f t="shared" si="1"/>
        <v>0</v>
      </c>
      <c r="Y37" s="43"/>
      <c r="Z37" s="43"/>
      <c r="AA37" s="43"/>
      <c r="AB37" s="43"/>
      <c r="AC37" s="43"/>
      <c r="AD37" s="43"/>
      <c r="AE37" s="43"/>
      <c r="AF37">
        <f t="shared" si="2"/>
        <v>0</v>
      </c>
    </row>
    <row r="38" spans="1:32">
      <c r="A38" s="53">
        <v>9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39"/>
      <c r="P38" s="40">
        <v>13</v>
      </c>
      <c r="Q38" s="41"/>
      <c r="R38" s="41"/>
      <c r="S38" s="41"/>
      <c r="T38" s="41"/>
      <c r="U38" s="41"/>
      <c r="V38" s="41"/>
      <c r="W38" s="41"/>
      <c r="X38" s="43">
        <f t="shared" si="1"/>
        <v>0</v>
      </c>
      <c r="Y38" s="43"/>
      <c r="Z38" s="43"/>
      <c r="AA38" s="43"/>
      <c r="AB38" s="43"/>
      <c r="AC38" s="43"/>
      <c r="AD38" s="43"/>
      <c r="AE38" s="43"/>
      <c r="AF38">
        <f t="shared" si="2"/>
        <v>0</v>
      </c>
    </row>
    <row r="39" spans="1:32">
      <c r="A39" s="53">
        <v>10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39"/>
      <c r="P39" s="40">
        <v>14</v>
      </c>
      <c r="Q39" s="41"/>
      <c r="R39" s="41"/>
      <c r="S39" s="41"/>
      <c r="T39" s="41"/>
      <c r="U39" s="41"/>
      <c r="V39" s="41"/>
      <c r="W39" s="41"/>
      <c r="X39" s="43">
        <f t="shared" si="1"/>
        <v>0</v>
      </c>
      <c r="Y39" s="43"/>
      <c r="Z39" s="43"/>
      <c r="AA39" s="43"/>
      <c r="AB39" s="43"/>
      <c r="AC39" s="43"/>
      <c r="AD39" s="43"/>
      <c r="AE39" s="43"/>
      <c r="AF39">
        <f t="shared" si="2"/>
        <v>0</v>
      </c>
    </row>
    <row r="40" spans="1:32">
      <c r="A40" s="53">
        <v>11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39"/>
      <c r="P40" s="40">
        <v>15</v>
      </c>
      <c r="Q40" s="41"/>
      <c r="R40" s="41"/>
      <c r="S40" s="41"/>
      <c r="T40" s="41"/>
      <c r="U40" s="41"/>
      <c r="V40" s="41"/>
      <c r="W40" s="41"/>
      <c r="X40" s="43">
        <f t="shared" si="1"/>
        <v>0</v>
      </c>
      <c r="Y40" s="43"/>
      <c r="Z40" s="43"/>
      <c r="AA40" s="43"/>
      <c r="AB40" s="43"/>
      <c r="AC40" s="43"/>
      <c r="AD40" s="43"/>
      <c r="AE40" s="43"/>
      <c r="AF40">
        <f t="shared" si="2"/>
        <v>0</v>
      </c>
    </row>
    <row r="41" spans="1:32">
      <c r="A41" s="53">
        <v>12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39"/>
      <c r="P41" s="40">
        <v>16</v>
      </c>
      <c r="Q41" s="41"/>
      <c r="R41" s="41"/>
      <c r="S41" s="41"/>
      <c r="T41" s="41"/>
      <c r="U41" s="41"/>
      <c r="V41" s="41"/>
      <c r="W41" s="41"/>
      <c r="X41" s="43">
        <f t="shared" si="1"/>
        <v>0</v>
      </c>
      <c r="Y41" s="43"/>
      <c r="Z41" s="43"/>
      <c r="AA41" s="43"/>
      <c r="AB41" s="43"/>
      <c r="AC41" s="43"/>
      <c r="AD41" s="43"/>
      <c r="AE41" s="43"/>
      <c r="AF41">
        <f t="shared" si="2"/>
        <v>0</v>
      </c>
    </row>
    <row r="42" spans="1:32">
      <c r="A42" s="53">
        <v>13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39"/>
      <c r="P42" s="40">
        <v>17</v>
      </c>
      <c r="Q42" s="41"/>
      <c r="R42" s="41"/>
      <c r="S42" s="41"/>
      <c r="T42" s="41"/>
      <c r="U42" s="41"/>
      <c r="V42" s="41"/>
      <c r="W42" s="41"/>
      <c r="X42" s="43">
        <f t="shared" si="1"/>
        <v>0</v>
      </c>
      <c r="Y42" s="43"/>
      <c r="Z42" s="43"/>
      <c r="AA42" s="43"/>
      <c r="AB42" s="43"/>
      <c r="AC42" s="43"/>
      <c r="AD42" s="43"/>
      <c r="AE42" s="43"/>
      <c r="AF42">
        <f t="shared" si="2"/>
        <v>0</v>
      </c>
    </row>
    <row r="43" spans="1:32">
      <c r="A43" s="53">
        <v>14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39"/>
      <c r="P43" s="40">
        <v>18</v>
      </c>
      <c r="Q43" s="41"/>
      <c r="R43" s="41"/>
      <c r="S43" s="41"/>
      <c r="T43" s="41"/>
      <c r="U43" s="41"/>
      <c r="V43" s="41"/>
      <c r="W43" s="41"/>
      <c r="X43" s="43">
        <f t="shared" si="1"/>
        <v>0</v>
      </c>
      <c r="Y43" s="43"/>
      <c r="Z43" s="43"/>
      <c r="AA43" s="43"/>
      <c r="AB43" s="43"/>
      <c r="AC43" s="43"/>
      <c r="AD43" s="43"/>
      <c r="AE43" s="43"/>
      <c r="AF43">
        <f t="shared" si="2"/>
        <v>0</v>
      </c>
    </row>
    <row r="44" spans="1:32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40">
        <v>19</v>
      </c>
      <c r="Q44" s="41"/>
      <c r="R44" s="41"/>
      <c r="S44" s="41"/>
      <c r="T44" s="41"/>
      <c r="U44" s="41"/>
      <c r="V44" s="41"/>
      <c r="W44" s="41"/>
      <c r="X44" s="43">
        <f t="shared" si="1"/>
        <v>0</v>
      </c>
      <c r="Y44" s="43"/>
      <c r="Z44" s="43"/>
      <c r="AA44" s="43"/>
      <c r="AB44" s="43"/>
      <c r="AC44" s="43"/>
      <c r="AD44" s="43"/>
      <c r="AE44" s="43"/>
      <c r="AF44">
        <f t="shared" si="2"/>
        <v>0</v>
      </c>
    </row>
    <row r="45" spans="1:32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40">
        <v>20</v>
      </c>
      <c r="Q45" s="41"/>
      <c r="R45" s="41"/>
      <c r="S45" s="41"/>
      <c r="T45" s="41"/>
      <c r="U45" s="41"/>
      <c r="V45" s="41"/>
      <c r="W45" s="41"/>
      <c r="X45" s="43">
        <f t="shared" si="1"/>
        <v>0</v>
      </c>
      <c r="Y45" s="43"/>
      <c r="Z45" s="43"/>
      <c r="AA45" s="43"/>
      <c r="AB45" s="43"/>
      <c r="AC45" s="43"/>
      <c r="AD45" s="43"/>
      <c r="AE45" s="43"/>
      <c r="AF45">
        <f t="shared" si="2"/>
        <v>0</v>
      </c>
    </row>
    <row r="46" spans="1:32">
      <c r="X46">
        <f>SUM(X26:X38)</f>
        <v>0.43589598068558377</v>
      </c>
      <c r="AF46">
        <f>SUM(AF26:AF45)</f>
        <v>5.4515507539029295</v>
      </c>
    </row>
    <row r="47" spans="1:32">
      <c r="A47" s="1" t="s">
        <v>184</v>
      </c>
      <c r="B47" s="1" t="s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2</v>
      </c>
      <c r="Q47" s="1"/>
      <c r="R47" s="1"/>
      <c r="S47" s="1"/>
      <c r="T47" s="1"/>
      <c r="U47" s="1"/>
      <c r="V47" s="1"/>
      <c r="W47" s="1"/>
      <c r="X47" s="1">
        <f t="shared" si="1"/>
        <v>0</v>
      </c>
      <c r="Y47" s="1" t="s">
        <v>3</v>
      </c>
      <c r="Z47" s="1"/>
      <c r="AA47" s="1"/>
      <c r="AB47" s="1"/>
      <c r="AC47" s="1"/>
      <c r="AD47" s="1"/>
      <c r="AE47" s="1"/>
      <c r="AF47">
        <f>X47*W47*0.5</f>
        <v>0</v>
      </c>
    </row>
    <row r="48" spans="1:32">
      <c r="A48" s="2"/>
      <c r="B48" s="3"/>
      <c r="C48" s="144" t="s">
        <v>4</v>
      </c>
      <c r="D48" s="145"/>
      <c r="E48" s="146"/>
      <c r="F48" s="144" t="s">
        <v>5</v>
      </c>
      <c r="G48" s="145"/>
      <c r="H48" s="146"/>
      <c r="I48" s="144" t="s">
        <v>6</v>
      </c>
      <c r="J48" s="145"/>
      <c r="K48" s="146"/>
      <c r="L48" s="144" t="s">
        <v>7</v>
      </c>
      <c r="M48" s="145"/>
      <c r="N48" s="146"/>
      <c r="O48" s="4"/>
      <c r="P48" s="5" t="s">
        <v>8</v>
      </c>
      <c r="Q48" s="6" t="s">
        <v>9</v>
      </c>
      <c r="R48" s="6" t="s">
        <v>10</v>
      </c>
      <c r="S48" s="6" t="s">
        <v>11</v>
      </c>
      <c r="T48" s="6" t="s">
        <v>12</v>
      </c>
      <c r="U48" s="6" t="s">
        <v>13</v>
      </c>
      <c r="V48" s="6" t="s">
        <v>14</v>
      </c>
      <c r="W48" s="6" t="s">
        <v>15</v>
      </c>
      <c r="X48" s="7"/>
      <c r="Y48" s="8"/>
      <c r="Z48" s="9" t="s">
        <v>16</v>
      </c>
      <c r="AA48" s="9" t="s">
        <v>17</v>
      </c>
      <c r="AB48" s="9" t="s">
        <v>18</v>
      </c>
      <c r="AC48" s="9" t="s">
        <v>19</v>
      </c>
      <c r="AD48" s="9" t="s">
        <v>20</v>
      </c>
      <c r="AE48" s="9" t="s">
        <v>21</v>
      </c>
    </row>
    <row r="49" spans="1:32">
      <c r="A49" s="10"/>
      <c r="B49" s="147" t="s">
        <v>22</v>
      </c>
      <c r="C49" s="11">
        <v>1</v>
      </c>
      <c r="D49" s="12">
        <v>4</v>
      </c>
      <c r="E49" s="12">
        <v>25</v>
      </c>
      <c r="F49" s="12">
        <v>1</v>
      </c>
      <c r="G49" s="12">
        <v>4</v>
      </c>
      <c r="H49" s="12">
        <v>25</v>
      </c>
      <c r="I49" s="12">
        <v>1</v>
      </c>
      <c r="J49" s="12">
        <v>4</v>
      </c>
      <c r="K49" s="12">
        <v>25</v>
      </c>
      <c r="L49" s="12">
        <v>1</v>
      </c>
      <c r="M49" s="12">
        <v>4</v>
      </c>
      <c r="N49" s="12">
        <v>25</v>
      </c>
      <c r="O49" s="13"/>
      <c r="P49" s="14">
        <v>1</v>
      </c>
      <c r="Q49" s="15">
        <v>1</v>
      </c>
      <c r="R49" s="15" t="s">
        <v>60</v>
      </c>
      <c r="S49" s="15" t="s">
        <v>185</v>
      </c>
      <c r="T49" s="15" t="s">
        <v>186</v>
      </c>
      <c r="U49" s="15">
        <v>14</v>
      </c>
      <c r="V49" s="15"/>
      <c r="W49" s="15">
        <v>10.5</v>
      </c>
      <c r="X49" s="16">
        <f t="shared" si="1"/>
        <v>1.5393804002589988E-2</v>
      </c>
      <c r="Y49" s="17" t="s">
        <v>24</v>
      </c>
      <c r="Z49" s="15">
        <v>28</v>
      </c>
      <c r="AA49" s="15">
        <v>28</v>
      </c>
      <c r="AB49" s="15"/>
      <c r="AC49" s="15"/>
      <c r="AD49" s="15"/>
      <c r="AE49" s="15"/>
      <c r="AF49">
        <f t="shared" ref="AF49:AF68" si="3">X49*W49*0.5</f>
        <v>8.0817471013597431E-2</v>
      </c>
    </row>
    <row r="50" spans="1:32">
      <c r="A50" s="2"/>
      <c r="B50" s="143"/>
      <c r="C50" s="18" t="s">
        <v>25</v>
      </c>
      <c r="D50" s="19" t="s">
        <v>26</v>
      </c>
      <c r="E50" s="19" t="s">
        <v>27</v>
      </c>
      <c r="F50" s="19" t="s">
        <v>28</v>
      </c>
      <c r="G50" s="19" t="s">
        <v>29</v>
      </c>
      <c r="H50" s="19" t="s">
        <v>30</v>
      </c>
      <c r="I50" s="19" t="s">
        <v>31</v>
      </c>
      <c r="J50" s="19" t="s">
        <v>32</v>
      </c>
      <c r="K50" s="19" t="s">
        <v>33</v>
      </c>
      <c r="L50" s="19" t="s">
        <v>34</v>
      </c>
      <c r="M50" s="19" t="s">
        <v>35</v>
      </c>
      <c r="N50" s="19" t="s">
        <v>36</v>
      </c>
      <c r="O50" s="4"/>
      <c r="P50" s="14">
        <v>2</v>
      </c>
      <c r="Q50" s="15">
        <v>2</v>
      </c>
      <c r="R50" s="15" t="s">
        <v>23</v>
      </c>
      <c r="S50" s="15" t="s">
        <v>187</v>
      </c>
      <c r="T50" s="15" t="s">
        <v>140</v>
      </c>
      <c r="U50" s="15">
        <v>25</v>
      </c>
      <c r="V50" s="15"/>
      <c r="W50" s="15">
        <v>19</v>
      </c>
      <c r="X50" s="16">
        <f t="shared" si="1"/>
        <v>4.9087385212340517E-2</v>
      </c>
      <c r="Y50" s="16"/>
      <c r="Z50" s="16"/>
      <c r="AA50" s="16"/>
      <c r="AB50" s="16"/>
      <c r="AC50" s="16"/>
      <c r="AD50" s="16"/>
      <c r="AE50" s="16"/>
      <c r="AF50">
        <f t="shared" si="3"/>
        <v>0.46633015951723489</v>
      </c>
    </row>
    <row r="51" spans="1:32" ht="19.5">
      <c r="A51" s="20"/>
      <c r="B51" s="21" t="s">
        <v>38</v>
      </c>
      <c r="C51" s="22">
        <v>0</v>
      </c>
      <c r="D51" s="20">
        <v>3</v>
      </c>
      <c r="E51" s="20">
        <v>2</v>
      </c>
      <c r="F51" s="20">
        <v>0</v>
      </c>
      <c r="G51" s="20">
        <v>2</v>
      </c>
      <c r="H51" s="20">
        <v>1</v>
      </c>
      <c r="I51" s="20">
        <v>0</v>
      </c>
      <c r="J51" s="20">
        <v>0</v>
      </c>
      <c r="K51" s="20">
        <v>1</v>
      </c>
      <c r="L51" s="20">
        <v>0</v>
      </c>
      <c r="M51" s="20">
        <v>0</v>
      </c>
      <c r="N51" s="20">
        <v>0</v>
      </c>
      <c r="O51" s="13"/>
      <c r="P51" s="14">
        <v>3</v>
      </c>
      <c r="Q51" s="15">
        <v>3</v>
      </c>
      <c r="R51" s="15" t="s">
        <v>23</v>
      </c>
      <c r="S51" s="15" t="s">
        <v>188</v>
      </c>
      <c r="T51" s="15" t="s">
        <v>161</v>
      </c>
      <c r="U51" s="15">
        <v>33</v>
      </c>
      <c r="V51" s="15"/>
      <c r="W51" s="15">
        <v>21</v>
      </c>
      <c r="X51" s="16">
        <f t="shared" si="1"/>
        <v>8.5529859993982132E-2</v>
      </c>
      <c r="Y51" s="16"/>
      <c r="Z51" s="16"/>
      <c r="AA51" s="16"/>
      <c r="AB51" s="16"/>
      <c r="AC51" s="16"/>
      <c r="AD51" s="16"/>
      <c r="AE51" s="16"/>
      <c r="AF51">
        <f t="shared" si="3"/>
        <v>0.89806352993681238</v>
      </c>
    </row>
    <row r="52" spans="1:32">
      <c r="A52" s="23" t="s">
        <v>40</v>
      </c>
      <c r="B52" s="24" t="s">
        <v>41</v>
      </c>
      <c r="C52" s="19" t="s">
        <v>42</v>
      </c>
      <c r="D52" s="19" t="s">
        <v>43</v>
      </c>
      <c r="E52" s="19" t="s">
        <v>44</v>
      </c>
      <c r="F52" s="19" t="s">
        <v>45</v>
      </c>
      <c r="G52" s="19" t="s">
        <v>46</v>
      </c>
      <c r="H52" s="19" t="s">
        <v>47</v>
      </c>
      <c r="I52" s="19" t="s">
        <v>48</v>
      </c>
      <c r="J52" s="19" t="s">
        <v>49</v>
      </c>
      <c r="K52" s="19" t="s">
        <v>50</v>
      </c>
      <c r="L52" s="19" t="s">
        <v>51</v>
      </c>
      <c r="M52" s="19" t="s">
        <v>52</v>
      </c>
      <c r="N52" s="19" t="s">
        <v>53</v>
      </c>
      <c r="O52" s="4"/>
      <c r="P52" s="14">
        <v>4</v>
      </c>
      <c r="Q52" s="15">
        <v>4</v>
      </c>
      <c r="R52" s="15" t="s">
        <v>57</v>
      </c>
      <c r="S52" s="15" t="s">
        <v>189</v>
      </c>
      <c r="T52" s="15" t="s">
        <v>190</v>
      </c>
      <c r="U52" s="15">
        <v>35</v>
      </c>
      <c r="V52" s="15"/>
      <c r="W52" s="15">
        <v>24</v>
      </c>
      <c r="X52" s="16">
        <f t="shared" si="1"/>
        <v>9.6211275016187398E-2</v>
      </c>
      <c r="Y52" s="16"/>
      <c r="Z52" s="16"/>
      <c r="AA52" s="16"/>
      <c r="AB52" s="16"/>
      <c r="AC52" s="16"/>
      <c r="AD52" s="16"/>
      <c r="AE52" s="16"/>
      <c r="AF52">
        <f t="shared" si="3"/>
        <v>1.1545353001942487</v>
      </c>
    </row>
    <row r="53" spans="1:32">
      <c r="A53" s="25">
        <v>1</v>
      </c>
      <c r="B53" s="20" t="s">
        <v>56</v>
      </c>
      <c r="C53" s="20"/>
      <c r="D53" s="26">
        <v>0.33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13"/>
      <c r="P53" s="14">
        <v>5</v>
      </c>
      <c r="Q53" s="15">
        <v>5</v>
      </c>
      <c r="R53" s="15" t="s">
        <v>23</v>
      </c>
      <c r="S53" s="15" t="s">
        <v>191</v>
      </c>
      <c r="T53" s="15" t="s">
        <v>192</v>
      </c>
      <c r="U53" s="15">
        <v>38</v>
      </c>
      <c r="V53" s="15"/>
      <c r="W53" s="15">
        <v>25.5</v>
      </c>
      <c r="X53" s="16">
        <f t="shared" si="1"/>
        <v>0.11341149479459153</v>
      </c>
      <c r="Y53" s="16"/>
      <c r="Z53" s="16"/>
      <c r="AA53" s="16"/>
      <c r="AB53" s="16"/>
      <c r="AC53" s="16"/>
      <c r="AD53" s="16"/>
      <c r="AE53" s="16"/>
      <c r="AF53">
        <f t="shared" si="3"/>
        <v>1.4459965586310422</v>
      </c>
    </row>
    <row r="54" spans="1:32">
      <c r="A54" s="25">
        <v>2</v>
      </c>
      <c r="B54" s="20" t="s">
        <v>55</v>
      </c>
      <c r="C54" s="20"/>
      <c r="D54" s="20"/>
      <c r="E54" s="26">
        <v>1</v>
      </c>
      <c r="F54" s="20"/>
      <c r="G54" s="26">
        <v>0.5</v>
      </c>
      <c r="H54" s="20"/>
      <c r="I54" s="20"/>
      <c r="J54" s="20"/>
      <c r="K54" s="26">
        <v>1</v>
      </c>
      <c r="L54" s="20"/>
      <c r="M54" s="20"/>
      <c r="N54" s="20"/>
      <c r="O54" s="13"/>
      <c r="P54" s="14">
        <v>6</v>
      </c>
      <c r="Q54" s="15"/>
      <c r="R54" s="15"/>
      <c r="S54" s="15"/>
      <c r="T54" s="15"/>
      <c r="U54" s="15"/>
      <c r="V54" s="15"/>
      <c r="W54" s="15"/>
      <c r="X54" s="16">
        <f t="shared" si="1"/>
        <v>0</v>
      </c>
      <c r="Y54" s="16"/>
      <c r="Z54" s="16"/>
      <c r="AA54" s="16"/>
      <c r="AB54" s="16"/>
      <c r="AC54" s="16"/>
      <c r="AD54" s="16"/>
      <c r="AE54" s="16"/>
      <c r="AF54">
        <f t="shared" si="3"/>
        <v>0</v>
      </c>
    </row>
    <row r="55" spans="1:32">
      <c r="A55" s="25">
        <v>3</v>
      </c>
      <c r="B55" s="20" t="s">
        <v>60</v>
      </c>
      <c r="C55" s="20"/>
      <c r="D55" s="26">
        <v>0.66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13"/>
      <c r="P55" s="14">
        <v>7</v>
      </c>
      <c r="Q55" s="15"/>
      <c r="R55" s="15"/>
      <c r="S55" s="15"/>
      <c r="T55" s="15"/>
      <c r="U55" s="15"/>
      <c r="V55" s="15"/>
      <c r="W55" s="15"/>
      <c r="X55" s="16">
        <f t="shared" si="1"/>
        <v>0</v>
      </c>
      <c r="Y55" s="16"/>
      <c r="Z55" s="16"/>
      <c r="AA55" s="16"/>
      <c r="AB55" s="16"/>
      <c r="AC55" s="16"/>
      <c r="AD55" s="16"/>
      <c r="AE55" s="16"/>
      <c r="AF55">
        <f t="shared" si="3"/>
        <v>0</v>
      </c>
    </row>
    <row r="56" spans="1:32">
      <c r="A56" s="25">
        <v>4</v>
      </c>
      <c r="B56" s="20" t="s">
        <v>193</v>
      </c>
      <c r="C56" s="20"/>
      <c r="D56" s="20"/>
      <c r="E56" s="20"/>
      <c r="F56" s="20"/>
      <c r="G56" s="26">
        <v>0.5</v>
      </c>
      <c r="H56" s="26">
        <v>1</v>
      </c>
      <c r="I56" s="20"/>
      <c r="J56" s="20"/>
      <c r="K56" s="20"/>
      <c r="L56" s="20"/>
      <c r="M56" s="20"/>
      <c r="N56" s="20"/>
      <c r="O56" s="13"/>
      <c r="P56" s="14">
        <v>8</v>
      </c>
      <c r="Q56" s="15"/>
      <c r="R56" s="15"/>
      <c r="S56" s="15"/>
      <c r="T56" s="15"/>
      <c r="U56" s="15"/>
      <c r="V56" s="15"/>
      <c r="W56" s="15"/>
      <c r="X56" s="16">
        <f t="shared" si="1"/>
        <v>0</v>
      </c>
      <c r="Y56" s="16"/>
      <c r="Z56" s="16"/>
      <c r="AA56" s="16"/>
      <c r="AB56" s="16"/>
      <c r="AC56" s="16"/>
      <c r="AD56" s="16"/>
      <c r="AE56" s="16"/>
      <c r="AF56">
        <f t="shared" si="3"/>
        <v>0</v>
      </c>
    </row>
    <row r="57" spans="1:32">
      <c r="A57" s="25">
        <v>5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13"/>
      <c r="P57" s="14">
        <v>9</v>
      </c>
      <c r="Q57" s="15"/>
      <c r="R57" s="15"/>
      <c r="S57" s="15"/>
      <c r="T57" s="15"/>
      <c r="U57" s="15"/>
      <c r="V57" s="15"/>
      <c r="W57" s="15"/>
      <c r="X57" s="16">
        <f t="shared" si="1"/>
        <v>0</v>
      </c>
      <c r="Y57" s="16"/>
      <c r="Z57" s="16"/>
      <c r="AA57" s="16"/>
      <c r="AB57" s="16"/>
      <c r="AC57" s="16"/>
      <c r="AD57" s="16"/>
      <c r="AE57" s="16"/>
      <c r="AF57">
        <f t="shared" si="3"/>
        <v>0</v>
      </c>
    </row>
    <row r="58" spans="1:32">
      <c r="A58" s="25">
        <v>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13"/>
      <c r="P58" s="14">
        <v>10</v>
      </c>
      <c r="Q58" s="15"/>
      <c r="R58" s="15"/>
      <c r="S58" s="15"/>
      <c r="T58" s="15"/>
      <c r="U58" s="15"/>
      <c r="V58" s="15"/>
      <c r="W58" s="15"/>
      <c r="X58" s="16">
        <f t="shared" si="1"/>
        <v>0</v>
      </c>
      <c r="Y58" s="16"/>
      <c r="Z58" s="16"/>
      <c r="AA58" s="16"/>
      <c r="AB58" s="16"/>
      <c r="AC58" s="16"/>
      <c r="AD58" s="16"/>
      <c r="AE58" s="16"/>
      <c r="AF58">
        <f t="shared" si="3"/>
        <v>0</v>
      </c>
    </row>
    <row r="59" spans="1:32">
      <c r="A59" s="25">
        <v>7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13"/>
      <c r="P59" s="14">
        <v>11</v>
      </c>
      <c r="Q59" s="15"/>
      <c r="R59" s="15"/>
      <c r="S59" s="15"/>
      <c r="T59" s="15"/>
      <c r="U59" s="15"/>
      <c r="V59" s="15"/>
      <c r="W59" s="15"/>
      <c r="X59" s="16">
        <f t="shared" si="1"/>
        <v>0</v>
      </c>
      <c r="Y59" s="16"/>
      <c r="Z59" s="16"/>
      <c r="AA59" s="16"/>
      <c r="AB59" s="16"/>
      <c r="AC59" s="16"/>
      <c r="AD59" s="16"/>
      <c r="AE59" s="16"/>
      <c r="AF59">
        <f t="shared" si="3"/>
        <v>0</v>
      </c>
    </row>
    <row r="60" spans="1:32">
      <c r="A60" s="25">
        <v>8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13"/>
      <c r="P60" s="14">
        <v>12</v>
      </c>
      <c r="Q60" s="15"/>
      <c r="R60" s="15"/>
      <c r="S60" s="15"/>
      <c r="T60" s="15"/>
      <c r="U60" s="15"/>
      <c r="V60" s="15"/>
      <c r="W60" s="15"/>
      <c r="X60" s="16">
        <f t="shared" si="1"/>
        <v>0</v>
      </c>
      <c r="Y60" s="16"/>
      <c r="Z60" s="16"/>
      <c r="AA60" s="16"/>
      <c r="AB60" s="16"/>
      <c r="AC60" s="16"/>
      <c r="AD60" s="16"/>
      <c r="AE60" s="16"/>
      <c r="AF60">
        <f t="shared" si="3"/>
        <v>0</v>
      </c>
    </row>
    <row r="61" spans="1:32">
      <c r="A61" s="25">
        <v>9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13"/>
      <c r="P61" s="14">
        <v>13</v>
      </c>
      <c r="Q61" s="15"/>
      <c r="R61" s="15"/>
      <c r="S61" s="15"/>
      <c r="T61" s="15"/>
      <c r="U61" s="15"/>
      <c r="V61" s="15"/>
      <c r="W61" s="15"/>
      <c r="X61" s="16">
        <f t="shared" si="1"/>
        <v>0</v>
      </c>
      <c r="Y61" s="16"/>
      <c r="Z61" s="16"/>
      <c r="AA61" s="16"/>
      <c r="AB61" s="16"/>
      <c r="AC61" s="16"/>
      <c r="AD61" s="16"/>
      <c r="AE61" s="16"/>
      <c r="AF61">
        <f t="shared" si="3"/>
        <v>0</v>
      </c>
    </row>
    <row r="62" spans="1:32">
      <c r="A62" s="25">
        <v>10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13"/>
      <c r="P62" s="14">
        <v>14</v>
      </c>
      <c r="Q62" s="15"/>
      <c r="R62" s="15"/>
      <c r="S62" s="15"/>
      <c r="T62" s="15"/>
      <c r="U62" s="15"/>
      <c r="V62" s="15"/>
      <c r="W62" s="15"/>
      <c r="X62" s="16">
        <f t="shared" si="1"/>
        <v>0</v>
      </c>
      <c r="Y62" s="16"/>
      <c r="Z62" s="16"/>
      <c r="AA62" s="16"/>
      <c r="AB62" s="16"/>
      <c r="AC62" s="16"/>
      <c r="AD62" s="16"/>
      <c r="AE62" s="16"/>
      <c r="AF62">
        <f t="shared" si="3"/>
        <v>0</v>
      </c>
    </row>
    <row r="63" spans="1:32">
      <c r="A63" s="25">
        <v>11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13"/>
      <c r="P63" s="14">
        <v>15</v>
      </c>
      <c r="Q63" s="15"/>
      <c r="R63" s="15"/>
      <c r="S63" s="15"/>
      <c r="T63" s="15"/>
      <c r="U63" s="15"/>
      <c r="V63" s="15"/>
      <c r="W63" s="15"/>
      <c r="X63" s="16">
        <f t="shared" si="1"/>
        <v>0</v>
      </c>
      <c r="Y63" s="16"/>
      <c r="Z63" s="16"/>
      <c r="AA63" s="16"/>
      <c r="AB63" s="16"/>
      <c r="AC63" s="16"/>
      <c r="AD63" s="16"/>
      <c r="AE63" s="16"/>
      <c r="AF63">
        <f t="shared" si="3"/>
        <v>0</v>
      </c>
    </row>
    <row r="64" spans="1:32">
      <c r="A64" s="25">
        <v>12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13"/>
      <c r="P64" s="14">
        <v>16</v>
      </c>
      <c r="Q64" s="15"/>
      <c r="R64" s="15"/>
      <c r="S64" s="15"/>
      <c r="T64" s="15"/>
      <c r="U64" s="15"/>
      <c r="V64" s="15"/>
      <c r="W64" s="15"/>
      <c r="X64" s="16">
        <f t="shared" si="1"/>
        <v>0</v>
      </c>
      <c r="Y64" s="16"/>
      <c r="Z64" s="16"/>
      <c r="AA64" s="16"/>
      <c r="AB64" s="16"/>
      <c r="AC64" s="16"/>
      <c r="AD64" s="16"/>
      <c r="AE64" s="16"/>
      <c r="AF64">
        <f t="shared" si="3"/>
        <v>0</v>
      </c>
    </row>
    <row r="65" spans="1:32">
      <c r="A65" s="25">
        <v>13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13"/>
      <c r="P65" s="14">
        <v>17</v>
      </c>
      <c r="Q65" s="15"/>
      <c r="R65" s="15"/>
      <c r="S65" s="15"/>
      <c r="T65" s="15"/>
      <c r="U65" s="15"/>
      <c r="V65" s="15"/>
      <c r="W65" s="15"/>
      <c r="X65" s="16">
        <f t="shared" si="1"/>
        <v>0</v>
      </c>
      <c r="Y65" s="16"/>
      <c r="Z65" s="16"/>
      <c r="AA65" s="16"/>
      <c r="AB65" s="16"/>
      <c r="AC65" s="16"/>
      <c r="AD65" s="16"/>
      <c r="AE65" s="16"/>
      <c r="AF65">
        <f t="shared" si="3"/>
        <v>0</v>
      </c>
    </row>
    <row r="66" spans="1:32">
      <c r="A66" s="25">
        <v>14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13"/>
      <c r="P66" s="14">
        <v>18</v>
      </c>
      <c r="Q66" s="15"/>
      <c r="R66" s="15"/>
      <c r="S66" s="15"/>
      <c r="T66" s="15"/>
      <c r="U66" s="15"/>
      <c r="V66" s="15"/>
      <c r="W66" s="15"/>
      <c r="X66" s="16">
        <f t="shared" si="1"/>
        <v>0</v>
      </c>
      <c r="Y66" s="16"/>
      <c r="Z66" s="16"/>
      <c r="AA66" s="16"/>
      <c r="AB66" s="16"/>
      <c r="AC66" s="16"/>
      <c r="AD66" s="16"/>
      <c r="AE66" s="16"/>
      <c r="AF66">
        <f t="shared" si="3"/>
        <v>0</v>
      </c>
    </row>
    <row r="67" spans="1:3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>
        <v>19</v>
      </c>
      <c r="Q67" s="15"/>
      <c r="R67" s="15"/>
      <c r="S67" s="15"/>
      <c r="T67" s="15"/>
      <c r="U67" s="15"/>
      <c r="V67" s="15"/>
      <c r="W67" s="15"/>
      <c r="X67" s="16">
        <f t="shared" si="1"/>
        <v>0</v>
      </c>
      <c r="Y67" s="16"/>
      <c r="Z67" s="16"/>
      <c r="AA67" s="16"/>
      <c r="AB67" s="16"/>
      <c r="AC67" s="16"/>
      <c r="AD67" s="16"/>
      <c r="AE67" s="16"/>
      <c r="AF67">
        <f t="shared" si="3"/>
        <v>0</v>
      </c>
    </row>
    <row r="68" spans="1:3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>
        <v>20</v>
      </c>
      <c r="Q68" s="15"/>
      <c r="R68" s="15"/>
      <c r="S68" s="15"/>
      <c r="T68" s="15"/>
      <c r="U68" s="15"/>
      <c r="V68" s="15"/>
      <c r="W68" s="15"/>
      <c r="X68" s="16">
        <f t="shared" ref="X68" si="4">(U68/100/2)^2*PI()</f>
        <v>0</v>
      </c>
      <c r="Y68" s="16"/>
      <c r="Z68" s="16"/>
      <c r="AA68" s="16"/>
      <c r="AB68" s="16"/>
      <c r="AC68" s="16"/>
      <c r="AD68" s="16"/>
      <c r="AE68" s="16"/>
      <c r="AF68">
        <f t="shared" si="3"/>
        <v>0</v>
      </c>
    </row>
    <row r="69" spans="1:32">
      <c r="X69">
        <f>SUM(X49:X59)</f>
        <v>0.3596338190196916</v>
      </c>
      <c r="AF69">
        <f>SUM(AF49:AF68)</f>
        <v>4.0457430192929351</v>
      </c>
    </row>
  </sheetData>
  <mergeCells count="15"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  <mergeCell ref="B26:B27"/>
    <mergeCell ref="C48:E48"/>
    <mergeCell ref="F48:H48"/>
    <mergeCell ref="I48:K48"/>
    <mergeCell ref="L48:N4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4C83-AA74-FE48-BAB1-DD6296B0125F}">
  <dimension ref="A1:AF69"/>
  <sheetViews>
    <sheetView zoomScale="70" zoomScaleNormal="70" workbookViewId="0">
      <selection activeCell="A70" sqref="A70:AF92"/>
    </sheetView>
  </sheetViews>
  <sheetFormatPr defaultColWidth="11" defaultRowHeight="15.75"/>
  <sheetData>
    <row r="1" spans="1:32">
      <c r="A1" s="55" t="s">
        <v>167</v>
      </c>
      <c r="B1" s="55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 t="s">
        <v>2</v>
      </c>
      <c r="Q1" s="55"/>
      <c r="R1" s="55"/>
      <c r="S1" s="55"/>
      <c r="T1" s="55"/>
      <c r="U1" s="55"/>
      <c r="V1" s="55"/>
      <c r="W1" s="55"/>
      <c r="X1" s="55"/>
      <c r="Y1" s="55" t="s">
        <v>3</v>
      </c>
      <c r="Z1" s="55"/>
      <c r="AA1" s="55"/>
      <c r="AB1" s="55"/>
      <c r="AC1" s="55"/>
      <c r="AD1" s="55"/>
      <c r="AE1" s="55"/>
    </row>
    <row r="2" spans="1:32">
      <c r="A2" s="56"/>
      <c r="B2" s="57"/>
      <c r="C2" s="148" t="s">
        <v>4</v>
      </c>
      <c r="D2" s="145"/>
      <c r="E2" s="146"/>
      <c r="F2" s="148" t="s">
        <v>5</v>
      </c>
      <c r="G2" s="145"/>
      <c r="H2" s="146"/>
      <c r="I2" s="148" t="s">
        <v>6</v>
      </c>
      <c r="J2" s="145"/>
      <c r="K2" s="146"/>
      <c r="L2" s="148" t="s">
        <v>7</v>
      </c>
      <c r="M2" s="145"/>
      <c r="N2" s="146"/>
      <c r="O2" s="58"/>
      <c r="P2" s="59" t="s">
        <v>8</v>
      </c>
      <c r="Q2" s="60" t="s">
        <v>9</v>
      </c>
      <c r="R2" s="60" t="s">
        <v>10</v>
      </c>
      <c r="S2" s="60" t="s">
        <v>11</v>
      </c>
      <c r="T2" s="60" t="s">
        <v>12</v>
      </c>
      <c r="U2" s="60" t="s">
        <v>13</v>
      </c>
      <c r="V2" s="60" t="s">
        <v>14</v>
      </c>
      <c r="W2" s="60" t="s">
        <v>15</v>
      </c>
      <c r="X2" s="61" t="s">
        <v>300</v>
      </c>
      <c r="Y2" s="62"/>
      <c r="Z2" s="63" t="s">
        <v>16</v>
      </c>
      <c r="AA2" s="63" t="s">
        <v>17</v>
      </c>
      <c r="AB2" s="63" t="s">
        <v>18</v>
      </c>
      <c r="AC2" s="63" t="s">
        <v>19</v>
      </c>
      <c r="AD2" s="63" t="s">
        <v>20</v>
      </c>
      <c r="AE2" s="63" t="s">
        <v>21</v>
      </c>
      <c r="AF2" t="s">
        <v>299</v>
      </c>
    </row>
    <row r="3" spans="1:32">
      <c r="A3" s="64"/>
      <c r="B3" s="149" t="s">
        <v>22</v>
      </c>
      <c r="C3" s="65">
        <v>1</v>
      </c>
      <c r="D3" s="66">
        <v>4</v>
      </c>
      <c r="E3" s="66">
        <v>25</v>
      </c>
      <c r="F3" s="66">
        <v>1</v>
      </c>
      <c r="G3" s="66">
        <v>4</v>
      </c>
      <c r="H3" s="66">
        <v>25</v>
      </c>
      <c r="I3" s="66">
        <v>1</v>
      </c>
      <c r="J3" s="66">
        <v>4</v>
      </c>
      <c r="K3" s="66">
        <v>25</v>
      </c>
      <c r="L3" s="66">
        <v>1</v>
      </c>
      <c r="M3" s="66">
        <v>4</v>
      </c>
      <c r="N3" s="66">
        <v>25</v>
      </c>
      <c r="O3" s="67"/>
      <c r="P3" s="68">
        <v>1</v>
      </c>
      <c r="Q3" s="69"/>
      <c r="R3" s="69" t="s">
        <v>149</v>
      </c>
      <c r="S3" s="69" t="s">
        <v>168</v>
      </c>
      <c r="T3" s="69" t="s">
        <v>169</v>
      </c>
      <c r="U3" s="69">
        <v>15</v>
      </c>
      <c r="V3" s="69" t="s">
        <v>170</v>
      </c>
      <c r="W3" s="69">
        <v>7</v>
      </c>
      <c r="X3" s="70">
        <f>(U3/100/2)^2*PI()</f>
        <v>1.7671458676442587E-2</v>
      </c>
      <c r="Y3" s="71" t="s">
        <v>24</v>
      </c>
      <c r="Z3" s="69"/>
      <c r="AA3" s="69"/>
      <c r="AB3" s="69"/>
      <c r="AC3" s="69"/>
      <c r="AD3" s="69"/>
      <c r="AE3" s="69"/>
      <c r="AF3">
        <f t="shared" ref="AF3:AF22" si="0">X3*W3*0.5</f>
        <v>6.1850105367549056E-2</v>
      </c>
    </row>
    <row r="4" spans="1:32">
      <c r="A4" s="56"/>
      <c r="B4" s="143"/>
      <c r="C4" s="72" t="s">
        <v>25</v>
      </c>
      <c r="D4" s="73" t="s">
        <v>26</v>
      </c>
      <c r="E4" s="73" t="s">
        <v>27</v>
      </c>
      <c r="F4" s="73" t="s">
        <v>28</v>
      </c>
      <c r="G4" s="73" t="s">
        <v>29</v>
      </c>
      <c r="H4" s="73" t="s">
        <v>30</v>
      </c>
      <c r="I4" s="73" t="s">
        <v>31</v>
      </c>
      <c r="J4" s="73" t="s">
        <v>32</v>
      </c>
      <c r="K4" s="73" t="s">
        <v>33</v>
      </c>
      <c r="L4" s="73" t="s">
        <v>34</v>
      </c>
      <c r="M4" s="73" t="s">
        <v>35</v>
      </c>
      <c r="N4" s="73" t="s">
        <v>36</v>
      </c>
      <c r="O4" s="58"/>
      <c r="P4" s="68">
        <v>2</v>
      </c>
      <c r="Q4" s="69"/>
      <c r="R4" s="69" t="s">
        <v>164</v>
      </c>
      <c r="S4" s="69" t="s">
        <v>171</v>
      </c>
      <c r="T4" s="69" t="s">
        <v>172</v>
      </c>
      <c r="U4" s="69">
        <v>25</v>
      </c>
      <c r="V4" s="69" t="s">
        <v>170</v>
      </c>
      <c r="W4" s="69">
        <v>23</v>
      </c>
      <c r="X4" s="70">
        <f t="shared" ref="X4:X67" si="1">(U4/100/2)^2*PI()</f>
        <v>4.9087385212340517E-2</v>
      </c>
      <c r="Y4" s="70"/>
      <c r="Z4" s="70"/>
      <c r="AA4" s="70"/>
      <c r="AB4" s="70"/>
      <c r="AC4" s="70"/>
      <c r="AD4" s="70"/>
      <c r="AE4" s="70"/>
      <c r="AF4">
        <f t="shared" si="0"/>
        <v>0.56450492994191592</v>
      </c>
    </row>
    <row r="5" spans="1:32" ht="19.5">
      <c r="A5" s="74"/>
      <c r="B5" s="75" t="s">
        <v>38</v>
      </c>
      <c r="C5" s="76">
        <v>2</v>
      </c>
      <c r="D5" s="74"/>
      <c r="E5" s="74"/>
      <c r="F5" s="74">
        <v>1</v>
      </c>
      <c r="G5" s="74"/>
      <c r="H5" s="74"/>
      <c r="I5" s="74">
        <v>3</v>
      </c>
      <c r="J5" s="74"/>
      <c r="K5" s="74"/>
      <c r="L5" s="74"/>
      <c r="M5" s="74"/>
      <c r="N5" s="74"/>
      <c r="O5" s="67"/>
      <c r="P5" s="68">
        <v>3</v>
      </c>
      <c r="Q5" s="69"/>
      <c r="R5" s="69" t="s">
        <v>90</v>
      </c>
      <c r="S5" s="69" t="s">
        <v>141</v>
      </c>
      <c r="T5" s="69" t="s">
        <v>173</v>
      </c>
      <c r="U5" s="69">
        <v>19</v>
      </c>
      <c r="V5" s="69" t="s">
        <v>170</v>
      </c>
      <c r="W5" s="69">
        <v>20</v>
      </c>
      <c r="X5" s="70">
        <f t="shared" si="1"/>
        <v>2.8352873698647883E-2</v>
      </c>
      <c r="Y5" s="70"/>
      <c r="Z5" s="70"/>
      <c r="AA5" s="70"/>
      <c r="AB5" s="70"/>
      <c r="AC5" s="70"/>
      <c r="AD5" s="70"/>
      <c r="AE5" s="70"/>
      <c r="AF5">
        <f t="shared" si="0"/>
        <v>0.28352873698647885</v>
      </c>
    </row>
    <row r="6" spans="1:32">
      <c r="A6" s="77" t="s">
        <v>40</v>
      </c>
      <c r="B6" s="78" t="s">
        <v>41</v>
      </c>
      <c r="C6" s="73" t="s">
        <v>42</v>
      </c>
      <c r="D6" s="73" t="s">
        <v>43</v>
      </c>
      <c r="E6" s="73" t="s">
        <v>44</v>
      </c>
      <c r="F6" s="73" t="s">
        <v>45</v>
      </c>
      <c r="G6" s="73" t="s">
        <v>46</v>
      </c>
      <c r="H6" s="73" t="s">
        <v>47</v>
      </c>
      <c r="I6" s="73" t="s">
        <v>48</v>
      </c>
      <c r="J6" s="73" t="s">
        <v>49</v>
      </c>
      <c r="K6" s="73" t="s">
        <v>50</v>
      </c>
      <c r="L6" s="73" t="s">
        <v>51</v>
      </c>
      <c r="M6" s="73" t="s">
        <v>52</v>
      </c>
      <c r="N6" s="73" t="s">
        <v>53</v>
      </c>
      <c r="O6" s="58"/>
      <c r="P6" s="68">
        <v>4</v>
      </c>
      <c r="Q6" s="69"/>
      <c r="R6" s="69" t="s">
        <v>68</v>
      </c>
      <c r="S6" s="69" t="s">
        <v>174</v>
      </c>
      <c r="T6" s="69" t="s">
        <v>175</v>
      </c>
      <c r="U6" s="69">
        <v>33</v>
      </c>
      <c r="V6" s="69" t="s">
        <v>170</v>
      </c>
      <c r="W6" s="69">
        <v>21</v>
      </c>
      <c r="X6" s="70">
        <f t="shared" si="1"/>
        <v>8.5529859993982132E-2</v>
      </c>
      <c r="Y6" s="70"/>
      <c r="Z6" s="70"/>
      <c r="AA6" s="70"/>
      <c r="AB6" s="70"/>
      <c r="AC6" s="70"/>
      <c r="AD6" s="70"/>
      <c r="AE6" s="70"/>
      <c r="AF6">
        <f t="shared" si="0"/>
        <v>0.89806352993681238</v>
      </c>
    </row>
    <row r="7" spans="1:32">
      <c r="A7" s="79">
        <v>1</v>
      </c>
      <c r="B7" s="74" t="s">
        <v>79</v>
      </c>
      <c r="C7" s="80">
        <v>0.5</v>
      </c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67"/>
      <c r="P7" s="68">
        <v>5</v>
      </c>
      <c r="Q7" s="69"/>
      <c r="R7" s="69" t="s">
        <v>158</v>
      </c>
      <c r="S7" s="69" t="s">
        <v>176</v>
      </c>
      <c r="T7" s="69" t="s">
        <v>177</v>
      </c>
      <c r="U7" s="69">
        <v>30</v>
      </c>
      <c r="V7" s="69" t="s">
        <v>170</v>
      </c>
      <c r="W7" s="69">
        <v>22</v>
      </c>
      <c r="X7" s="70">
        <f t="shared" si="1"/>
        <v>7.0685834705770348E-2</v>
      </c>
      <c r="Y7" s="70"/>
      <c r="Z7" s="70"/>
      <c r="AA7" s="70"/>
      <c r="AB7" s="70"/>
      <c r="AC7" s="70"/>
      <c r="AD7" s="70"/>
      <c r="AE7" s="70"/>
      <c r="AF7">
        <f t="shared" si="0"/>
        <v>0.77754418176347384</v>
      </c>
    </row>
    <row r="8" spans="1:32">
      <c r="A8" s="79">
        <v>2</v>
      </c>
      <c r="B8" s="74" t="s">
        <v>87</v>
      </c>
      <c r="C8" s="80">
        <v>0.5</v>
      </c>
      <c r="D8" s="74"/>
      <c r="E8" s="74"/>
      <c r="F8" s="74"/>
      <c r="G8" s="74"/>
      <c r="H8" s="74"/>
      <c r="I8" s="80">
        <v>1</v>
      </c>
      <c r="J8" s="74"/>
      <c r="K8" s="74"/>
      <c r="L8" s="74"/>
      <c r="M8" s="74"/>
      <c r="N8" s="74"/>
      <c r="O8" s="67"/>
      <c r="P8" s="68">
        <v>6</v>
      </c>
      <c r="Q8" s="69"/>
      <c r="R8" s="69" t="s">
        <v>68</v>
      </c>
      <c r="S8" s="69" t="s">
        <v>178</v>
      </c>
      <c r="T8" s="69" t="s">
        <v>179</v>
      </c>
      <c r="U8" s="69">
        <v>33</v>
      </c>
      <c r="V8" s="69" t="s">
        <v>170</v>
      </c>
      <c r="W8" s="69">
        <v>23</v>
      </c>
      <c r="X8" s="70">
        <f t="shared" si="1"/>
        <v>8.5529859993982132E-2</v>
      </c>
      <c r="Y8" s="70"/>
      <c r="Z8" s="70"/>
      <c r="AA8" s="70"/>
      <c r="AB8" s="70"/>
      <c r="AC8" s="70"/>
      <c r="AD8" s="70"/>
      <c r="AE8" s="70"/>
      <c r="AF8">
        <f t="shared" si="0"/>
        <v>0.98359338993079448</v>
      </c>
    </row>
    <row r="9" spans="1:32">
      <c r="A9" s="79">
        <v>3</v>
      </c>
      <c r="B9" s="74" t="s">
        <v>90</v>
      </c>
      <c r="C9" s="74"/>
      <c r="D9" s="74"/>
      <c r="E9" s="74"/>
      <c r="F9" s="80">
        <v>1</v>
      </c>
      <c r="G9" s="74"/>
      <c r="H9" s="74"/>
      <c r="I9" s="74"/>
      <c r="J9" s="74"/>
      <c r="K9" s="74"/>
      <c r="L9" s="74"/>
      <c r="M9" s="74"/>
      <c r="N9" s="74"/>
      <c r="O9" s="67"/>
      <c r="P9" s="68">
        <v>7</v>
      </c>
      <c r="Q9" s="69"/>
      <c r="R9" s="69" t="s">
        <v>65</v>
      </c>
      <c r="S9" s="69" t="s">
        <v>180</v>
      </c>
      <c r="T9" s="69" t="s">
        <v>181</v>
      </c>
      <c r="U9" s="69">
        <v>38</v>
      </c>
      <c r="V9" s="69" t="s">
        <v>170</v>
      </c>
      <c r="W9" s="69">
        <v>29</v>
      </c>
      <c r="X9" s="70">
        <f t="shared" si="1"/>
        <v>0.11341149479459153</v>
      </c>
      <c r="Y9" s="70"/>
      <c r="Z9" s="70"/>
      <c r="AA9" s="70"/>
      <c r="AB9" s="70"/>
      <c r="AC9" s="70"/>
      <c r="AD9" s="70"/>
      <c r="AE9" s="70"/>
      <c r="AF9">
        <f t="shared" si="0"/>
        <v>1.6444666745215772</v>
      </c>
    </row>
    <row r="10" spans="1:32">
      <c r="A10" s="79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67"/>
      <c r="P10" s="68">
        <v>8</v>
      </c>
      <c r="Q10" s="69"/>
      <c r="R10" s="69" t="s">
        <v>68</v>
      </c>
      <c r="S10" s="69" t="s">
        <v>182</v>
      </c>
      <c r="T10" s="69" t="s">
        <v>183</v>
      </c>
      <c r="U10" s="69">
        <v>33</v>
      </c>
      <c r="V10" s="69" t="s">
        <v>170</v>
      </c>
      <c r="W10" s="69">
        <v>22</v>
      </c>
      <c r="X10" s="70">
        <f t="shared" si="1"/>
        <v>8.5529859993982132E-2</v>
      </c>
      <c r="Y10" s="70"/>
      <c r="Z10" s="70"/>
      <c r="AA10" s="70"/>
      <c r="AB10" s="70"/>
      <c r="AC10" s="70"/>
      <c r="AD10" s="70"/>
      <c r="AE10" s="70"/>
      <c r="AF10">
        <f t="shared" si="0"/>
        <v>0.94082845993380348</v>
      </c>
    </row>
    <row r="11" spans="1:32">
      <c r="A11" s="79">
        <v>5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67"/>
      <c r="P11" s="68">
        <v>9</v>
      </c>
      <c r="Q11" s="69"/>
      <c r="R11" s="69"/>
      <c r="S11" s="69"/>
      <c r="T11" s="69"/>
      <c r="U11" s="69"/>
      <c r="V11" s="69"/>
      <c r="W11" s="69"/>
      <c r="X11" s="70">
        <f t="shared" si="1"/>
        <v>0</v>
      </c>
      <c r="Y11" s="70"/>
      <c r="Z11" s="70"/>
      <c r="AA11" s="70"/>
      <c r="AB11" s="70"/>
      <c r="AC11" s="70"/>
      <c r="AD11" s="70"/>
      <c r="AE11" s="70"/>
      <c r="AF11">
        <f t="shared" si="0"/>
        <v>0</v>
      </c>
    </row>
    <row r="12" spans="1:32">
      <c r="A12" s="79">
        <v>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67"/>
      <c r="P12" s="68">
        <v>10</v>
      </c>
      <c r="Q12" s="69"/>
      <c r="R12" s="69"/>
      <c r="S12" s="69"/>
      <c r="T12" s="69"/>
      <c r="U12" s="69"/>
      <c r="V12" s="69"/>
      <c r="W12" s="69"/>
      <c r="X12" s="70">
        <f t="shared" si="1"/>
        <v>0</v>
      </c>
      <c r="Y12" s="70"/>
      <c r="Z12" s="70"/>
      <c r="AA12" s="70"/>
      <c r="AB12" s="70"/>
      <c r="AC12" s="70"/>
      <c r="AD12" s="70"/>
      <c r="AE12" s="70"/>
      <c r="AF12">
        <f t="shared" si="0"/>
        <v>0</v>
      </c>
    </row>
    <row r="13" spans="1:32">
      <c r="A13" s="79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67"/>
      <c r="P13" s="68">
        <v>11</v>
      </c>
      <c r="Q13" s="69"/>
      <c r="R13" s="69"/>
      <c r="S13" s="69"/>
      <c r="T13" s="69"/>
      <c r="U13" s="69"/>
      <c r="V13" s="69"/>
      <c r="W13" s="69"/>
      <c r="X13" s="70">
        <f t="shared" si="1"/>
        <v>0</v>
      </c>
      <c r="Y13" s="70"/>
      <c r="Z13" s="70"/>
      <c r="AA13" s="70"/>
      <c r="AB13" s="70"/>
      <c r="AC13" s="70"/>
      <c r="AD13" s="70"/>
      <c r="AE13" s="70"/>
      <c r="AF13">
        <f t="shared" si="0"/>
        <v>0</v>
      </c>
    </row>
    <row r="14" spans="1:32">
      <c r="A14" s="79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67"/>
      <c r="P14" s="68">
        <v>12</v>
      </c>
      <c r="Q14" s="69"/>
      <c r="R14" s="69"/>
      <c r="S14" s="69"/>
      <c r="T14" s="69"/>
      <c r="U14" s="69"/>
      <c r="V14" s="69"/>
      <c r="W14" s="69"/>
      <c r="X14" s="70">
        <f t="shared" si="1"/>
        <v>0</v>
      </c>
      <c r="Y14" s="70"/>
      <c r="Z14" s="70"/>
      <c r="AA14" s="70"/>
      <c r="AB14" s="70"/>
      <c r="AC14" s="70"/>
      <c r="AD14" s="70"/>
      <c r="AE14" s="70"/>
      <c r="AF14">
        <f t="shared" si="0"/>
        <v>0</v>
      </c>
    </row>
    <row r="15" spans="1:32">
      <c r="A15" s="79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67"/>
      <c r="P15" s="68">
        <v>13</v>
      </c>
      <c r="Q15" s="69"/>
      <c r="R15" s="69"/>
      <c r="S15" s="69"/>
      <c r="T15" s="69"/>
      <c r="U15" s="69"/>
      <c r="V15" s="69"/>
      <c r="W15" s="69"/>
      <c r="X15" s="70">
        <f t="shared" si="1"/>
        <v>0</v>
      </c>
      <c r="Y15" s="70"/>
      <c r="Z15" s="70"/>
      <c r="AA15" s="70"/>
      <c r="AB15" s="70"/>
      <c r="AC15" s="70"/>
      <c r="AD15" s="70"/>
      <c r="AE15" s="70"/>
      <c r="AF15">
        <f t="shared" si="0"/>
        <v>0</v>
      </c>
    </row>
    <row r="16" spans="1:32">
      <c r="A16" s="79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67"/>
      <c r="P16" s="68">
        <v>14</v>
      </c>
      <c r="Q16" s="69"/>
      <c r="R16" s="69"/>
      <c r="S16" s="69"/>
      <c r="T16" s="69"/>
      <c r="U16" s="69"/>
      <c r="V16" s="69"/>
      <c r="W16" s="69"/>
      <c r="X16" s="70">
        <f t="shared" si="1"/>
        <v>0</v>
      </c>
      <c r="Y16" s="70"/>
      <c r="Z16" s="70"/>
      <c r="AA16" s="70"/>
      <c r="AB16" s="70"/>
      <c r="AC16" s="70"/>
      <c r="AD16" s="70"/>
      <c r="AE16" s="70"/>
      <c r="AF16">
        <f t="shared" si="0"/>
        <v>0</v>
      </c>
    </row>
    <row r="17" spans="1:32">
      <c r="A17" s="79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67"/>
      <c r="P17" s="68">
        <v>15</v>
      </c>
      <c r="Q17" s="69"/>
      <c r="R17" s="69"/>
      <c r="S17" s="69"/>
      <c r="T17" s="69"/>
      <c r="U17" s="69"/>
      <c r="V17" s="69"/>
      <c r="W17" s="69"/>
      <c r="X17" s="70">
        <f t="shared" si="1"/>
        <v>0</v>
      </c>
      <c r="Y17" s="70"/>
      <c r="Z17" s="70"/>
      <c r="AA17" s="70"/>
      <c r="AB17" s="70"/>
      <c r="AC17" s="70"/>
      <c r="AD17" s="70"/>
      <c r="AE17" s="70"/>
      <c r="AF17">
        <f t="shared" si="0"/>
        <v>0</v>
      </c>
    </row>
    <row r="18" spans="1:32">
      <c r="A18" s="79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67"/>
      <c r="P18" s="68">
        <v>16</v>
      </c>
      <c r="Q18" s="69"/>
      <c r="R18" s="69"/>
      <c r="S18" s="69"/>
      <c r="T18" s="69"/>
      <c r="U18" s="69"/>
      <c r="V18" s="69"/>
      <c r="W18" s="69"/>
      <c r="X18" s="70">
        <f t="shared" si="1"/>
        <v>0</v>
      </c>
      <c r="Y18" s="70"/>
      <c r="Z18" s="70"/>
      <c r="AA18" s="70"/>
      <c r="AB18" s="70"/>
      <c r="AC18" s="70"/>
      <c r="AD18" s="70"/>
      <c r="AE18" s="70"/>
      <c r="AF18">
        <f t="shared" si="0"/>
        <v>0</v>
      </c>
    </row>
    <row r="19" spans="1:32">
      <c r="A19" s="79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67"/>
      <c r="P19" s="68">
        <v>17</v>
      </c>
      <c r="Q19" s="69"/>
      <c r="R19" s="69"/>
      <c r="S19" s="69"/>
      <c r="T19" s="69"/>
      <c r="U19" s="69"/>
      <c r="V19" s="69"/>
      <c r="W19" s="69"/>
      <c r="X19" s="70">
        <f t="shared" si="1"/>
        <v>0</v>
      </c>
      <c r="Y19" s="70"/>
      <c r="Z19" s="70"/>
      <c r="AA19" s="70"/>
      <c r="AB19" s="70"/>
      <c r="AC19" s="70"/>
      <c r="AD19" s="70"/>
      <c r="AE19" s="70"/>
      <c r="AF19">
        <f t="shared" si="0"/>
        <v>0</v>
      </c>
    </row>
    <row r="20" spans="1:32">
      <c r="A20" s="79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67"/>
      <c r="P20" s="68">
        <v>18</v>
      </c>
      <c r="Q20" s="69"/>
      <c r="R20" s="69"/>
      <c r="S20" s="69"/>
      <c r="T20" s="69"/>
      <c r="U20" s="69"/>
      <c r="V20" s="69"/>
      <c r="W20" s="69"/>
      <c r="X20" s="70">
        <f t="shared" si="1"/>
        <v>0</v>
      </c>
      <c r="Y20" s="70"/>
      <c r="Z20" s="70"/>
      <c r="AA20" s="70"/>
      <c r="AB20" s="70"/>
      <c r="AC20" s="70"/>
      <c r="AD20" s="70"/>
      <c r="AE20" s="70"/>
      <c r="AF20">
        <f t="shared" si="0"/>
        <v>0</v>
      </c>
    </row>
    <row r="21" spans="1:3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>
        <v>19</v>
      </c>
      <c r="Q21" s="69"/>
      <c r="R21" s="69"/>
      <c r="S21" s="69"/>
      <c r="T21" s="69"/>
      <c r="U21" s="69"/>
      <c r="V21" s="69"/>
      <c r="W21" s="69"/>
      <c r="X21" s="70">
        <f t="shared" si="1"/>
        <v>0</v>
      </c>
      <c r="Y21" s="70"/>
      <c r="Z21" s="70"/>
      <c r="AA21" s="70"/>
      <c r="AB21" s="70"/>
      <c r="AC21" s="70"/>
      <c r="AD21" s="70"/>
      <c r="AE21" s="70"/>
      <c r="AF21">
        <f t="shared" si="0"/>
        <v>0</v>
      </c>
    </row>
    <row r="22" spans="1:3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8">
        <v>20</v>
      </c>
      <c r="Q22" s="69"/>
      <c r="R22" s="69"/>
      <c r="S22" s="69"/>
      <c r="T22" s="69"/>
      <c r="U22" s="69"/>
      <c r="V22" s="69"/>
      <c r="W22" s="69"/>
      <c r="X22" s="70">
        <f t="shared" si="1"/>
        <v>0</v>
      </c>
      <c r="Y22" s="70"/>
      <c r="Z22" s="70"/>
      <c r="AA22" s="70"/>
      <c r="AB22" s="70"/>
      <c r="AC22" s="70"/>
      <c r="AD22" s="70"/>
      <c r="AE22" s="70"/>
      <c r="AF22">
        <f t="shared" si="0"/>
        <v>0</v>
      </c>
    </row>
    <row r="23" spans="1:32">
      <c r="X23">
        <f>SUM(X3:X22)</f>
        <v>0.53579862706973924</v>
      </c>
      <c r="AF23">
        <f>SUM(AF3:AF22)</f>
        <v>6.1543800083824047</v>
      </c>
    </row>
    <row r="24" spans="1:32">
      <c r="A24" s="27" t="s">
        <v>167</v>
      </c>
      <c r="B24" s="27" t="s">
        <v>1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 t="s">
        <v>2</v>
      </c>
      <c r="Q24" s="27"/>
      <c r="R24" s="27"/>
      <c r="S24" s="27"/>
      <c r="T24" s="27"/>
      <c r="U24" s="27"/>
      <c r="V24" s="27"/>
      <c r="W24" s="27"/>
      <c r="X24" s="27">
        <f t="shared" si="1"/>
        <v>0</v>
      </c>
      <c r="Y24" s="27" t="s">
        <v>3</v>
      </c>
      <c r="Z24" s="27"/>
      <c r="AA24" s="27"/>
      <c r="AB24" s="27"/>
      <c r="AC24" s="27"/>
      <c r="AD24" s="27"/>
      <c r="AE24" s="27"/>
      <c r="AF24">
        <f>X24*W24*0.5</f>
        <v>0</v>
      </c>
    </row>
    <row r="25" spans="1:32">
      <c r="A25" s="28"/>
      <c r="B25" s="29"/>
      <c r="C25" s="150" t="s">
        <v>4</v>
      </c>
      <c r="D25" s="145"/>
      <c r="E25" s="146"/>
      <c r="F25" s="150" t="s">
        <v>5</v>
      </c>
      <c r="G25" s="145"/>
      <c r="H25" s="146"/>
      <c r="I25" s="150" t="s">
        <v>6</v>
      </c>
      <c r="J25" s="145"/>
      <c r="K25" s="146"/>
      <c r="L25" s="150" t="s">
        <v>7</v>
      </c>
      <c r="M25" s="145"/>
      <c r="N25" s="146"/>
      <c r="O25" s="30"/>
      <c r="P25" s="31" t="s">
        <v>8</v>
      </c>
      <c r="Q25" s="32" t="s">
        <v>9</v>
      </c>
      <c r="R25" s="32" t="s">
        <v>10</v>
      </c>
      <c r="S25" s="32" t="s">
        <v>11</v>
      </c>
      <c r="T25" s="32" t="s">
        <v>12</v>
      </c>
      <c r="U25" s="32" t="s">
        <v>13</v>
      </c>
      <c r="V25" s="32" t="s">
        <v>14</v>
      </c>
      <c r="W25" s="32" t="s">
        <v>15</v>
      </c>
      <c r="X25" s="33"/>
      <c r="Y25" s="34"/>
      <c r="Z25" s="35" t="s">
        <v>16</v>
      </c>
      <c r="AA25" s="35" t="s">
        <v>17</v>
      </c>
      <c r="AB25" s="35" t="s">
        <v>18</v>
      </c>
      <c r="AC25" s="35" t="s">
        <v>19</v>
      </c>
      <c r="AD25" s="35" t="s">
        <v>20</v>
      </c>
      <c r="AE25" s="35" t="s">
        <v>21</v>
      </c>
    </row>
    <row r="26" spans="1:32">
      <c r="A26" s="36"/>
      <c r="B26" s="142" t="s">
        <v>22</v>
      </c>
      <c r="C26" s="37">
        <v>1</v>
      </c>
      <c r="D26" s="38">
        <v>4</v>
      </c>
      <c r="E26" s="38">
        <v>25</v>
      </c>
      <c r="F26" s="38">
        <v>1</v>
      </c>
      <c r="G26" s="38">
        <v>4</v>
      </c>
      <c r="H26" s="38">
        <v>25</v>
      </c>
      <c r="I26" s="38">
        <v>1</v>
      </c>
      <c r="J26" s="38">
        <v>4</v>
      </c>
      <c r="K26" s="38">
        <v>25</v>
      </c>
      <c r="L26" s="38">
        <v>1</v>
      </c>
      <c r="M26" s="38">
        <v>4</v>
      </c>
      <c r="N26" s="38">
        <v>25</v>
      </c>
      <c r="O26" s="39"/>
      <c r="P26" s="40">
        <v>1</v>
      </c>
      <c r="Q26" s="41">
        <v>1</v>
      </c>
      <c r="R26" s="41" t="s">
        <v>194</v>
      </c>
      <c r="S26" s="41" t="s">
        <v>171</v>
      </c>
      <c r="T26" s="41" t="s">
        <v>195</v>
      </c>
      <c r="U26" s="41">
        <v>25</v>
      </c>
      <c r="V26" s="41"/>
      <c r="W26" s="41">
        <v>18.5</v>
      </c>
      <c r="X26" s="43">
        <f t="shared" si="1"/>
        <v>4.9087385212340517E-2</v>
      </c>
      <c r="Y26" s="44" t="s">
        <v>24</v>
      </c>
      <c r="Z26" s="41">
        <v>28</v>
      </c>
      <c r="AA26" s="41">
        <v>28</v>
      </c>
      <c r="AB26" s="41"/>
      <c r="AC26" s="41"/>
      <c r="AD26" s="41"/>
      <c r="AE26" s="41"/>
      <c r="AF26">
        <f t="shared" ref="AF26:AF45" si="2">X26*W26*0.5</f>
        <v>0.4540583132141498</v>
      </c>
    </row>
    <row r="27" spans="1:32">
      <c r="A27" s="28"/>
      <c r="B27" s="143"/>
      <c r="C27" s="45" t="s">
        <v>25</v>
      </c>
      <c r="D27" s="46" t="s">
        <v>26</v>
      </c>
      <c r="E27" s="46" t="s">
        <v>27</v>
      </c>
      <c r="F27" s="46" t="s">
        <v>28</v>
      </c>
      <c r="G27" s="46" t="s">
        <v>29</v>
      </c>
      <c r="H27" s="46" t="s">
        <v>30</v>
      </c>
      <c r="I27" s="46" t="s">
        <v>31</v>
      </c>
      <c r="J27" s="46" t="s">
        <v>32</v>
      </c>
      <c r="K27" s="46" t="s">
        <v>33</v>
      </c>
      <c r="L27" s="46" t="s">
        <v>34</v>
      </c>
      <c r="M27" s="46" t="s">
        <v>35</v>
      </c>
      <c r="N27" s="46" t="s">
        <v>36</v>
      </c>
      <c r="O27" s="30"/>
      <c r="P27" s="40">
        <v>2</v>
      </c>
      <c r="Q27" s="41">
        <v>2</v>
      </c>
      <c r="R27" s="41" t="s">
        <v>23</v>
      </c>
      <c r="S27" s="41" t="s">
        <v>196</v>
      </c>
      <c r="T27" s="41" t="s">
        <v>173</v>
      </c>
      <c r="U27" s="41">
        <v>19</v>
      </c>
      <c r="V27" s="41"/>
      <c r="W27" s="41">
        <v>17</v>
      </c>
      <c r="X27" s="43">
        <f t="shared" si="1"/>
        <v>2.8352873698647883E-2</v>
      </c>
      <c r="Y27" s="43"/>
      <c r="Z27" s="43"/>
      <c r="AA27" s="43"/>
      <c r="AB27" s="43"/>
      <c r="AC27" s="43"/>
      <c r="AD27" s="43"/>
      <c r="AE27" s="43"/>
      <c r="AF27">
        <f t="shared" si="2"/>
        <v>0.240999426438507</v>
      </c>
    </row>
    <row r="28" spans="1:32" ht="19.5">
      <c r="A28" s="48"/>
      <c r="B28" s="49" t="s">
        <v>38</v>
      </c>
      <c r="C28" s="50">
        <v>1</v>
      </c>
      <c r="D28" s="48">
        <v>0</v>
      </c>
      <c r="E28" s="48">
        <v>0</v>
      </c>
      <c r="F28" s="48">
        <v>1</v>
      </c>
      <c r="G28" s="48">
        <v>0</v>
      </c>
      <c r="H28" s="48">
        <v>0</v>
      </c>
      <c r="I28" s="48">
        <v>1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39"/>
      <c r="P28" s="40">
        <v>3</v>
      </c>
      <c r="Q28" s="41">
        <v>3</v>
      </c>
      <c r="R28" s="41" t="s">
        <v>57</v>
      </c>
      <c r="S28" s="41" t="s">
        <v>197</v>
      </c>
      <c r="T28" s="41" t="s">
        <v>198</v>
      </c>
      <c r="U28" s="41">
        <v>15</v>
      </c>
      <c r="V28" s="41"/>
      <c r="W28" s="41">
        <v>6</v>
      </c>
      <c r="X28" s="43">
        <f t="shared" si="1"/>
        <v>1.7671458676442587E-2</v>
      </c>
      <c r="Y28" s="43"/>
      <c r="Z28" s="43"/>
      <c r="AA28" s="43"/>
      <c r="AB28" s="43"/>
      <c r="AC28" s="43"/>
      <c r="AD28" s="43"/>
      <c r="AE28" s="43"/>
      <c r="AF28">
        <f t="shared" si="2"/>
        <v>5.3014376029327764E-2</v>
      </c>
    </row>
    <row r="29" spans="1:32">
      <c r="A29" s="51" t="s">
        <v>40</v>
      </c>
      <c r="B29" s="52" t="s">
        <v>41</v>
      </c>
      <c r="C29" s="46" t="s">
        <v>42</v>
      </c>
      <c r="D29" s="46" t="s">
        <v>43</v>
      </c>
      <c r="E29" s="46" t="s">
        <v>44</v>
      </c>
      <c r="F29" s="46" t="s">
        <v>45</v>
      </c>
      <c r="G29" s="46" t="s">
        <v>46</v>
      </c>
      <c r="H29" s="46" t="s">
        <v>47</v>
      </c>
      <c r="I29" s="46" t="s">
        <v>48</v>
      </c>
      <c r="J29" s="46" t="s">
        <v>49</v>
      </c>
      <c r="K29" s="46" t="s">
        <v>50</v>
      </c>
      <c r="L29" s="46" t="s">
        <v>51</v>
      </c>
      <c r="M29" s="46" t="s">
        <v>52</v>
      </c>
      <c r="N29" s="46" t="s">
        <v>53</v>
      </c>
      <c r="O29" s="30"/>
      <c r="P29" s="40">
        <v>4</v>
      </c>
      <c r="Q29" s="41"/>
      <c r="R29" s="41"/>
      <c r="S29" s="41"/>
      <c r="T29" s="41"/>
      <c r="U29" s="41"/>
      <c r="V29" s="41"/>
      <c r="W29" s="41"/>
      <c r="X29" s="43">
        <f t="shared" si="1"/>
        <v>0</v>
      </c>
      <c r="Y29" s="43"/>
      <c r="Z29" s="43"/>
      <c r="AA29" s="43"/>
      <c r="AB29" s="43"/>
      <c r="AC29" s="43"/>
      <c r="AD29" s="43"/>
      <c r="AE29" s="43"/>
      <c r="AF29">
        <f t="shared" si="2"/>
        <v>0</v>
      </c>
    </row>
    <row r="30" spans="1:32">
      <c r="A30" s="53">
        <v>1</v>
      </c>
      <c r="B30" s="48" t="s">
        <v>55</v>
      </c>
      <c r="C30" s="54">
        <v>0.5</v>
      </c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39"/>
      <c r="P30" s="40">
        <v>5</v>
      </c>
      <c r="Q30" s="41">
        <v>4</v>
      </c>
      <c r="R30" s="41" t="s">
        <v>193</v>
      </c>
      <c r="S30" s="41" t="s">
        <v>189</v>
      </c>
      <c r="T30" s="41" t="s">
        <v>199</v>
      </c>
      <c r="U30" s="41">
        <v>33</v>
      </c>
      <c r="V30" s="41"/>
      <c r="W30" s="41">
        <v>25</v>
      </c>
      <c r="X30" s="43">
        <f t="shared" si="1"/>
        <v>8.5529859993982132E-2</v>
      </c>
      <c r="Y30" s="43"/>
      <c r="Z30" s="43"/>
      <c r="AA30" s="43"/>
      <c r="AB30" s="43"/>
      <c r="AC30" s="43"/>
      <c r="AD30" s="43"/>
      <c r="AE30" s="43"/>
      <c r="AF30">
        <f t="shared" si="2"/>
        <v>1.0691232499247767</v>
      </c>
    </row>
    <row r="31" spans="1:32">
      <c r="A31" s="53">
        <v>2</v>
      </c>
      <c r="B31" s="48" t="s">
        <v>60</v>
      </c>
      <c r="C31" s="54">
        <v>0.5</v>
      </c>
      <c r="D31" s="48"/>
      <c r="E31" s="48"/>
      <c r="F31" s="54">
        <v>1</v>
      </c>
      <c r="G31" s="48"/>
      <c r="H31" s="48"/>
      <c r="I31" s="54">
        <v>1</v>
      </c>
      <c r="J31" s="48"/>
      <c r="K31" s="48"/>
      <c r="L31" s="48"/>
      <c r="M31" s="48"/>
      <c r="N31" s="48"/>
      <c r="O31" s="39"/>
      <c r="P31" s="40">
        <v>6</v>
      </c>
      <c r="Q31" s="41">
        <v>5</v>
      </c>
      <c r="R31" s="41" t="s">
        <v>194</v>
      </c>
      <c r="S31" s="41" t="s">
        <v>200</v>
      </c>
      <c r="T31" s="41" t="s">
        <v>201</v>
      </c>
      <c r="U31" s="41">
        <v>38</v>
      </c>
      <c r="V31" s="41"/>
      <c r="W31" s="41">
        <v>20</v>
      </c>
      <c r="X31" s="43">
        <f t="shared" si="1"/>
        <v>0.11341149479459153</v>
      </c>
      <c r="Y31" s="43"/>
      <c r="Z31" s="43"/>
      <c r="AA31" s="43"/>
      <c r="AB31" s="43"/>
      <c r="AC31" s="43"/>
      <c r="AD31" s="43"/>
      <c r="AE31" s="43"/>
      <c r="AF31">
        <f t="shared" si="2"/>
        <v>1.1341149479459154</v>
      </c>
    </row>
    <row r="32" spans="1:32">
      <c r="A32" s="53">
        <v>3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39"/>
      <c r="P32" s="40">
        <v>7</v>
      </c>
      <c r="Q32" s="41">
        <v>6</v>
      </c>
      <c r="R32" s="41" t="s">
        <v>60</v>
      </c>
      <c r="S32" s="41" t="s">
        <v>202</v>
      </c>
      <c r="T32" s="41" t="s">
        <v>203</v>
      </c>
      <c r="U32" s="41">
        <v>31</v>
      </c>
      <c r="V32" s="41"/>
      <c r="W32" s="41">
        <v>17.5</v>
      </c>
      <c r="X32" s="43">
        <f t="shared" si="1"/>
        <v>7.5476763502494784E-2</v>
      </c>
      <c r="Y32" s="43"/>
      <c r="Z32" s="43"/>
      <c r="AA32" s="43"/>
      <c r="AB32" s="43"/>
      <c r="AC32" s="43"/>
      <c r="AD32" s="43"/>
      <c r="AE32" s="43"/>
      <c r="AF32">
        <f t="shared" si="2"/>
        <v>0.66042168064682938</v>
      </c>
    </row>
    <row r="33" spans="1:32">
      <c r="A33" s="53">
        <v>4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39"/>
      <c r="P33" s="40">
        <v>8</v>
      </c>
      <c r="Q33" s="41">
        <v>7</v>
      </c>
      <c r="R33" s="41" t="s">
        <v>23</v>
      </c>
      <c r="S33" s="41" t="s">
        <v>59</v>
      </c>
      <c r="T33" s="41" t="s">
        <v>175</v>
      </c>
      <c r="U33" s="41">
        <v>31</v>
      </c>
      <c r="V33" s="41"/>
      <c r="W33" s="41">
        <v>26</v>
      </c>
      <c r="X33" s="43">
        <f t="shared" si="1"/>
        <v>7.5476763502494784E-2</v>
      </c>
      <c r="Y33" s="43"/>
      <c r="Z33" s="43"/>
      <c r="AA33" s="43"/>
      <c r="AB33" s="43"/>
      <c r="AC33" s="43"/>
      <c r="AD33" s="43"/>
      <c r="AE33" s="43"/>
      <c r="AF33">
        <f t="shared" si="2"/>
        <v>0.98119792553243224</v>
      </c>
    </row>
    <row r="34" spans="1:32">
      <c r="A34" s="53">
        <v>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39"/>
      <c r="P34" s="40">
        <v>9</v>
      </c>
      <c r="Q34" s="41"/>
      <c r="R34" s="41"/>
      <c r="S34" s="41"/>
      <c r="T34" s="41"/>
      <c r="U34" s="41"/>
      <c r="V34" s="41"/>
      <c r="W34" s="41"/>
      <c r="X34" s="43">
        <f t="shared" si="1"/>
        <v>0</v>
      </c>
      <c r="Y34" s="43"/>
      <c r="Z34" s="43"/>
      <c r="AA34" s="43"/>
      <c r="AB34" s="43"/>
      <c r="AC34" s="43"/>
      <c r="AD34" s="43"/>
      <c r="AE34" s="43"/>
      <c r="AF34">
        <f t="shared" si="2"/>
        <v>0</v>
      </c>
    </row>
    <row r="35" spans="1:32">
      <c r="A35" s="53">
        <v>6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39"/>
      <c r="P35" s="40">
        <v>10</v>
      </c>
      <c r="Q35" s="41"/>
      <c r="R35" s="41"/>
      <c r="S35" s="41"/>
      <c r="T35" s="41"/>
      <c r="U35" s="41"/>
      <c r="V35" s="41"/>
      <c r="W35" s="41"/>
      <c r="X35" s="43">
        <f t="shared" si="1"/>
        <v>0</v>
      </c>
      <c r="Y35" s="43"/>
      <c r="Z35" s="43"/>
      <c r="AA35" s="43"/>
      <c r="AB35" s="43"/>
      <c r="AC35" s="43"/>
      <c r="AD35" s="43"/>
      <c r="AE35" s="43"/>
      <c r="AF35">
        <f t="shared" si="2"/>
        <v>0</v>
      </c>
    </row>
    <row r="36" spans="1:32">
      <c r="A36" s="53">
        <v>7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39"/>
      <c r="P36" s="40">
        <v>11</v>
      </c>
      <c r="Q36" s="41"/>
      <c r="R36" s="41"/>
      <c r="S36" s="41"/>
      <c r="T36" s="41"/>
      <c r="U36" s="41"/>
      <c r="V36" s="41"/>
      <c r="W36" s="41"/>
      <c r="X36" s="43">
        <f t="shared" si="1"/>
        <v>0</v>
      </c>
      <c r="Y36" s="43"/>
      <c r="Z36" s="43"/>
      <c r="AA36" s="43"/>
      <c r="AB36" s="43"/>
      <c r="AC36" s="43"/>
      <c r="AD36" s="43"/>
      <c r="AE36" s="43"/>
      <c r="AF36">
        <f t="shared" si="2"/>
        <v>0</v>
      </c>
    </row>
    <row r="37" spans="1:32">
      <c r="A37" s="53">
        <v>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39"/>
      <c r="P37" s="40">
        <v>12</v>
      </c>
      <c r="Q37" s="41"/>
      <c r="R37" s="41"/>
      <c r="S37" s="41"/>
      <c r="T37" s="41"/>
      <c r="U37" s="41"/>
      <c r="V37" s="41"/>
      <c r="W37" s="41"/>
      <c r="X37" s="43">
        <f t="shared" si="1"/>
        <v>0</v>
      </c>
      <c r="Y37" s="43"/>
      <c r="Z37" s="43"/>
      <c r="AA37" s="43"/>
      <c r="AB37" s="43"/>
      <c r="AC37" s="43"/>
      <c r="AD37" s="43"/>
      <c r="AE37" s="43"/>
      <c r="AF37">
        <f t="shared" si="2"/>
        <v>0</v>
      </c>
    </row>
    <row r="38" spans="1:32">
      <c r="A38" s="53">
        <v>9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39"/>
      <c r="P38" s="40">
        <v>13</v>
      </c>
      <c r="Q38" s="41"/>
      <c r="R38" s="41"/>
      <c r="S38" s="41"/>
      <c r="T38" s="41"/>
      <c r="U38" s="41"/>
      <c r="V38" s="41"/>
      <c r="W38" s="41"/>
      <c r="X38" s="43">
        <f t="shared" si="1"/>
        <v>0</v>
      </c>
      <c r="Y38" s="43"/>
      <c r="Z38" s="43"/>
      <c r="AA38" s="43"/>
      <c r="AB38" s="43"/>
      <c r="AC38" s="43"/>
      <c r="AD38" s="43"/>
      <c r="AE38" s="43"/>
      <c r="AF38">
        <f t="shared" si="2"/>
        <v>0</v>
      </c>
    </row>
    <row r="39" spans="1:32">
      <c r="A39" s="53">
        <v>10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39"/>
      <c r="P39" s="40">
        <v>14</v>
      </c>
      <c r="Q39" s="41"/>
      <c r="R39" s="41"/>
      <c r="S39" s="41"/>
      <c r="T39" s="41"/>
      <c r="U39" s="41"/>
      <c r="V39" s="41"/>
      <c r="W39" s="41"/>
      <c r="X39" s="43">
        <f t="shared" si="1"/>
        <v>0</v>
      </c>
      <c r="Y39" s="43"/>
      <c r="Z39" s="43"/>
      <c r="AA39" s="43"/>
      <c r="AB39" s="43"/>
      <c r="AC39" s="43"/>
      <c r="AD39" s="43"/>
      <c r="AE39" s="43"/>
      <c r="AF39">
        <f t="shared" si="2"/>
        <v>0</v>
      </c>
    </row>
    <row r="40" spans="1:32">
      <c r="A40" s="53">
        <v>11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39"/>
      <c r="P40" s="40">
        <v>15</v>
      </c>
      <c r="Q40" s="41"/>
      <c r="R40" s="41"/>
      <c r="S40" s="41"/>
      <c r="T40" s="41"/>
      <c r="U40" s="41"/>
      <c r="V40" s="41"/>
      <c r="W40" s="41"/>
      <c r="X40" s="43">
        <f t="shared" si="1"/>
        <v>0</v>
      </c>
      <c r="Y40" s="43"/>
      <c r="Z40" s="43"/>
      <c r="AA40" s="43"/>
      <c r="AB40" s="43"/>
      <c r="AC40" s="43"/>
      <c r="AD40" s="43"/>
      <c r="AE40" s="43"/>
      <c r="AF40">
        <f t="shared" si="2"/>
        <v>0</v>
      </c>
    </row>
    <row r="41" spans="1:32">
      <c r="A41" s="53">
        <v>12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39"/>
      <c r="P41" s="40">
        <v>16</v>
      </c>
      <c r="Q41" s="41"/>
      <c r="R41" s="41"/>
      <c r="S41" s="41"/>
      <c r="T41" s="41"/>
      <c r="U41" s="41"/>
      <c r="V41" s="41"/>
      <c r="W41" s="41"/>
      <c r="X41" s="43">
        <f t="shared" si="1"/>
        <v>0</v>
      </c>
      <c r="Y41" s="43"/>
      <c r="Z41" s="43"/>
      <c r="AA41" s="43"/>
      <c r="AB41" s="43"/>
      <c r="AC41" s="43"/>
      <c r="AD41" s="43"/>
      <c r="AE41" s="43"/>
      <c r="AF41">
        <f t="shared" si="2"/>
        <v>0</v>
      </c>
    </row>
    <row r="42" spans="1:32">
      <c r="A42" s="53">
        <v>13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39"/>
      <c r="P42" s="40">
        <v>17</v>
      </c>
      <c r="Q42" s="41"/>
      <c r="R42" s="41"/>
      <c r="S42" s="41"/>
      <c r="T42" s="41"/>
      <c r="U42" s="41"/>
      <c r="V42" s="41"/>
      <c r="W42" s="41"/>
      <c r="X42" s="43">
        <f t="shared" si="1"/>
        <v>0</v>
      </c>
      <c r="Y42" s="43"/>
      <c r="Z42" s="43"/>
      <c r="AA42" s="43"/>
      <c r="AB42" s="43"/>
      <c r="AC42" s="43"/>
      <c r="AD42" s="43"/>
      <c r="AE42" s="43"/>
      <c r="AF42">
        <f t="shared" si="2"/>
        <v>0</v>
      </c>
    </row>
    <row r="43" spans="1:32">
      <c r="A43" s="53">
        <v>14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39"/>
      <c r="P43" s="40">
        <v>18</v>
      </c>
      <c r="Q43" s="41"/>
      <c r="R43" s="41"/>
      <c r="S43" s="41"/>
      <c r="T43" s="41"/>
      <c r="U43" s="41"/>
      <c r="V43" s="41"/>
      <c r="W43" s="41"/>
      <c r="X43" s="43">
        <f t="shared" si="1"/>
        <v>0</v>
      </c>
      <c r="Y43" s="43"/>
      <c r="Z43" s="43"/>
      <c r="AA43" s="43"/>
      <c r="AB43" s="43"/>
      <c r="AC43" s="43"/>
      <c r="AD43" s="43"/>
      <c r="AE43" s="43"/>
      <c r="AF43">
        <f t="shared" si="2"/>
        <v>0</v>
      </c>
    </row>
    <row r="44" spans="1:32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40">
        <v>19</v>
      </c>
      <c r="Q44" s="41"/>
      <c r="R44" s="41"/>
      <c r="S44" s="41"/>
      <c r="T44" s="41"/>
      <c r="U44" s="41"/>
      <c r="V44" s="41"/>
      <c r="W44" s="41"/>
      <c r="X44" s="43">
        <f t="shared" si="1"/>
        <v>0</v>
      </c>
      <c r="Y44" s="43"/>
      <c r="Z44" s="43"/>
      <c r="AA44" s="43"/>
      <c r="AB44" s="43"/>
      <c r="AC44" s="43"/>
      <c r="AD44" s="43"/>
      <c r="AE44" s="43"/>
      <c r="AF44">
        <f t="shared" si="2"/>
        <v>0</v>
      </c>
    </row>
    <row r="45" spans="1:32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40">
        <v>20</v>
      </c>
      <c r="Q45" s="41"/>
      <c r="R45" s="41"/>
      <c r="S45" s="41"/>
      <c r="T45" s="41"/>
      <c r="U45" s="41"/>
      <c r="V45" s="41"/>
      <c r="W45" s="41"/>
      <c r="X45" s="43">
        <f t="shared" si="1"/>
        <v>0</v>
      </c>
      <c r="Y45" s="43"/>
      <c r="Z45" s="43"/>
      <c r="AA45" s="43"/>
      <c r="AB45" s="43"/>
      <c r="AC45" s="43"/>
      <c r="AD45" s="43"/>
      <c r="AE45" s="43"/>
      <c r="AF45">
        <f t="shared" si="2"/>
        <v>0</v>
      </c>
    </row>
    <row r="46" spans="1:32">
      <c r="X46">
        <f>SUM(X26:X38)</f>
        <v>0.44500659938099418</v>
      </c>
      <c r="AF46">
        <f>SUM(AF26:AF45)</f>
        <v>4.5929299197319384</v>
      </c>
    </row>
    <row r="47" spans="1:32">
      <c r="A47" s="1" t="s">
        <v>167</v>
      </c>
      <c r="B47" s="1" t="s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2</v>
      </c>
      <c r="Q47" s="1"/>
      <c r="R47" s="1"/>
      <c r="S47" s="1"/>
      <c r="T47" s="1"/>
      <c r="U47" s="1"/>
      <c r="V47" s="1"/>
      <c r="W47" s="1"/>
      <c r="X47" s="1">
        <f t="shared" si="1"/>
        <v>0</v>
      </c>
      <c r="Y47" s="1" t="s">
        <v>3</v>
      </c>
      <c r="Z47" s="1"/>
      <c r="AA47" s="1"/>
      <c r="AB47" s="1"/>
      <c r="AC47" s="1"/>
      <c r="AD47" s="1"/>
      <c r="AE47" s="1"/>
      <c r="AF47">
        <f>X47*W47*0.5</f>
        <v>0</v>
      </c>
    </row>
    <row r="48" spans="1:32">
      <c r="A48" s="2"/>
      <c r="B48" s="3"/>
      <c r="C48" s="144" t="s">
        <v>4</v>
      </c>
      <c r="D48" s="145"/>
      <c r="E48" s="146"/>
      <c r="F48" s="144" t="s">
        <v>5</v>
      </c>
      <c r="G48" s="145"/>
      <c r="H48" s="146"/>
      <c r="I48" s="144" t="s">
        <v>6</v>
      </c>
      <c r="J48" s="145"/>
      <c r="K48" s="146"/>
      <c r="L48" s="144" t="s">
        <v>7</v>
      </c>
      <c r="M48" s="145"/>
      <c r="N48" s="146"/>
      <c r="O48" s="4"/>
      <c r="P48" s="5" t="s">
        <v>8</v>
      </c>
      <c r="Q48" s="6" t="s">
        <v>9</v>
      </c>
      <c r="R48" s="6" t="s">
        <v>10</v>
      </c>
      <c r="S48" s="6" t="s">
        <v>11</v>
      </c>
      <c r="T48" s="6" t="s">
        <v>12</v>
      </c>
      <c r="U48" s="6" t="s">
        <v>13</v>
      </c>
      <c r="V48" s="6" t="s">
        <v>14</v>
      </c>
      <c r="W48" s="6" t="s">
        <v>15</v>
      </c>
      <c r="X48" s="7"/>
      <c r="Y48" s="8"/>
      <c r="Z48" s="9" t="s">
        <v>16</v>
      </c>
      <c r="AA48" s="9" t="s">
        <v>17</v>
      </c>
      <c r="AB48" s="9" t="s">
        <v>18</v>
      </c>
      <c r="AC48" s="9" t="s">
        <v>19</v>
      </c>
      <c r="AD48" s="9" t="s">
        <v>20</v>
      </c>
      <c r="AE48" s="9" t="s">
        <v>21</v>
      </c>
    </row>
    <row r="49" spans="1:32">
      <c r="A49" s="10"/>
      <c r="B49" s="147" t="s">
        <v>22</v>
      </c>
      <c r="C49" s="11">
        <v>1</v>
      </c>
      <c r="D49" s="12">
        <v>4</v>
      </c>
      <c r="E49" s="12">
        <v>25</v>
      </c>
      <c r="F49" s="12">
        <v>1</v>
      </c>
      <c r="G49" s="12">
        <v>4</v>
      </c>
      <c r="H49" s="12">
        <v>25</v>
      </c>
      <c r="I49" s="12">
        <v>1</v>
      </c>
      <c r="J49" s="12">
        <v>4</v>
      </c>
      <c r="K49" s="12">
        <v>25</v>
      </c>
      <c r="L49" s="12">
        <v>1</v>
      </c>
      <c r="M49" s="12">
        <v>4</v>
      </c>
      <c r="N49" s="12">
        <v>25</v>
      </c>
      <c r="O49" s="13"/>
      <c r="P49" s="14">
        <v>1</v>
      </c>
      <c r="Q49" s="15">
        <v>1</v>
      </c>
      <c r="R49" s="15" t="s">
        <v>218</v>
      </c>
      <c r="S49" s="15">
        <v>350</v>
      </c>
      <c r="T49" s="15" t="s">
        <v>219</v>
      </c>
      <c r="U49" s="15">
        <v>25.5</v>
      </c>
      <c r="V49" s="15" t="s">
        <v>89</v>
      </c>
      <c r="W49" s="15">
        <v>24</v>
      </c>
      <c r="X49" s="16">
        <f t="shared" si="1"/>
        <v>5.1070515574919075E-2</v>
      </c>
      <c r="Y49" s="17" t="s">
        <v>24</v>
      </c>
      <c r="Z49" s="15">
        <v>26</v>
      </c>
      <c r="AA49" s="15"/>
      <c r="AB49" s="15"/>
      <c r="AC49" s="15"/>
      <c r="AD49" s="15"/>
      <c r="AE49" s="15">
        <v>26</v>
      </c>
      <c r="AF49">
        <f t="shared" ref="AF49:AF68" si="3">X49*W49*0.5</f>
        <v>0.61284618689902892</v>
      </c>
    </row>
    <row r="50" spans="1:32">
      <c r="A50" s="2"/>
      <c r="B50" s="143"/>
      <c r="C50" s="18" t="s">
        <v>25</v>
      </c>
      <c r="D50" s="19" t="s">
        <v>26</v>
      </c>
      <c r="E50" s="19" t="s">
        <v>27</v>
      </c>
      <c r="F50" s="19" t="s">
        <v>28</v>
      </c>
      <c r="G50" s="19" t="s">
        <v>29</v>
      </c>
      <c r="H50" s="19" t="s">
        <v>30</v>
      </c>
      <c r="I50" s="19" t="s">
        <v>31</v>
      </c>
      <c r="J50" s="19" t="s">
        <v>32</v>
      </c>
      <c r="K50" s="19" t="s">
        <v>33</v>
      </c>
      <c r="L50" s="19" t="s">
        <v>34</v>
      </c>
      <c r="M50" s="19" t="s">
        <v>35</v>
      </c>
      <c r="N50" s="19" t="s">
        <v>36</v>
      </c>
      <c r="O50" s="4"/>
      <c r="P50" s="14">
        <v>2</v>
      </c>
      <c r="Q50" s="15">
        <v>2</v>
      </c>
      <c r="R50" s="15" t="s">
        <v>68</v>
      </c>
      <c r="S50" s="15">
        <v>251</v>
      </c>
      <c r="T50" s="15" t="s">
        <v>88</v>
      </c>
      <c r="U50" s="15">
        <v>19</v>
      </c>
      <c r="V50" s="15" t="s">
        <v>89</v>
      </c>
      <c r="W50" s="15">
        <v>24</v>
      </c>
      <c r="X50" s="16">
        <f t="shared" si="1"/>
        <v>2.8352873698647883E-2</v>
      </c>
      <c r="Y50" s="16"/>
      <c r="Z50" s="16"/>
      <c r="AA50" s="16"/>
      <c r="AB50" s="16"/>
      <c r="AC50" s="16"/>
      <c r="AD50" s="16"/>
      <c r="AE50" s="16"/>
      <c r="AF50">
        <f t="shared" si="3"/>
        <v>0.34023448438377457</v>
      </c>
    </row>
    <row r="51" spans="1:32" ht="19.5">
      <c r="A51" s="20"/>
      <c r="B51" s="21" t="s">
        <v>38</v>
      </c>
      <c r="C51" s="22">
        <v>3</v>
      </c>
      <c r="D51" s="20"/>
      <c r="E51" s="20">
        <v>1</v>
      </c>
      <c r="F51" s="20">
        <v>1</v>
      </c>
      <c r="G51" s="20"/>
      <c r="H51" s="20"/>
      <c r="I51" s="20">
        <v>3</v>
      </c>
      <c r="J51" s="20"/>
      <c r="K51" s="20"/>
      <c r="L51" s="20"/>
      <c r="M51" s="20"/>
      <c r="N51" s="20"/>
      <c r="O51" s="13"/>
      <c r="P51" s="14">
        <v>3</v>
      </c>
      <c r="Q51" s="15">
        <v>3</v>
      </c>
      <c r="R51" s="15" t="s">
        <v>158</v>
      </c>
      <c r="S51" s="15">
        <v>175</v>
      </c>
      <c r="T51" s="15" t="s">
        <v>97</v>
      </c>
      <c r="U51" s="15">
        <v>33</v>
      </c>
      <c r="V51" s="15" t="s">
        <v>89</v>
      </c>
      <c r="W51" s="15">
        <v>22</v>
      </c>
      <c r="X51" s="16">
        <f t="shared" si="1"/>
        <v>8.5529859993982132E-2</v>
      </c>
      <c r="Y51" s="16"/>
      <c r="Z51" s="16"/>
      <c r="AA51" s="16"/>
      <c r="AB51" s="16"/>
      <c r="AC51" s="16"/>
      <c r="AD51" s="16"/>
      <c r="AE51" s="16"/>
      <c r="AF51">
        <f>X51*W51*0.5</f>
        <v>0.94082845993380348</v>
      </c>
    </row>
    <row r="52" spans="1:32">
      <c r="A52" s="23" t="s">
        <v>40</v>
      </c>
      <c r="B52" s="24" t="s">
        <v>41</v>
      </c>
      <c r="C52" s="19" t="s">
        <v>42</v>
      </c>
      <c r="D52" s="19" t="s">
        <v>43</v>
      </c>
      <c r="E52" s="19" t="s">
        <v>44</v>
      </c>
      <c r="F52" s="19" t="s">
        <v>45</v>
      </c>
      <c r="G52" s="19" t="s">
        <v>46</v>
      </c>
      <c r="H52" s="19" t="s">
        <v>47</v>
      </c>
      <c r="I52" s="19" t="s">
        <v>48</v>
      </c>
      <c r="J52" s="19" t="s">
        <v>49</v>
      </c>
      <c r="K52" s="19" t="s">
        <v>50</v>
      </c>
      <c r="L52" s="19" t="s">
        <v>51</v>
      </c>
      <c r="M52" s="19" t="s">
        <v>52</v>
      </c>
      <c r="N52" s="19" t="s">
        <v>53</v>
      </c>
      <c r="O52" s="4"/>
      <c r="P52" s="14">
        <v>4</v>
      </c>
      <c r="Q52" s="15">
        <v>4</v>
      </c>
      <c r="R52" s="15" t="s">
        <v>218</v>
      </c>
      <c r="S52" s="15">
        <v>268</v>
      </c>
      <c r="T52" s="15" t="s">
        <v>220</v>
      </c>
      <c r="U52" s="15">
        <v>38</v>
      </c>
      <c r="V52" s="15" t="s">
        <v>89</v>
      </c>
      <c r="W52" s="15">
        <v>20</v>
      </c>
      <c r="X52" s="16">
        <f t="shared" si="1"/>
        <v>0.11341149479459153</v>
      </c>
      <c r="Y52" s="16"/>
      <c r="Z52" s="16"/>
      <c r="AA52" s="16"/>
      <c r="AB52" s="16"/>
      <c r="AC52" s="16"/>
      <c r="AD52" s="16"/>
      <c r="AE52" s="16"/>
      <c r="AF52">
        <f t="shared" si="3"/>
        <v>1.1341149479459154</v>
      </c>
    </row>
    <row r="53" spans="1:32">
      <c r="A53" s="25">
        <v>1</v>
      </c>
      <c r="B53" s="20" t="s">
        <v>72</v>
      </c>
      <c r="C53" s="20">
        <v>50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13"/>
      <c r="P53" s="14">
        <v>5</v>
      </c>
      <c r="Q53" s="15">
        <v>5</v>
      </c>
      <c r="R53" s="15" t="s">
        <v>127</v>
      </c>
      <c r="S53" s="15">
        <v>330</v>
      </c>
      <c r="T53" s="15" t="s">
        <v>220</v>
      </c>
      <c r="U53" s="15">
        <v>30</v>
      </c>
      <c r="V53" s="15" t="s">
        <v>89</v>
      </c>
      <c r="W53" s="15">
        <v>21</v>
      </c>
      <c r="X53" s="16">
        <f t="shared" si="1"/>
        <v>7.0685834705770348E-2</v>
      </c>
      <c r="Y53" s="16"/>
      <c r="Z53" s="16"/>
      <c r="AA53" s="16"/>
      <c r="AB53" s="16"/>
      <c r="AC53" s="16"/>
      <c r="AD53" s="16"/>
      <c r="AE53" s="16"/>
      <c r="AF53">
        <f t="shared" si="3"/>
        <v>0.74220126441058865</v>
      </c>
    </row>
    <row r="54" spans="1:32">
      <c r="A54" s="25">
        <v>2</v>
      </c>
      <c r="B54" s="20" t="s">
        <v>127</v>
      </c>
      <c r="C54" s="20">
        <v>50</v>
      </c>
      <c r="D54" s="20"/>
      <c r="E54" s="20"/>
      <c r="F54" s="20">
        <v>100</v>
      </c>
      <c r="G54" s="20"/>
      <c r="H54" s="20"/>
      <c r="I54" s="20">
        <v>100</v>
      </c>
      <c r="J54" s="20"/>
      <c r="K54" s="20"/>
      <c r="L54" s="20"/>
      <c r="M54" s="20"/>
      <c r="N54" s="20"/>
      <c r="O54" s="13"/>
      <c r="P54" s="14">
        <v>6</v>
      </c>
      <c r="Q54" s="15">
        <v>6</v>
      </c>
      <c r="R54" s="15" t="s">
        <v>68</v>
      </c>
      <c r="S54" s="15">
        <v>64</v>
      </c>
      <c r="T54" s="15">
        <v>10</v>
      </c>
      <c r="U54" s="15">
        <v>33</v>
      </c>
      <c r="V54" s="15" t="s">
        <v>89</v>
      </c>
      <c r="W54" s="15">
        <v>26</v>
      </c>
      <c r="X54" s="16">
        <f t="shared" si="1"/>
        <v>8.5529859993982132E-2</v>
      </c>
      <c r="Y54" s="16"/>
      <c r="Z54" s="16"/>
      <c r="AA54" s="16"/>
      <c r="AB54" s="16"/>
      <c r="AC54" s="16"/>
      <c r="AD54" s="16"/>
      <c r="AE54" s="16"/>
      <c r="AF54">
        <f t="shared" si="3"/>
        <v>1.1118881799217677</v>
      </c>
    </row>
    <row r="55" spans="1:32">
      <c r="A55" s="25">
        <v>3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13"/>
      <c r="P55" s="14">
        <v>7</v>
      </c>
      <c r="Q55" s="15">
        <v>7</v>
      </c>
      <c r="R55" s="15" t="s">
        <v>68</v>
      </c>
      <c r="S55" s="15">
        <v>139</v>
      </c>
      <c r="T55" s="15">
        <v>12</v>
      </c>
      <c r="U55" s="15">
        <v>35</v>
      </c>
      <c r="V55" s="15" t="s">
        <v>89</v>
      </c>
      <c r="W55" s="15">
        <v>23</v>
      </c>
      <c r="X55" s="16">
        <f t="shared" si="1"/>
        <v>9.6211275016187398E-2</v>
      </c>
      <c r="Y55" s="16"/>
      <c r="Z55" s="16"/>
      <c r="AA55" s="16"/>
      <c r="AB55" s="16"/>
      <c r="AC55" s="16"/>
      <c r="AD55" s="16"/>
      <c r="AE55" s="16"/>
      <c r="AF55">
        <f t="shared" si="3"/>
        <v>1.1064296626861552</v>
      </c>
    </row>
    <row r="56" spans="1:32">
      <c r="A56" s="25">
        <v>4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13"/>
      <c r="P56" s="14">
        <v>8</v>
      </c>
      <c r="Q56" s="15"/>
      <c r="R56" s="15"/>
      <c r="S56" s="15"/>
      <c r="T56" s="15"/>
      <c r="U56" s="15"/>
      <c r="V56" s="15"/>
      <c r="W56" s="15"/>
      <c r="X56" s="16">
        <f t="shared" si="1"/>
        <v>0</v>
      </c>
      <c r="Y56" s="16"/>
      <c r="Z56" s="16"/>
      <c r="AA56" s="16"/>
      <c r="AB56" s="16"/>
      <c r="AC56" s="16"/>
      <c r="AD56" s="16"/>
      <c r="AE56" s="16"/>
      <c r="AF56">
        <f t="shared" si="3"/>
        <v>0</v>
      </c>
    </row>
    <row r="57" spans="1:32">
      <c r="A57" s="25">
        <v>5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13"/>
      <c r="P57" s="14">
        <v>9</v>
      </c>
      <c r="Q57" s="15"/>
      <c r="R57" s="15"/>
      <c r="S57" s="15"/>
      <c r="T57" s="15"/>
      <c r="U57" s="15"/>
      <c r="V57" s="15"/>
      <c r="W57" s="15"/>
      <c r="X57" s="16">
        <f t="shared" si="1"/>
        <v>0</v>
      </c>
      <c r="Y57" s="16"/>
      <c r="Z57" s="16"/>
      <c r="AA57" s="16"/>
      <c r="AB57" s="16"/>
      <c r="AC57" s="16"/>
      <c r="AD57" s="16"/>
      <c r="AE57" s="16"/>
      <c r="AF57">
        <f t="shared" si="3"/>
        <v>0</v>
      </c>
    </row>
    <row r="58" spans="1:32">
      <c r="A58" s="25">
        <v>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13"/>
      <c r="P58" s="14">
        <v>10</v>
      </c>
      <c r="Q58" s="15"/>
      <c r="R58" s="15"/>
      <c r="S58" s="15"/>
      <c r="T58" s="15"/>
      <c r="U58" s="15"/>
      <c r="V58" s="15"/>
      <c r="W58" s="15"/>
      <c r="X58" s="16">
        <f t="shared" si="1"/>
        <v>0</v>
      </c>
      <c r="Y58" s="16"/>
      <c r="Z58" s="16"/>
      <c r="AA58" s="16"/>
      <c r="AB58" s="16"/>
      <c r="AC58" s="16"/>
      <c r="AD58" s="16"/>
      <c r="AE58" s="16"/>
      <c r="AF58">
        <f t="shared" si="3"/>
        <v>0</v>
      </c>
    </row>
    <row r="59" spans="1:32">
      <c r="A59" s="25">
        <v>7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13"/>
      <c r="P59" s="14">
        <v>11</v>
      </c>
      <c r="Q59" s="15"/>
      <c r="R59" s="15"/>
      <c r="S59" s="15"/>
      <c r="T59" s="15"/>
      <c r="U59" s="15"/>
      <c r="V59" s="15"/>
      <c r="W59" s="15"/>
      <c r="X59" s="16">
        <f t="shared" si="1"/>
        <v>0</v>
      </c>
      <c r="Y59" s="16"/>
      <c r="Z59" s="16"/>
      <c r="AA59" s="16"/>
      <c r="AB59" s="16"/>
      <c r="AC59" s="16"/>
      <c r="AD59" s="16"/>
      <c r="AE59" s="16"/>
      <c r="AF59">
        <f t="shared" si="3"/>
        <v>0</v>
      </c>
    </row>
    <row r="60" spans="1:32">
      <c r="A60" s="25">
        <v>8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13"/>
      <c r="P60" s="14">
        <v>12</v>
      </c>
      <c r="Q60" s="15"/>
      <c r="R60" s="15"/>
      <c r="S60" s="15"/>
      <c r="T60" s="15"/>
      <c r="U60" s="15"/>
      <c r="V60" s="15"/>
      <c r="W60" s="15"/>
      <c r="X60" s="16">
        <f t="shared" si="1"/>
        <v>0</v>
      </c>
      <c r="Y60" s="16"/>
      <c r="Z60" s="16"/>
      <c r="AA60" s="16"/>
      <c r="AB60" s="16"/>
      <c r="AC60" s="16"/>
      <c r="AD60" s="16"/>
      <c r="AE60" s="16"/>
      <c r="AF60">
        <f t="shared" si="3"/>
        <v>0</v>
      </c>
    </row>
    <row r="61" spans="1:32">
      <c r="A61" s="25">
        <v>9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13"/>
      <c r="P61" s="14">
        <v>13</v>
      </c>
      <c r="Q61" s="15"/>
      <c r="R61" s="15"/>
      <c r="S61" s="15"/>
      <c r="T61" s="15"/>
      <c r="U61" s="15"/>
      <c r="V61" s="15"/>
      <c r="W61" s="15"/>
      <c r="X61" s="16">
        <f t="shared" si="1"/>
        <v>0</v>
      </c>
      <c r="Y61" s="16"/>
      <c r="Z61" s="16"/>
      <c r="AA61" s="16"/>
      <c r="AB61" s="16"/>
      <c r="AC61" s="16"/>
      <c r="AD61" s="16"/>
      <c r="AE61" s="16"/>
      <c r="AF61">
        <f t="shared" si="3"/>
        <v>0</v>
      </c>
    </row>
    <row r="62" spans="1:32">
      <c r="A62" s="25">
        <v>10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13"/>
      <c r="P62" s="14">
        <v>14</v>
      </c>
      <c r="Q62" s="15"/>
      <c r="R62" s="15"/>
      <c r="S62" s="15"/>
      <c r="T62" s="15"/>
      <c r="U62" s="15"/>
      <c r="V62" s="15"/>
      <c r="W62" s="15"/>
      <c r="X62" s="16">
        <f t="shared" si="1"/>
        <v>0</v>
      </c>
      <c r="Y62" s="16"/>
      <c r="Z62" s="16"/>
      <c r="AA62" s="16"/>
      <c r="AB62" s="16"/>
      <c r="AC62" s="16"/>
      <c r="AD62" s="16"/>
      <c r="AE62" s="16"/>
      <c r="AF62">
        <f t="shared" si="3"/>
        <v>0</v>
      </c>
    </row>
    <row r="63" spans="1:32">
      <c r="A63" s="25">
        <v>11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13"/>
      <c r="P63" s="14">
        <v>15</v>
      </c>
      <c r="Q63" s="15"/>
      <c r="R63" s="15"/>
      <c r="S63" s="15"/>
      <c r="T63" s="15"/>
      <c r="U63" s="15"/>
      <c r="V63" s="15"/>
      <c r="W63" s="15"/>
      <c r="X63" s="16">
        <f t="shared" si="1"/>
        <v>0</v>
      </c>
      <c r="Y63" s="16"/>
      <c r="Z63" s="16"/>
      <c r="AA63" s="16"/>
      <c r="AB63" s="16"/>
      <c r="AC63" s="16"/>
      <c r="AD63" s="16"/>
      <c r="AE63" s="16"/>
      <c r="AF63">
        <f t="shared" si="3"/>
        <v>0</v>
      </c>
    </row>
    <row r="64" spans="1:32">
      <c r="A64" s="25">
        <v>12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13"/>
      <c r="P64" s="14">
        <v>16</v>
      </c>
      <c r="Q64" s="15"/>
      <c r="R64" s="15"/>
      <c r="S64" s="15"/>
      <c r="T64" s="15"/>
      <c r="U64" s="15"/>
      <c r="V64" s="15"/>
      <c r="W64" s="15"/>
      <c r="X64" s="16">
        <f t="shared" si="1"/>
        <v>0</v>
      </c>
      <c r="Y64" s="16"/>
      <c r="Z64" s="16"/>
      <c r="AA64" s="16"/>
      <c r="AB64" s="16"/>
      <c r="AC64" s="16"/>
      <c r="AD64" s="16"/>
      <c r="AE64" s="16"/>
      <c r="AF64">
        <f t="shared" si="3"/>
        <v>0</v>
      </c>
    </row>
    <row r="65" spans="1:32">
      <c r="A65" s="25">
        <v>13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13"/>
      <c r="P65" s="14">
        <v>17</v>
      </c>
      <c r="Q65" s="15"/>
      <c r="R65" s="15"/>
      <c r="S65" s="15"/>
      <c r="T65" s="15"/>
      <c r="U65" s="15"/>
      <c r="V65" s="15"/>
      <c r="W65" s="15"/>
      <c r="X65" s="16">
        <f t="shared" si="1"/>
        <v>0</v>
      </c>
      <c r="Y65" s="16"/>
      <c r="Z65" s="16"/>
      <c r="AA65" s="16"/>
      <c r="AB65" s="16"/>
      <c r="AC65" s="16"/>
      <c r="AD65" s="16"/>
      <c r="AE65" s="16"/>
      <c r="AF65">
        <f t="shared" si="3"/>
        <v>0</v>
      </c>
    </row>
    <row r="66" spans="1:32">
      <c r="A66" s="25">
        <v>14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13"/>
      <c r="P66" s="14">
        <v>18</v>
      </c>
      <c r="Q66" s="15"/>
      <c r="R66" s="15"/>
      <c r="S66" s="15"/>
      <c r="T66" s="15"/>
      <c r="U66" s="15"/>
      <c r="V66" s="15"/>
      <c r="W66" s="15"/>
      <c r="X66" s="16">
        <f t="shared" si="1"/>
        <v>0</v>
      </c>
      <c r="Y66" s="16"/>
      <c r="Z66" s="16"/>
      <c r="AA66" s="16"/>
      <c r="AB66" s="16"/>
      <c r="AC66" s="16"/>
      <c r="AD66" s="16"/>
      <c r="AE66" s="16"/>
      <c r="AF66">
        <f t="shared" si="3"/>
        <v>0</v>
      </c>
    </row>
    <row r="67" spans="1:3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>
        <v>19</v>
      </c>
      <c r="Q67" s="15"/>
      <c r="R67" s="15"/>
      <c r="S67" s="15"/>
      <c r="T67" s="15"/>
      <c r="U67" s="15"/>
      <c r="V67" s="15"/>
      <c r="W67" s="15"/>
      <c r="X67" s="16">
        <f t="shared" si="1"/>
        <v>0</v>
      </c>
      <c r="Y67" s="16"/>
      <c r="Z67" s="16"/>
      <c r="AA67" s="16"/>
      <c r="AB67" s="16"/>
      <c r="AC67" s="16"/>
      <c r="AD67" s="16"/>
      <c r="AE67" s="16"/>
      <c r="AF67">
        <f t="shared" si="3"/>
        <v>0</v>
      </c>
    </row>
    <row r="68" spans="1:3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>
        <v>20</v>
      </c>
      <c r="Q68" s="15"/>
      <c r="R68" s="15"/>
      <c r="S68" s="15"/>
      <c r="T68" s="15"/>
      <c r="U68" s="15"/>
      <c r="V68" s="15"/>
      <c r="W68" s="15"/>
      <c r="X68" s="16">
        <f t="shared" ref="X68" si="4">(U68/100/2)^2*PI()</f>
        <v>0</v>
      </c>
      <c r="Y68" s="16"/>
      <c r="Z68" s="16"/>
      <c r="AA68" s="16"/>
      <c r="AB68" s="16"/>
      <c r="AC68" s="16"/>
      <c r="AD68" s="16"/>
      <c r="AE68" s="16"/>
      <c r="AF68">
        <f t="shared" si="3"/>
        <v>0</v>
      </c>
    </row>
    <row r="69" spans="1:32">
      <c r="X69">
        <f>SUM(X49:X59)</f>
        <v>0.53079171377808054</v>
      </c>
      <c r="AF69">
        <f>SUM(AF49:AF68)</f>
        <v>5.9885431861810332</v>
      </c>
    </row>
  </sheetData>
  <mergeCells count="15"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  <mergeCell ref="B26:B27"/>
    <mergeCell ref="C48:E48"/>
    <mergeCell ref="F48:H48"/>
    <mergeCell ref="I48:K48"/>
    <mergeCell ref="L48:N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1FDA-87D4-9043-8DF0-C607083DE799}">
  <dimension ref="A1:AF93"/>
  <sheetViews>
    <sheetView zoomScale="70" zoomScaleNormal="70" workbookViewId="0">
      <selection activeCell="X46" sqref="X46"/>
    </sheetView>
  </sheetViews>
  <sheetFormatPr defaultColWidth="11" defaultRowHeight="15.75"/>
  <sheetData>
    <row r="1" spans="1:32">
      <c r="A1" s="115" t="s">
        <v>321</v>
      </c>
      <c r="B1" s="115" t="s">
        <v>1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 t="s">
        <v>2</v>
      </c>
      <c r="Q1" s="115"/>
      <c r="R1" s="115"/>
      <c r="S1" s="115"/>
      <c r="T1" s="115"/>
      <c r="U1" s="115"/>
      <c r="V1" s="115"/>
      <c r="W1" s="115"/>
      <c r="X1" s="115"/>
      <c r="Y1" s="115" t="s">
        <v>3</v>
      </c>
      <c r="Z1" s="115"/>
      <c r="AA1" s="115"/>
      <c r="AB1" s="115"/>
      <c r="AC1" s="115"/>
      <c r="AD1" s="115"/>
      <c r="AE1" s="115"/>
    </row>
    <row r="2" spans="1:32">
      <c r="A2" s="158" t="s">
        <v>322</v>
      </c>
      <c r="B2" s="117"/>
      <c r="C2" s="144" t="s">
        <v>4</v>
      </c>
      <c r="D2" s="151"/>
      <c r="E2" s="152"/>
      <c r="F2" s="144" t="s">
        <v>5</v>
      </c>
      <c r="G2" s="151"/>
      <c r="H2" s="152"/>
      <c r="I2" s="144" t="s">
        <v>6</v>
      </c>
      <c r="J2" s="151"/>
      <c r="K2" s="152"/>
      <c r="L2" s="144" t="s">
        <v>7</v>
      </c>
      <c r="M2" s="151"/>
      <c r="N2" s="152"/>
      <c r="O2" s="118"/>
      <c r="P2" s="5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13</v>
      </c>
      <c r="V2" s="6" t="s">
        <v>14</v>
      </c>
      <c r="W2" s="6" t="s">
        <v>15</v>
      </c>
      <c r="X2" s="7"/>
      <c r="Y2" s="119"/>
      <c r="Z2" s="9" t="s">
        <v>16</v>
      </c>
      <c r="AA2" s="9" t="s">
        <v>17</v>
      </c>
      <c r="AB2" s="9" t="s">
        <v>18</v>
      </c>
      <c r="AC2" s="9" t="s">
        <v>19</v>
      </c>
      <c r="AD2" s="9" t="s">
        <v>20</v>
      </c>
      <c r="AE2" s="9" t="s">
        <v>21</v>
      </c>
    </row>
    <row r="3" spans="1:32">
      <c r="A3" s="164" t="s">
        <v>323</v>
      </c>
      <c r="B3" s="147" t="s">
        <v>22</v>
      </c>
      <c r="C3" s="11">
        <v>1</v>
      </c>
      <c r="D3" s="12">
        <v>4</v>
      </c>
      <c r="E3" s="12">
        <v>25</v>
      </c>
      <c r="F3" s="12">
        <v>1</v>
      </c>
      <c r="G3" s="12">
        <v>4</v>
      </c>
      <c r="H3" s="12">
        <v>25</v>
      </c>
      <c r="I3" s="12">
        <v>1</v>
      </c>
      <c r="J3" s="12">
        <v>4</v>
      </c>
      <c r="K3" s="12">
        <v>25</v>
      </c>
      <c r="L3" s="12">
        <v>1</v>
      </c>
      <c r="M3" s="12">
        <v>4</v>
      </c>
      <c r="N3" s="12">
        <v>25</v>
      </c>
      <c r="O3" s="121"/>
      <c r="P3" s="14">
        <v>1</v>
      </c>
      <c r="Q3" s="122">
        <v>1</v>
      </c>
      <c r="R3" s="122" t="s">
        <v>247</v>
      </c>
      <c r="S3" s="122">
        <v>5</v>
      </c>
      <c r="T3" s="122">
        <v>2.95</v>
      </c>
      <c r="U3" s="122">
        <v>16.7</v>
      </c>
      <c r="V3" s="122">
        <v>1.3</v>
      </c>
      <c r="W3" s="122">
        <v>14</v>
      </c>
      <c r="X3" s="16">
        <f>(U3/100/2)^2*PI()</f>
        <v>2.1903969378991431E-2</v>
      </c>
      <c r="Y3" s="124" t="s">
        <v>24</v>
      </c>
      <c r="Z3" s="122">
        <v>23</v>
      </c>
      <c r="AA3" s="122">
        <v>32</v>
      </c>
      <c r="AB3" s="122">
        <v>25</v>
      </c>
      <c r="AC3" s="122"/>
      <c r="AD3" s="122"/>
      <c r="AE3" s="165">
        <f>AVERAGE(Z3:AB3)</f>
        <v>26.666666666666668</v>
      </c>
      <c r="AF3">
        <f t="shared" ref="AF3:AF22" si="0">X3*W3*0.5</f>
        <v>0.15332778565294003</v>
      </c>
    </row>
    <row r="4" spans="1:32">
      <c r="A4" s="116"/>
      <c r="B4" s="153"/>
      <c r="C4" s="18" t="s">
        <v>25</v>
      </c>
      <c r="D4" s="19" t="s">
        <v>26</v>
      </c>
      <c r="E4" s="19" t="s">
        <v>27</v>
      </c>
      <c r="F4" s="19" t="s">
        <v>28</v>
      </c>
      <c r="G4" s="19" t="s">
        <v>29</v>
      </c>
      <c r="H4" s="19" t="s">
        <v>30</v>
      </c>
      <c r="I4" s="19" t="s">
        <v>31</v>
      </c>
      <c r="J4" s="19" t="s">
        <v>32</v>
      </c>
      <c r="K4" s="19" t="s">
        <v>33</v>
      </c>
      <c r="L4" s="19" t="s">
        <v>34</v>
      </c>
      <c r="M4" s="19" t="s">
        <v>35</v>
      </c>
      <c r="N4" s="19" t="s">
        <v>36</v>
      </c>
      <c r="O4" s="118"/>
      <c r="P4" s="14">
        <v>2</v>
      </c>
      <c r="Q4" s="122">
        <v>2</v>
      </c>
      <c r="R4" s="122" t="s">
        <v>324</v>
      </c>
      <c r="S4" s="122">
        <v>95</v>
      </c>
      <c r="T4" s="122">
        <v>10.25</v>
      </c>
      <c r="U4" s="122">
        <v>43.1</v>
      </c>
      <c r="V4" s="122">
        <v>1.3</v>
      </c>
      <c r="W4" s="122">
        <v>27.4</v>
      </c>
      <c r="X4" s="16">
        <f>(U4/100/2)^2*PI()</f>
        <v>0.14589634823087338</v>
      </c>
      <c r="Y4" s="123"/>
      <c r="Z4" s="123"/>
      <c r="AA4" s="123"/>
      <c r="AB4" s="123"/>
      <c r="AC4" s="123"/>
      <c r="AD4" s="123"/>
      <c r="AE4" s="123"/>
      <c r="AF4">
        <f t="shared" si="0"/>
        <v>1.9987799707629652</v>
      </c>
    </row>
    <row r="5" spans="1:32" ht="15.75" customHeight="1">
      <c r="A5" s="125"/>
      <c r="B5" s="21" t="s">
        <v>38</v>
      </c>
      <c r="C5" s="126">
        <v>0</v>
      </c>
      <c r="D5" s="126">
        <v>0</v>
      </c>
      <c r="E5" s="126">
        <v>0</v>
      </c>
      <c r="F5" s="126">
        <v>0</v>
      </c>
      <c r="G5" s="126">
        <v>0</v>
      </c>
      <c r="H5" s="126">
        <v>0</v>
      </c>
      <c r="I5" s="126">
        <v>0</v>
      </c>
      <c r="J5" s="126">
        <v>0</v>
      </c>
      <c r="K5" s="126">
        <v>0</v>
      </c>
      <c r="L5" s="126">
        <v>0</v>
      </c>
      <c r="M5" s="126">
        <v>0</v>
      </c>
      <c r="N5" s="126">
        <v>0</v>
      </c>
      <c r="O5" s="121"/>
      <c r="P5" s="14">
        <v>3</v>
      </c>
      <c r="Q5" s="122">
        <v>3</v>
      </c>
      <c r="R5" s="122" t="s">
        <v>325</v>
      </c>
      <c r="S5" s="122">
        <v>125</v>
      </c>
      <c r="T5" s="122">
        <v>5.53</v>
      </c>
      <c r="U5" s="122">
        <v>47</v>
      </c>
      <c r="V5" s="122">
        <v>1.3</v>
      </c>
      <c r="W5" s="122">
        <v>25.4</v>
      </c>
      <c r="X5" s="16">
        <f>(U5/100/2)^2*PI()</f>
        <v>0.17349445429449631</v>
      </c>
      <c r="Y5" s="123"/>
      <c r="Z5" s="123"/>
      <c r="AA5" s="123"/>
      <c r="AB5" s="123"/>
      <c r="AC5" s="123"/>
      <c r="AD5" s="123"/>
      <c r="AE5" s="123"/>
      <c r="AF5">
        <f>X5*W5*0.5</f>
        <v>2.2033795695401031</v>
      </c>
    </row>
    <row r="6" spans="1:32">
      <c r="A6" s="23" t="s">
        <v>40</v>
      </c>
      <c r="B6" s="24" t="s">
        <v>41</v>
      </c>
      <c r="C6" s="19" t="s">
        <v>42</v>
      </c>
      <c r="D6" s="19" t="s">
        <v>43</v>
      </c>
      <c r="E6" s="19" t="s">
        <v>44</v>
      </c>
      <c r="F6" s="19" t="s">
        <v>45</v>
      </c>
      <c r="G6" s="19" t="s">
        <v>46</v>
      </c>
      <c r="H6" s="19" t="s">
        <v>47</v>
      </c>
      <c r="I6" s="19" t="s">
        <v>48</v>
      </c>
      <c r="J6" s="19" t="s">
        <v>49</v>
      </c>
      <c r="K6" s="19" t="s">
        <v>50</v>
      </c>
      <c r="L6" s="19" t="s">
        <v>51</v>
      </c>
      <c r="M6" s="19" t="s">
        <v>52</v>
      </c>
      <c r="N6" s="19" t="s">
        <v>53</v>
      </c>
      <c r="O6" s="118"/>
      <c r="P6" s="14">
        <v>4</v>
      </c>
      <c r="Q6" s="122">
        <v>4</v>
      </c>
      <c r="R6" s="122" t="s">
        <v>324</v>
      </c>
      <c r="S6" s="122">
        <v>205</v>
      </c>
      <c r="T6" s="122">
        <v>10.32</v>
      </c>
      <c r="U6" s="122">
        <v>31</v>
      </c>
      <c r="V6" s="122">
        <v>1.3</v>
      </c>
      <c r="W6" s="122">
        <v>20.7</v>
      </c>
      <c r="X6" s="16">
        <f>(U6/100/2)^2*PI()</f>
        <v>7.5476763502494784E-2</v>
      </c>
      <c r="Y6" s="123"/>
      <c r="Z6" s="123"/>
      <c r="AA6" s="123"/>
      <c r="AB6" s="123"/>
      <c r="AC6" s="123"/>
      <c r="AD6" s="123"/>
      <c r="AE6" s="123"/>
      <c r="AF6">
        <f>X6*W6*0.5</f>
        <v>0.78118450225082103</v>
      </c>
    </row>
    <row r="7" spans="1:32">
      <c r="A7" s="25">
        <v>1</v>
      </c>
      <c r="B7" s="125"/>
      <c r="C7" s="125" t="s">
        <v>326</v>
      </c>
      <c r="D7" s="125" t="s">
        <v>326</v>
      </c>
      <c r="E7" s="125" t="s">
        <v>326</v>
      </c>
      <c r="F7" s="125" t="s">
        <v>326</v>
      </c>
      <c r="G7" s="125" t="s">
        <v>326</v>
      </c>
      <c r="H7" s="125" t="s">
        <v>326</v>
      </c>
      <c r="I7" s="125" t="s">
        <v>326</v>
      </c>
      <c r="J7" s="125" t="s">
        <v>326</v>
      </c>
      <c r="K7" s="125" t="s">
        <v>326</v>
      </c>
      <c r="L7" s="125" t="s">
        <v>326</v>
      </c>
      <c r="M7" s="125" t="s">
        <v>326</v>
      </c>
      <c r="N7" s="125" t="s">
        <v>326</v>
      </c>
      <c r="O7" s="121"/>
      <c r="P7" s="14">
        <v>5</v>
      </c>
      <c r="Q7" s="122">
        <v>5</v>
      </c>
      <c r="R7" s="122" t="s">
        <v>324</v>
      </c>
      <c r="S7" s="122">
        <v>230</v>
      </c>
      <c r="T7" s="122">
        <v>8.3000000000000007</v>
      </c>
      <c r="U7" s="122">
        <v>36</v>
      </c>
      <c r="V7" s="122">
        <v>1.3</v>
      </c>
      <c r="W7" s="122">
        <v>22.4</v>
      </c>
      <c r="X7" s="16">
        <f>(U7/100/2)^2*PI()</f>
        <v>0.10178760197630929</v>
      </c>
      <c r="Y7" s="123"/>
      <c r="Z7" s="123"/>
      <c r="AA7" s="123"/>
      <c r="AB7" s="123"/>
      <c r="AC7" s="123"/>
      <c r="AD7" s="123"/>
      <c r="AE7" s="123"/>
      <c r="AF7">
        <f t="shared" si="0"/>
        <v>1.140021142134664</v>
      </c>
    </row>
    <row r="8" spans="1:32">
      <c r="A8" s="25">
        <v>2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1"/>
      <c r="P8" s="14">
        <v>6</v>
      </c>
      <c r="Q8" s="122">
        <v>6</v>
      </c>
      <c r="R8" s="122" t="s">
        <v>324</v>
      </c>
      <c r="S8" s="122">
        <v>265</v>
      </c>
      <c r="T8" s="122">
        <v>6.77</v>
      </c>
      <c r="U8" s="122">
        <v>36.799999999999997</v>
      </c>
      <c r="V8" s="122">
        <v>1.3</v>
      </c>
      <c r="W8" s="122">
        <v>23.2</v>
      </c>
      <c r="X8" s="16">
        <f>(U8/100/2)^2*PI()</f>
        <v>0.10636176087993603</v>
      </c>
      <c r="Y8" s="123"/>
      <c r="Z8" s="123"/>
      <c r="AA8" s="123"/>
      <c r="AB8" s="123"/>
      <c r="AC8" s="123"/>
      <c r="AD8" s="123"/>
      <c r="AE8" s="123"/>
      <c r="AF8">
        <f t="shared" si="0"/>
        <v>1.2337964262072578</v>
      </c>
    </row>
    <row r="9" spans="1:32">
      <c r="A9" s="25">
        <v>3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1"/>
      <c r="P9" s="14">
        <v>7</v>
      </c>
      <c r="Q9" s="122">
        <v>7</v>
      </c>
      <c r="R9" s="122" t="s">
        <v>324</v>
      </c>
      <c r="S9" s="122">
        <v>320</v>
      </c>
      <c r="T9" s="122">
        <v>9.64</v>
      </c>
      <c r="U9" s="122">
        <v>34.9</v>
      </c>
      <c r="V9" s="122">
        <v>1.3</v>
      </c>
      <c r="W9" s="122">
        <v>20.5</v>
      </c>
      <c r="X9" s="16">
        <f>(U9/100/2)^2*PI()</f>
        <v>9.5662281699972582E-2</v>
      </c>
      <c r="Y9" s="123"/>
      <c r="Z9" s="123"/>
      <c r="AA9" s="123"/>
      <c r="AB9" s="123"/>
      <c r="AC9" s="123"/>
      <c r="AD9" s="123"/>
      <c r="AE9" s="123"/>
      <c r="AF9">
        <f t="shared" si="0"/>
        <v>0.98053838742471899</v>
      </c>
    </row>
    <row r="10" spans="1:32">
      <c r="A10" s="25">
        <v>4</v>
      </c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1"/>
      <c r="P10" s="14">
        <v>8</v>
      </c>
      <c r="Q10" s="122">
        <v>8</v>
      </c>
      <c r="R10" s="122" t="s">
        <v>324</v>
      </c>
      <c r="S10" s="122">
        <v>330</v>
      </c>
      <c r="T10" s="122">
        <v>2.04</v>
      </c>
      <c r="U10" s="122">
        <v>27.3</v>
      </c>
      <c r="V10" s="122">
        <v>1.3</v>
      </c>
      <c r="W10" s="122">
        <v>22.7</v>
      </c>
      <c r="X10" s="16">
        <f>(U10/100/2)^2*PI()</f>
        <v>5.8534939719848432E-2</v>
      </c>
      <c r="Y10" s="123"/>
      <c r="Z10" s="123"/>
      <c r="AA10" s="123"/>
      <c r="AB10" s="123"/>
      <c r="AC10" s="123"/>
      <c r="AD10" s="123"/>
      <c r="AE10" s="123"/>
      <c r="AF10">
        <f t="shared" si="0"/>
        <v>0.66437156582027967</v>
      </c>
    </row>
    <row r="11" spans="1:32">
      <c r="A11" s="25">
        <v>5</v>
      </c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1"/>
      <c r="P11" s="14">
        <v>9</v>
      </c>
      <c r="Q11" s="122"/>
      <c r="R11" s="122"/>
      <c r="S11" s="122"/>
      <c r="T11" s="122"/>
      <c r="U11" s="122"/>
      <c r="V11" s="122"/>
      <c r="W11" s="122"/>
      <c r="X11" s="16">
        <f>(U11/100/2)^2*PI()</f>
        <v>0</v>
      </c>
      <c r="Y11" s="123"/>
      <c r="Z11" s="123"/>
      <c r="AA11" s="123"/>
      <c r="AB11" s="123"/>
      <c r="AC11" s="123"/>
      <c r="AD11" s="123"/>
      <c r="AE11" s="123"/>
      <c r="AF11">
        <f t="shared" si="0"/>
        <v>0</v>
      </c>
    </row>
    <row r="12" spans="1:32">
      <c r="A12" s="25">
        <v>6</v>
      </c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1"/>
      <c r="P12" s="14">
        <v>10</v>
      </c>
      <c r="Q12" s="122"/>
      <c r="R12" s="122"/>
      <c r="S12" s="122"/>
      <c r="T12" s="122"/>
      <c r="U12" s="122"/>
      <c r="V12" s="122"/>
      <c r="W12" s="122"/>
      <c r="X12" s="16">
        <f>(U12/100/2)^2*PI()</f>
        <v>0</v>
      </c>
      <c r="Y12" s="123"/>
      <c r="Z12" s="123"/>
      <c r="AA12" s="123"/>
      <c r="AB12" s="123"/>
      <c r="AC12" s="123"/>
      <c r="AD12" s="123"/>
      <c r="AE12" s="123"/>
      <c r="AF12">
        <f t="shared" si="0"/>
        <v>0</v>
      </c>
    </row>
    <row r="13" spans="1:32">
      <c r="A13" s="25">
        <v>7</v>
      </c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1"/>
      <c r="P13" s="14">
        <v>11</v>
      </c>
      <c r="Q13" s="122"/>
      <c r="R13" s="122"/>
      <c r="S13" s="122"/>
      <c r="T13" s="122"/>
      <c r="U13" s="122"/>
      <c r="V13" s="122"/>
      <c r="W13" s="122"/>
      <c r="X13" s="16">
        <f>(U13/100/2)^2*PI()</f>
        <v>0</v>
      </c>
      <c r="Y13" s="123"/>
      <c r="Z13" s="123"/>
      <c r="AA13" s="123"/>
      <c r="AB13" s="123"/>
      <c r="AC13" s="123"/>
      <c r="AD13" s="123"/>
      <c r="AE13" s="123"/>
      <c r="AF13">
        <f t="shared" si="0"/>
        <v>0</v>
      </c>
    </row>
    <row r="14" spans="1:32">
      <c r="A14" s="25">
        <v>8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1"/>
      <c r="P14" s="14">
        <v>12</v>
      </c>
      <c r="Q14" s="122"/>
      <c r="R14" s="122"/>
      <c r="S14" s="122"/>
      <c r="T14" s="122"/>
      <c r="U14" s="122"/>
      <c r="V14" s="122"/>
      <c r="W14" s="122"/>
      <c r="X14" s="16">
        <f>(U14/100/2)^2*PI()</f>
        <v>0</v>
      </c>
      <c r="Y14" s="123"/>
      <c r="Z14" s="123"/>
      <c r="AA14" s="123"/>
      <c r="AB14" s="123"/>
      <c r="AC14" s="123"/>
      <c r="AD14" s="123"/>
      <c r="AE14" s="123"/>
      <c r="AF14">
        <f t="shared" si="0"/>
        <v>0</v>
      </c>
    </row>
    <row r="15" spans="1:32">
      <c r="A15" s="25">
        <v>9</v>
      </c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1"/>
      <c r="P15" s="14">
        <v>13</v>
      </c>
      <c r="Q15" s="122"/>
      <c r="R15" s="122"/>
      <c r="S15" s="122"/>
      <c r="T15" s="122"/>
      <c r="U15" s="122"/>
      <c r="V15" s="122"/>
      <c r="W15" s="122"/>
      <c r="X15" s="16">
        <f>(U15/100/2)^2*PI()</f>
        <v>0</v>
      </c>
      <c r="Y15" s="123"/>
      <c r="Z15" s="123"/>
      <c r="AA15" s="123"/>
      <c r="AB15" s="123"/>
      <c r="AC15" s="123"/>
      <c r="AD15" s="123"/>
      <c r="AE15" s="123"/>
      <c r="AF15">
        <f t="shared" si="0"/>
        <v>0</v>
      </c>
    </row>
    <row r="16" spans="1:32">
      <c r="A16" s="25">
        <v>10</v>
      </c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1"/>
      <c r="P16" s="14">
        <v>14</v>
      </c>
      <c r="Q16" s="122"/>
      <c r="R16" s="122"/>
      <c r="S16" s="122"/>
      <c r="T16" s="122"/>
      <c r="U16" s="122"/>
      <c r="V16" s="122"/>
      <c r="W16" s="122"/>
      <c r="X16" s="16">
        <f>(U16/100/2)^2*PI()</f>
        <v>0</v>
      </c>
      <c r="Y16" s="123"/>
      <c r="Z16" s="123"/>
      <c r="AA16" s="123"/>
      <c r="AB16" s="123"/>
      <c r="AC16" s="123"/>
      <c r="AD16" s="123"/>
      <c r="AE16" s="123"/>
      <c r="AF16">
        <f t="shared" si="0"/>
        <v>0</v>
      </c>
    </row>
    <row r="17" spans="1:32">
      <c r="A17" s="25">
        <v>11</v>
      </c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1"/>
      <c r="P17" s="14">
        <v>15</v>
      </c>
      <c r="Q17" s="122"/>
      <c r="R17" s="122"/>
      <c r="S17" s="122"/>
      <c r="T17" s="122"/>
      <c r="U17" s="122"/>
      <c r="V17" s="122"/>
      <c r="W17" s="122"/>
      <c r="X17" s="16">
        <f>(U17/100/2)^2*PI()</f>
        <v>0</v>
      </c>
      <c r="Y17" s="123"/>
      <c r="Z17" s="123"/>
      <c r="AA17" s="123"/>
      <c r="AB17" s="123"/>
      <c r="AC17" s="123"/>
      <c r="AD17" s="123"/>
      <c r="AE17" s="123"/>
      <c r="AF17">
        <f t="shared" si="0"/>
        <v>0</v>
      </c>
    </row>
    <row r="18" spans="1:32">
      <c r="A18" s="25">
        <v>12</v>
      </c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1"/>
      <c r="P18" s="14">
        <v>16</v>
      </c>
      <c r="Q18" s="122"/>
      <c r="R18" s="122"/>
      <c r="S18" s="122"/>
      <c r="T18" s="122"/>
      <c r="U18" s="122"/>
      <c r="V18" s="122"/>
      <c r="W18" s="122"/>
      <c r="X18" s="16">
        <f>(U18/100/2)^2*PI()</f>
        <v>0</v>
      </c>
      <c r="Y18" s="123"/>
      <c r="Z18" s="123"/>
      <c r="AA18" s="123"/>
      <c r="AB18" s="123"/>
      <c r="AC18" s="123"/>
      <c r="AD18" s="123"/>
      <c r="AE18" s="123"/>
      <c r="AF18">
        <f t="shared" si="0"/>
        <v>0</v>
      </c>
    </row>
    <row r="19" spans="1:32">
      <c r="A19" s="25">
        <v>13</v>
      </c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1"/>
      <c r="P19" s="14">
        <v>17</v>
      </c>
      <c r="Q19" s="122"/>
      <c r="R19" s="122"/>
      <c r="S19" s="122"/>
      <c r="T19" s="122"/>
      <c r="U19" s="122"/>
      <c r="V19" s="122"/>
      <c r="W19" s="122"/>
      <c r="X19" s="16">
        <f>(U19/100/2)^2*PI()</f>
        <v>0</v>
      </c>
      <c r="Y19" s="123"/>
      <c r="Z19" s="123"/>
      <c r="AA19" s="123"/>
      <c r="AB19" s="123"/>
      <c r="AC19" s="123"/>
      <c r="AD19" s="123"/>
      <c r="AE19" s="123"/>
      <c r="AF19">
        <f t="shared" si="0"/>
        <v>0</v>
      </c>
    </row>
    <row r="20" spans="1:32">
      <c r="A20" s="25">
        <v>14</v>
      </c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1"/>
      <c r="P20" s="14">
        <v>18</v>
      </c>
      <c r="Q20" s="122"/>
      <c r="R20" s="122"/>
      <c r="S20" s="122"/>
      <c r="T20" s="122"/>
      <c r="U20" s="122"/>
      <c r="V20" s="122"/>
      <c r="W20" s="122"/>
      <c r="X20" s="16">
        <f>(U20/100/2)^2*PI()</f>
        <v>0</v>
      </c>
      <c r="Y20" s="123"/>
      <c r="Z20" s="123"/>
      <c r="AA20" s="123"/>
      <c r="AB20" s="123"/>
      <c r="AC20" s="123"/>
      <c r="AD20" s="123"/>
      <c r="AE20" s="123"/>
      <c r="AF20">
        <f t="shared" si="0"/>
        <v>0</v>
      </c>
    </row>
    <row r="21" spans="1:32">
      <c r="A21" s="121"/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4">
        <v>19</v>
      </c>
      <c r="Q21" s="122"/>
      <c r="R21" s="122"/>
      <c r="S21" s="122"/>
      <c r="T21" s="122"/>
      <c r="U21" s="122"/>
      <c r="V21" s="122"/>
      <c r="W21" s="122"/>
      <c r="X21" s="16">
        <f>(U21/100/2)^2*PI()</f>
        <v>0</v>
      </c>
      <c r="Y21" s="123"/>
      <c r="Z21" s="123"/>
      <c r="AA21" s="123"/>
      <c r="AB21" s="123"/>
      <c r="AC21" s="123"/>
      <c r="AD21" s="123"/>
      <c r="AE21" s="123"/>
      <c r="AF21">
        <f t="shared" si="0"/>
        <v>0</v>
      </c>
    </row>
    <row r="22" spans="1:32">
      <c r="A22" s="121"/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4">
        <v>20</v>
      </c>
      <c r="Q22" s="122"/>
      <c r="R22" s="122"/>
      <c r="S22" s="122"/>
      <c r="T22" s="122"/>
      <c r="U22" s="122"/>
      <c r="V22" s="122"/>
      <c r="W22" s="122"/>
      <c r="X22" s="16">
        <f>(U22/100/2)^2*PI()</f>
        <v>0</v>
      </c>
      <c r="Y22" s="123"/>
      <c r="Z22" s="123"/>
      <c r="AA22" s="123"/>
      <c r="AB22" s="123"/>
      <c r="AC22" s="123"/>
      <c r="AD22" s="123"/>
      <c r="AE22" s="123"/>
      <c r="AF22">
        <f t="shared" si="0"/>
        <v>0</v>
      </c>
    </row>
    <row r="23" spans="1:32">
      <c r="X23">
        <f>SUM(X3:X13)</f>
        <v>0.77911811968292222</v>
      </c>
      <c r="AF23">
        <f>SUM(AF3:AF22)</f>
        <v>9.1553993497937505</v>
      </c>
    </row>
    <row r="24" spans="1:32">
      <c r="A24" s="167" t="s">
        <v>167</v>
      </c>
      <c r="B24" s="167" t="s">
        <v>1</v>
      </c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 t="s">
        <v>2</v>
      </c>
      <c r="Q24" s="167"/>
      <c r="R24" s="167"/>
      <c r="S24" s="167"/>
      <c r="T24" s="167"/>
      <c r="U24" s="167"/>
      <c r="V24" s="167"/>
      <c r="W24" s="167"/>
      <c r="X24" s="167"/>
      <c r="Y24" s="167" t="s">
        <v>3</v>
      </c>
      <c r="Z24" s="167"/>
      <c r="AA24" s="167"/>
      <c r="AB24" s="167"/>
      <c r="AC24" s="167"/>
      <c r="AD24" s="167"/>
      <c r="AE24" s="167"/>
    </row>
    <row r="25" spans="1:32">
      <c r="A25" s="168"/>
      <c r="B25" s="169"/>
      <c r="C25" s="163" t="s">
        <v>4</v>
      </c>
      <c r="D25" s="159"/>
      <c r="E25" s="160"/>
      <c r="F25" s="163" t="s">
        <v>5</v>
      </c>
      <c r="G25" s="159"/>
      <c r="H25" s="160"/>
      <c r="I25" s="163" t="s">
        <v>6</v>
      </c>
      <c r="J25" s="159"/>
      <c r="K25" s="160"/>
      <c r="L25" s="163" t="s">
        <v>7</v>
      </c>
      <c r="M25" s="159"/>
      <c r="N25" s="160"/>
      <c r="O25" s="170"/>
      <c r="P25" s="171" t="s">
        <v>8</v>
      </c>
      <c r="Q25" s="172" t="s">
        <v>9</v>
      </c>
      <c r="R25" s="172" t="s">
        <v>10</v>
      </c>
      <c r="S25" s="172" t="s">
        <v>11</v>
      </c>
      <c r="T25" s="172" t="s">
        <v>12</v>
      </c>
      <c r="U25" s="172" t="s">
        <v>13</v>
      </c>
      <c r="V25" s="172" t="s">
        <v>14</v>
      </c>
      <c r="W25" s="172" t="s">
        <v>15</v>
      </c>
      <c r="X25" s="173"/>
      <c r="Y25" s="193" t="s">
        <v>305</v>
      </c>
      <c r="Z25" s="174" t="s">
        <v>16</v>
      </c>
      <c r="AA25" s="174" t="s">
        <v>17</v>
      </c>
      <c r="AB25" s="174" t="s">
        <v>18</v>
      </c>
      <c r="AC25" s="174" t="s">
        <v>19</v>
      </c>
      <c r="AD25" s="174" t="s">
        <v>20</v>
      </c>
      <c r="AE25" s="174" t="s">
        <v>21</v>
      </c>
    </row>
    <row r="26" spans="1:32" ht="15.75" customHeight="1">
      <c r="A26" s="175"/>
      <c r="B26" s="162" t="s">
        <v>22</v>
      </c>
      <c r="C26" s="176">
        <v>1</v>
      </c>
      <c r="D26" s="177">
        <v>4</v>
      </c>
      <c r="E26" s="177">
        <v>25</v>
      </c>
      <c r="F26" s="177">
        <v>1</v>
      </c>
      <c r="G26" s="177">
        <v>4</v>
      </c>
      <c r="H26" s="177">
        <v>25</v>
      </c>
      <c r="I26" s="177">
        <v>1</v>
      </c>
      <c r="J26" s="177">
        <v>4</v>
      </c>
      <c r="K26" s="177">
        <v>25</v>
      </c>
      <c r="L26" s="177">
        <v>1</v>
      </c>
      <c r="M26" s="177">
        <v>4</v>
      </c>
      <c r="N26" s="177">
        <v>25</v>
      </c>
      <c r="O26" s="178"/>
      <c r="P26" s="179">
        <v>1</v>
      </c>
      <c r="Q26" s="180">
        <v>1</v>
      </c>
      <c r="R26" s="180" t="s">
        <v>306</v>
      </c>
      <c r="S26" s="180">
        <v>310</v>
      </c>
      <c r="T26" s="191">
        <v>1.84</v>
      </c>
      <c r="U26" s="180">
        <v>27.3</v>
      </c>
      <c r="V26" s="180">
        <v>1.3</v>
      </c>
      <c r="W26" s="180">
        <v>17.8</v>
      </c>
      <c r="X26" s="16">
        <f>(U26/100/2)^2*PI()</f>
        <v>5.8534939719848432E-2</v>
      </c>
      <c r="Y26" s="182" t="s">
        <v>24</v>
      </c>
      <c r="Z26" s="180">
        <v>23.2</v>
      </c>
      <c r="AA26" s="180">
        <v>23.2</v>
      </c>
      <c r="AB26" s="180">
        <v>14.5</v>
      </c>
      <c r="AC26" s="180"/>
      <c r="AD26" s="180"/>
      <c r="AE26" s="180">
        <v>20.3</v>
      </c>
      <c r="AF26">
        <f t="shared" ref="AF26:AF45" si="1">X26*W26*0.5</f>
        <v>0.52096096350665111</v>
      </c>
    </row>
    <row r="27" spans="1:32">
      <c r="A27" s="168"/>
      <c r="B27" s="161"/>
      <c r="C27" s="183" t="s">
        <v>25</v>
      </c>
      <c r="D27" s="184" t="s">
        <v>26</v>
      </c>
      <c r="E27" s="184" t="s">
        <v>27</v>
      </c>
      <c r="F27" s="184" t="s">
        <v>28</v>
      </c>
      <c r="G27" s="184" t="s">
        <v>29</v>
      </c>
      <c r="H27" s="184" t="s">
        <v>30</v>
      </c>
      <c r="I27" s="184" t="s">
        <v>31</v>
      </c>
      <c r="J27" s="184" t="s">
        <v>32</v>
      </c>
      <c r="K27" s="184" t="s">
        <v>33</v>
      </c>
      <c r="L27" s="184" t="s">
        <v>34</v>
      </c>
      <c r="M27" s="184" t="s">
        <v>35</v>
      </c>
      <c r="N27" s="184" t="s">
        <v>36</v>
      </c>
      <c r="O27" s="170"/>
      <c r="P27" s="179">
        <v>2</v>
      </c>
      <c r="Q27" s="180">
        <v>2</v>
      </c>
      <c r="R27" s="180" t="s">
        <v>306</v>
      </c>
      <c r="S27" s="180">
        <v>5</v>
      </c>
      <c r="T27" s="180">
        <v>5.89</v>
      </c>
      <c r="U27" s="180">
        <v>25</v>
      </c>
      <c r="V27" s="180">
        <v>1.3</v>
      </c>
      <c r="W27" s="180">
        <v>21.3</v>
      </c>
      <c r="X27" s="16">
        <f>(U27/100/2)^2*PI()</f>
        <v>4.9087385212340517E-2</v>
      </c>
      <c r="Y27" s="181"/>
      <c r="Z27" s="181"/>
      <c r="AA27" s="181"/>
      <c r="AB27" s="181"/>
      <c r="AC27" s="181"/>
      <c r="AD27" s="181"/>
      <c r="AE27" s="181"/>
      <c r="AF27">
        <f t="shared" si="1"/>
        <v>0.52278065251142658</v>
      </c>
    </row>
    <row r="28" spans="1:32" ht="15.75" customHeight="1">
      <c r="A28" s="185"/>
      <c r="B28" s="186" t="s">
        <v>38</v>
      </c>
      <c r="C28" s="187">
        <v>0</v>
      </c>
      <c r="D28" s="185">
        <v>0</v>
      </c>
      <c r="E28" s="185">
        <v>0</v>
      </c>
      <c r="F28" s="185">
        <v>0</v>
      </c>
      <c r="G28" s="185">
        <v>0</v>
      </c>
      <c r="H28" s="185">
        <v>0</v>
      </c>
      <c r="I28" s="185">
        <v>0</v>
      </c>
      <c r="J28" s="185">
        <v>0</v>
      </c>
      <c r="K28" s="185">
        <v>0</v>
      </c>
      <c r="L28" s="185">
        <v>0</v>
      </c>
      <c r="M28" s="185">
        <v>0</v>
      </c>
      <c r="N28" s="185">
        <v>0</v>
      </c>
      <c r="O28" s="178"/>
      <c r="P28" s="179">
        <v>3</v>
      </c>
      <c r="Q28" s="180">
        <v>3</v>
      </c>
      <c r="R28" s="180" t="s">
        <v>306</v>
      </c>
      <c r="S28" s="180">
        <v>70</v>
      </c>
      <c r="T28" s="180">
        <v>10.9</v>
      </c>
      <c r="U28" s="180">
        <v>44</v>
      </c>
      <c r="V28" s="180">
        <v>1.3</v>
      </c>
      <c r="W28" s="180">
        <v>19</v>
      </c>
      <c r="X28" s="16">
        <f>(U28/100/2)^2*PI()</f>
        <v>0.15205308443374599</v>
      </c>
      <c r="Y28" s="181"/>
      <c r="Z28" s="181"/>
      <c r="AA28" s="181"/>
      <c r="AB28" s="181"/>
      <c r="AC28" s="181"/>
      <c r="AD28" s="181"/>
      <c r="AE28" s="181"/>
      <c r="AF28">
        <f>X28*W28*0.5</f>
        <v>1.444504302120587</v>
      </c>
    </row>
    <row r="29" spans="1:32">
      <c r="A29" s="188" t="s">
        <v>40</v>
      </c>
      <c r="B29" s="189" t="s">
        <v>41</v>
      </c>
      <c r="C29" s="184" t="s">
        <v>42</v>
      </c>
      <c r="D29" s="184" t="s">
        <v>43</v>
      </c>
      <c r="E29" s="184" t="s">
        <v>44</v>
      </c>
      <c r="F29" s="184" t="s">
        <v>45</v>
      </c>
      <c r="G29" s="184" t="s">
        <v>46</v>
      </c>
      <c r="H29" s="184" t="s">
        <v>47</v>
      </c>
      <c r="I29" s="184" t="s">
        <v>48</v>
      </c>
      <c r="J29" s="184" t="s">
        <v>49</v>
      </c>
      <c r="K29" s="184" t="s">
        <v>50</v>
      </c>
      <c r="L29" s="184" t="s">
        <v>51</v>
      </c>
      <c r="M29" s="184" t="s">
        <v>52</v>
      </c>
      <c r="N29" s="184" t="s">
        <v>53</v>
      </c>
      <c r="O29" s="170"/>
      <c r="P29" s="179">
        <v>4</v>
      </c>
      <c r="Q29" s="180">
        <v>4</v>
      </c>
      <c r="R29" s="192" t="s">
        <v>37</v>
      </c>
      <c r="S29" s="180">
        <v>130</v>
      </c>
      <c r="T29" s="180">
        <v>6.4</v>
      </c>
      <c r="U29" s="180">
        <v>21</v>
      </c>
      <c r="V29" s="180">
        <v>1.3</v>
      </c>
      <c r="W29" s="180">
        <v>15</v>
      </c>
      <c r="X29" s="16">
        <f>(U29/100/2)^2*PI()</f>
        <v>3.4636059005827467E-2</v>
      </c>
      <c r="Y29" s="193" t="s">
        <v>334</v>
      </c>
      <c r="Z29" s="174" t="s">
        <v>16</v>
      </c>
      <c r="AA29" s="174" t="s">
        <v>17</v>
      </c>
      <c r="AB29" s="174" t="s">
        <v>18</v>
      </c>
      <c r="AC29" s="174" t="s">
        <v>19</v>
      </c>
      <c r="AD29" s="174" t="s">
        <v>20</v>
      </c>
      <c r="AE29" s="174" t="s">
        <v>21</v>
      </c>
      <c r="AF29">
        <f>X29*W29*0.5</f>
        <v>0.25977044254370601</v>
      </c>
    </row>
    <row r="30" spans="1:32">
      <c r="A30" s="190">
        <v>1</v>
      </c>
      <c r="B30" s="185"/>
      <c r="C30" s="185"/>
      <c r="D30" s="185"/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78"/>
      <c r="P30" s="179">
        <v>5</v>
      </c>
      <c r="Q30" s="180">
        <v>5</v>
      </c>
      <c r="R30" s="192" t="s">
        <v>306</v>
      </c>
      <c r="S30" s="180">
        <v>256</v>
      </c>
      <c r="T30" s="180">
        <v>7.8</v>
      </c>
      <c r="U30" s="180">
        <v>38</v>
      </c>
      <c r="V30" s="180">
        <v>1.3</v>
      </c>
      <c r="W30" s="180">
        <v>16.7</v>
      </c>
      <c r="X30" s="16">
        <f>(U30/100/2)^2*PI()</f>
        <v>0.11341149479459153</v>
      </c>
      <c r="Y30" s="182" t="s">
        <v>24</v>
      </c>
      <c r="Z30" s="180">
        <v>22</v>
      </c>
      <c r="AA30" s="180">
        <v>22</v>
      </c>
      <c r="AB30" s="180">
        <v>28</v>
      </c>
      <c r="AC30" s="180"/>
      <c r="AD30" s="180"/>
      <c r="AE30" s="180">
        <v>24</v>
      </c>
      <c r="AF30">
        <f t="shared" si="1"/>
        <v>0.94698598153483926</v>
      </c>
    </row>
    <row r="31" spans="1:32">
      <c r="A31" s="190">
        <v>2</v>
      </c>
      <c r="B31" s="185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78"/>
      <c r="P31" s="179">
        <v>6</v>
      </c>
      <c r="Q31" s="180">
        <v>6</v>
      </c>
      <c r="R31" s="192" t="s">
        <v>306</v>
      </c>
      <c r="S31" s="180">
        <v>285</v>
      </c>
      <c r="T31" s="180">
        <v>6.7</v>
      </c>
      <c r="U31" s="180">
        <v>37</v>
      </c>
      <c r="V31" s="180">
        <v>1.3</v>
      </c>
      <c r="W31" s="180">
        <v>17</v>
      </c>
      <c r="X31" s="16">
        <f>(U31/100/2)^2*PI()</f>
        <v>0.10752100856911066</v>
      </c>
      <c r="Y31" s="181"/>
      <c r="Z31" s="181"/>
      <c r="AA31" s="181"/>
      <c r="AB31" s="181"/>
      <c r="AC31" s="181"/>
      <c r="AD31" s="181"/>
      <c r="AE31" s="181"/>
      <c r="AF31">
        <f t="shared" si="1"/>
        <v>0.91392857283744067</v>
      </c>
    </row>
    <row r="32" spans="1:32">
      <c r="A32" s="190">
        <v>3</v>
      </c>
      <c r="B32" s="185"/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78"/>
      <c r="P32" s="179">
        <v>7</v>
      </c>
      <c r="Q32" s="180">
        <v>7</v>
      </c>
      <c r="R32" s="192" t="s">
        <v>306</v>
      </c>
      <c r="S32" s="180">
        <v>305</v>
      </c>
      <c r="T32" s="180">
        <v>9.4</v>
      </c>
      <c r="U32" s="180">
        <v>36</v>
      </c>
      <c r="V32" s="180">
        <v>1.3</v>
      </c>
      <c r="W32" s="180">
        <v>17.5</v>
      </c>
      <c r="X32" s="16">
        <f>(U32/100/2)^2*PI()</f>
        <v>0.10178760197630929</v>
      </c>
      <c r="Y32" s="194" t="s">
        <v>311</v>
      </c>
      <c r="Z32" s="181">
        <v>48.028044000000001</v>
      </c>
      <c r="AA32" s="181"/>
      <c r="AB32" s="181"/>
      <c r="AC32" s="181"/>
      <c r="AD32" s="181"/>
      <c r="AE32" s="181"/>
      <c r="AF32">
        <f t="shared" si="1"/>
        <v>0.89064151729270624</v>
      </c>
    </row>
    <row r="33" spans="1:32">
      <c r="A33" s="190">
        <v>4</v>
      </c>
      <c r="B33" s="185"/>
      <c r="C33" s="18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78"/>
      <c r="P33" s="179">
        <v>8</v>
      </c>
      <c r="Q33" s="180"/>
      <c r="R33" s="180"/>
      <c r="S33" s="180"/>
      <c r="T33" s="180"/>
      <c r="U33" s="180"/>
      <c r="V33" s="180"/>
      <c r="W33" s="180"/>
      <c r="X33" s="16">
        <f>(U33/100/2)^2*PI()</f>
        <v>0</v>
      </c>
      <c r="Y33" s="194" t="s">
        <v>312</v>
      </c>
      <c r="Z33" s="181">
        <v>7.8157839999999998</v>
      </c>
      <c r="AA33" s="181"/>
      <c r="AB33" s="181"/>
      <c r="AC33" s="181"/>
      <c r="AD33" s="181"/>
      <c r="AE33" s="181"/>
      <c r="AF33">
        <f t="shared" si="1"/>
        <v>0</v>
      </c>
    </row>
    <row r="34" spans="1:32">
      <c r="A34" s="190">
        <v>5</v>
      </c>
      <c r="B34" s="185"/>
      <c r="C34" s="185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78"/>
      <c r="P34" s="179">
        <v>9</v>
      </c>
      <c r="Q34" s="180"/>
      <c r="R34" s="180"/>
      <c r="S34" s="180"/>
      <c r="T34" s="180"/>
      <c r="U34" s="180"/>
      <c r="V34" s="180"/>
      <c r="W34" s="180"/>
      <c r="X34" s="16">
        <f>(U34/100/2)^2*PI()</f>
        <v>0</v>
      </c>
      <c r="Y34" s="181"/>
      <c r="Z34" s="181"/>
      <c r="AA34" s="181"/>
      <c r="AB34" s="181"/>
      <c r="AC34" s="181"/>
      <c r="AD34" s="181"/>
      <c r="AE34" s="181"/>
      <c r="AF34">
        <f t="shared" si="1"/>
        <v>0</v>
      </c>
    </row>
    <row r="35" spans="1:32">
      <c r="A35" s="190">
        <v>6</v>
      </c>
      <c r="B35" s="185"/>
      <c r="C35" s="185"/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78"/>
      <c r="P35" s="179">
        <v>10</v>
      </c>
      <c r="Q35" s="180"/>
      <c r="R35" s="180"/>
      <c r="S35" s="180"/>
      <c r="T35" s="180"/>
      <c r="U35" s="180"/>
      <c r="V35" s="180"/>
      <c r="W35" s="180"/>
      <c r="X35" s="16">
        <f>(U35/100/2)^2*PI()</f>
        <v>0</v>
      </c>
      <c r="Y35" s="181"/>
      <c r="Z35" s="181"/>
      <c r="AA35" s="181"/>
      <c r="AB35" s="181"/>
      <c r="AC35" s="181"/>
      <c r="AD35" s="181"/>
      <c r="AE35" s="181"/>
      <c r="AF35">
        <f t="shared" si="1"/>
        <v>0</v>
      </c>
    </row>
    <row r="36" spans="1:32">
      <c r="A36" s="190">
        <v>7</v>
      </c>
      <c r="B36" s="185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78"/>
      <c r="P36" s="179">
        <v>11</v>
      </c>
      <c r="Q36" s="180"/>
      <c r="R36" s="180"/>
      <c r="S36" s="180"/>
      <c r="T36" s="180"/>
      <c r="U36" s="180"/>
      <c r="V36" s="180"/>
      <c r="W36" s="180"/>
      <c r="X36" s="16">
        <f>(U36/100/2)^2*PI()</f>
        <v>0</v>
      </c>
      <c r="Y36" s="181"/>
      <c r="Z36" s="181"/>
      <c r="AA36" s="181"/>
      <c r="AB36" s="181"/>
      <c r="AC36" s="181"/>
      <c r="AD36" s="181"/>
      <c r="AE36" s="181"/>
      <c r="AF36">
        <f t="shared" si="1"/>
        <v>0</v>
      </c>
    </row>
    <row r="37" spans="1:32">
      <c r="A37" s="190">
        <v>8</v>
      </c>
      <c r="B37" s="185"/>
      <c r="C37" s="185"/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78"/>
      <c r="P37" s="179">
        <v>12</v>
      </c>
      <c r="Q37" s="180"/>
      <c r="R37" s="180"/>
      <c r="S37" s="180"/>
      <c r="T37" s="180"/>
      <c r="U37" s="180"/>
      <c r="V37" s="180"/>
      <c r="W37" s="180"/>
      <c r="X37" s="16">
        <f>(U37/100/2)^2*PI()</f>
        <v>0</v>
      </c>
      <c r="Y37" s="181"/>
      <c r="Z37" s="181"/>
      <c r="AA37" s="181"/>
      <c r="AB37" s="181"/>
      <c r="AC37" s="181"/>
      <c r="AD37" s="181"/>
      <c r="AE37" s="181"/>
      <c r="AF37">
        <f t="shared" si="1"/>
        <v>0</v>
      </c>
    </row>
    <row r="38" spans="1:32">
      <c r="A38" s="190">
        <v>9</v>
      </c>
      <c r="B38" s="185"/>
      <c r="C38" s="185"/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78"/>
      <c r="P38" s="179">
        <v>13</v>
      </c>
      <c r="Q38" s="180"/>
      <c r="R38" s="180"/>
      <c r="S38" s="180"/>
      <c r="T38" s="180"/>
      <c r="U38" s="180"/>
      <c r="V38" s="180"/>
      <c r="W38" s="180"/>
      <c r="X38" s="16">
        <f>(U38/100/2)^2*PI()</f>
        <v>0</v>
      </c>
      <c r="Y38" s="181"/>
      <c r="Z38" s="181"/>
      <c r="AA38" s="181"/>
      <c r="AB38" s="181"/>
      <c r="AC38" s="181"/>
      <c r="AD38" s="181"/>
      <c r="AE38" s="181"/>
      <c r="AF38">
        <f t="shared" si="1"/>
        <v>0</v>
      </c>
    </row>
    <row r="39" spans="1:32">
      <c r="A39" s="190">
        <v>10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78"/>
      <c r="P39" s="179">
        <v>14</v>
      </c>
      <c r="Q39" s="180"/>
      <c r="R39" s="180"/>
      <c r="S39" s="180"/>
      <c r="T39" s="180"/>
      <c r="U39" s="180"/>
      <c r="V39" s="180"/>
      <c r="W39" s="180"/>
      <c r="X39" s="16">
        <f>(U39/100/2)^2*PI()</f>
        <v>0</v>
      </c>
      <c r="Y39" s="181"/>
      <c r="Z39" s="181"/>
      <c r="AA39" s="181"/>
      <c r="AB39" s="181"/>
      <c r="AC39" s="181"/>
      <c r="AD39" s="181"/>
      <c r="AE39" s="181"/>
      <c r="AF39">
        <f t="shared" si="1"/>
        <v>0</v>
      </c>
    </row>
    <row r="40" spans="1:32">
      <c r="A40" s="190">
        <v>11</v>
      </c>
      <c r="B40" s="185"/>
      <c r="C40" s="185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78"/>
      <c r="P40" s="179">
        <v>15</v>
      </c>
      <c r="Q40" s="180"/>
      <c r="R40" s="180"/>
      <c r="S40" s="180"/>
      <c r="T40" s="180"/>
      <c r="U40" s="180"/>
      <c r="V40" s="180"/>
      <c r="W40" s="180"/>
      <c r="X40" s="16">
        <f>(U40/100/2)^2*PI()</f>
        <v>0</v>
      </c>
      <c r="Y40" s="181"/>
      <c r="Z40" s="181"/>
      <c r="AA40" s="181"/>
      <c r="AB40" s="181"/>
      <c r="AC40" s="181"/>
      <c r="AD40" s="181"/>
      <c r="AE40" s="181"/>
      <c r="AF40">
        <f t="shared" si="1"/>
        <v>0</v>
      </c>
    </row>
    <row r="41" spans="1:32">
      <c r="A41" s="190">
        <v>12</v>
      </c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78"/>
      <c r="P41" s="179">
        <v>16</v>
      </c>
      <c r="Q41" s="180"/>
      <c r="R41" s="180"/>
      <c r="S41" s="180"/>
      <c r="T41" s="180"/>
      <c r="U41" s="180"/>
      <c r="V41" s="180"/>
      <c r="W41" s="180"/>
      <c r="X41" s="16">
        <f>(U41/100/2)^2*PI()</f>
        <v>0</v>
      </c>
      <c r="Y41" s="181"/>
      <c r="Z41" s="181"/>
      <c r="AA41" s="181"/>
      <c r="AB41" s="181"/>
      <c r="AC41" s="181"/>
      <c r="AD41" s="181"/>
      <c r="AE41" s="181"/>
      <c r="AF41">
        <f t="shared" si="1"/>
        <v>0</v>
      </c>
    </row>
    <row r="42" spans="1:32">
      <c r="A42" s="190">
        <v>13</v>
      </c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78"/>
      <c r="P42" s="179">
        <v>17</v>
      </c>
      <c r="Q42" s="180"/>
      <c r="R42" s="180"/>
      <c r="S42" s="180"/>
      <c r="T42" s="180"/>
      <c r="U42" s="180"/>
      <c r="V42" s="180"/>
      <c r="W42" s="180"/>
      <c r="X42" s="16">
        <f>(U42/100/2)^2*PI()</f>
        <v>0</v>
      </c>
      <c r="Y42" s="181"/>
      <c r="Z42" s="181"/>
      <c r="AA42" s="181"/>
      <c r="AB42" s="181"/>
      <c r="AC42" s="181"/>
      <c r="AD42" s="181"/>
      <c r="AE42" s="181"/>
      <c r="AF42">
        <f t="shared" si="1"/>
        <v>0</v>
      </c>
    </row>
    <row r="43" spans="1:32">
      <c r="A43" s="190">
        <v>14</v>
      </c>
      <c r="B43" s="185"/>
      <c r="C43" s="185"/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78"/>
      <c r="P43" s="179">
        <v>18</v>
      </c>
      <c r="Q43" s="180"/>
      <c r="R43" s="180"/>
      <c r="S43" s="180"/>
      <c r="T43" s="180"/>
      <c r="U43" s="180"/>
      <c r="V43" s="180"/>
      <c r="W43" s="180"/>
      <c r="X43" s="16">
        <f>(U43/100/2)^2*PI()</f>
        <v>0</v>
      </c>
      <c r="Y43" s="181"/>
      <c r="Z43" s="181"/>
      <c r="AA43" s="181"/>
      <c r="AB43" s="181"/>
      <c r="AC43" s="181"/>
      <c r="AD43" s="181"/>
      <c r="AE43" s="181"/>
      <c r="AF43">
        <f t="shared" si="1"/>
        <v>0</v>
      </c>
    </row>
    <row r="44" spans="1:32">
      <c r="A44" s="178"/>
      <c r="B44" s="178"/>
      <c r="C44" s="178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9">
        <v>19</v>
      </c>
      <c r="Q44" s="180"/>
      <c r="R44" s="180"/>
      <c r="S44" s="180"/>
      <c r="T44" s="180"/>
      <c r="U44" s="180"/>
      <c r="V44" s="180"/>
      <c r="W44" s="180"/>
      <c r="X44" s="16">
        <f>(U44/100/2)^2*PI()</f>
        <v>0</v>
      </c>
      <c r="Y44" s="181"/>
      <c r="Z44" s="181"/>
      <c r="AA44" s="181"/>
      <c r="AB44" s="181"/>
      <c r="AC44" s="181"/>
      <c r="AD44" s="181"/>
      <c r="AE44" s="181"/>
      <c r="AF44">
        <f t="shared" si="1"/>
        <v>0</v>
      </c>
    </row>
    <row r="45" spans="1:32">
      <c r="A45" s="178"/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9">
        <v>20</v>
      </c>
      <c r="Q45" s="180"/>
      <c r="R45" s="180"/>
      <c r="S45" s="180"/>
      <c r="T45" s="180"/>
      <c r="U45" s="180"/>
      <c r="V45" s="180"/>
      <c r="W45" s="180"/>
      <c r="X45" s="16">
        <f>(U45/100/2)^2*PI()</f>
        <v>0</v>
      </c>
      <c r="Y45" s="181"/>
      <c r="Z45" s="181"/>
      <c r="AA45" s="181"/>
      <c r="AB45" s="181"/>
      <c r="AC45" s="181"/>
      <c r="AD45" s="181"/>
      <c r="AE45" s="181"/>
      <c r="AF45">
        <f t="shared" si="1"/>
        <v>0</v>
      </c>
    </row>
    <row r="46" spans="1:32">
      <c r="A46" s="154"/>
      <c r="B46" s="154"/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5"/>
      <c r="Q46" s="156"/>
      <c r="R46" s="156"/>
      <c r="S46" s="156"/>
      <c r="T46" s="156"/>
      <c r="U46" s="156"/>
      <c r="V46" s="156"/>
      <c r="W46" s="156"/>
      <c r="X46">
        <f>SUM(X26:X36)</f>
        <v>0.61703157371177386</v>
      </c>
      <c r="Y46" s="157"/>
      <c r="Z46" s="157"/>
      <c r="AA46" s="157"/>
      <c r="AB46" s="157"/>
      <c r="AC46" s="157"/>
      <c r="AD46" s="157"/>
      <c r="AE46" s="157"/>
      <c r="AF46">
        <f>SUM(AF26:AF45)</f>
        <v>5.4995724323473567</v>
      </c>
    </row>
    <row r="47" spans="1:32">
      <c r="A47" s="154"/>
      <c r="B47" s="154"/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5">
        <v>20</v>
      </c>
      <c r="Q47" s="156"/>
      <c r="R47" s="156"/>
      <c r="S47" s="156"/>
      <c r="T47" s="156"/>
      <c r="U47" s="156"/>
      <c r="V47" s="156"/>
      <c r="W47" s="156"/>
      <c r="X47" s="195"/>
      <c r="Y47" s="157"/>
      <c r="Z47" s="157"/>
      <c r="AA47" s="157"/>
      <c r="AB47" s="157"/>
      <c r="AC47" s="157"/>
      <c r="AD47" s="157"/>
      <c r="AE47" s="157"/>
    </row>
    <row r="51" ht="15.75" customHeight="1"/>
    <row r="71" spans="1:31">
      <c r="X71">
        <f>SUM(X26:X36)</f>
        <v>0.61703157371177386</v>
      </c>
    </row>
    <row r="72" spans="1:31">
      <c r="A72" s="115"/>
      <c r="B72" s="115"/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</row>
    <row r="73" spans="1:31">
      <c r="A73" s="158"/>
      <c r="B73" s="117"/>
      <c r="C73" s="144"/>
      <c r="D73" s="151"/>
      <c r="E73" s="152"/>
      <c r="F73" s="144"/>
      <c r="G73" s="151"/>
      <c r="H73" s="152"/>
      <c r="I73" s="144"/>
      <c r="J73" s="151"/>
      <c r="K73" s="152"/>
      <c r="L73" s="144"/>
      <c r="M73" s="151"/>
      <c r="N73" s="152"/>
      <c r="O73" s="118"/>
      <c r="P73" s="5"/>
      <c r="Q73" s="6"/>
      <c r="R73" s="6"/>
      <c r="S73" s="6"/>
      <c r="T73" s="6"/>
      <c r="U73" s="6"/>
      <c r="V73" s="6"/>
      <c r="W73" s="6"/>
      <c r="X73" s="7"/>
      <c r="Y73" s="119"/>
      <c r="Z73" s="9"/>
      <c r="AA73" s="9"/>
      <c r="AB73" s="9"/>
      <c r="AC73" s="9"/>
      <c r="AD73" s="9"/>
      <c r="AE73" s="9"/>
    </row>
    <row r="74" spans="1:31">
      <c r="A74" s="164"/>
      <c r="B74" s="147"/>
      <c r="C74" s="11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1"/>
      <c r="P74" s="14"/>
      <c r="Q74" s="122"/>
      <c r="R74" s="122"/>
      <c r="S74" s="122"/>
      <c r="T74" s="122"/>
      <c r="U74" s="122"/>
      <c r="V74" s="122"/>
      <c r="W74" s="122"/>
      <c r="X74" s="123"/>
      <c r="Y74" s="124"/>
      <c r="Z74" s="122"/>
      <c r="AA74" s="122"/>
      <c r="AB74" s="122"/>
      <c r="AC74" s="122"/>
      <c r="AD74" s="122"/>
      <c r="AE74" s="165"/>
    </row>
    <row r="75" spans="1:31">
      <c r="A75" s="116"/>
      <c r="B75" s="153"/>
      <c r="C75" s="18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18"/>
      <c r="P75" s="14"/>
      <c r="Q75" s="122"/>
      <c r="R75" s="122"/>
      <c r="S75" s="122"/>
      <c r="T75" s="122"/>
      <c r="U75" s="122"/>
      <c r="V75" s="122"/>
      <c r="W75" s="122"/>
      <c r="X75" s="123"/>
      <c r="Y75" s="123"/>
      <c r="Z75" s="123"/>
      <c r="AA75" s="123"/>
      <c r="AB75" s="123"/>
      <c r="AC75" s="123"/>
      <c r="AD75" s="123"/>
      <c r="AE75" s="123"/>
    </row>
    <row r="76" spans="1:31">
      <c r="A76" s="125"/>
      <c r="B76" s="21"/>
      <c r="C76" s="126"/>
      <c r="D76" s="126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1"/>
      <c r="P76" s="14"/>
      <c r="Q76" s="122"/>
      <c r="R76" s="122"/>
      <c r="S76" s="122"/>
      <c r="T76" s="122"/>
      <c r="U76" s="122"/>
      <c r="V76" s="122"/>
      <c r="W76" s="122"/>
      <c r="X76" s="123"/>
      <c r="Y76" s="123"/>
      <c r="Z76" s="123"/>
      <c r="AA76" s="123"/>
      <c r="AB76" s="123"/>
      <c r="AC76" s="123"/>
      <c r="AD76" s="123"/>
      <c r="AE76" s="123"/>
    </row>
    <row r="77" spans="1:31">
      <c r="A77" s="23"/>
      <c r="B77" s="24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18"/>
      <c r="P77" s="14"/>
      <c r="Q77" s="122"/>
      <c r="R77" s="122"/>
      <c r="S77" s="122"/>
      <c r="T77" s="122"/>
      <c r="U77" s="122"/>
      <c r="V77" s="122"/>
      <c r="W77" s="122"/>
      <c r="X77" s="123"/>
      <c r="Y77" s="123"/>
      <c r="Z77" s="123"/>
      <c r="AA77" s="123"/>
      <c r="AB77" s="123"/>
      <c r="AC77" s="123"/>
      <c r="AD77" s="123"/>
      <c r="AE77" s="123"/>
    </row>
    <row r="78" spans="1:31">
      <c r="A78" s="25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1"/>
      <c r="P78" s="14"/>
      <c r="Q78" s="122"/>
      <c r="R78" s="122"/>
      <c r="S78" s="122"/>
      <c r="T78" s="122"/>
      <c r="U78" s="122"/>
      <c r="V78" s="122"/>
      <c r="W78" s="122"/>
      <c r="X78" s="123"/>
      <c r="Y78" s="123"/>
      <c r="Z78" s="123"/>
      <c r="AA78" s="123"/>
      <c r="AB78" s="123"/>
      <c r="AC78" s="123"/>
      <c r="AD78" s="123"/>
      <c r="AE78" s="123"/>
    </row>
    <row r="79" spans="1:31">
      <c r="A79" s="25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1"/>
      <c r="P79" s="14"/>
      <c r="Q79" s="122"/>
      <c r="R79" s="122"/>
      <c r="S79" s="122"/>
      <c r="T79" s="122"/>
      <c r="U79" s="122"/>
      <c r="V79" s="122"/>
      <c r="W79" s="122"/>
      <c r="X79" s="123"/>
      <c r="Y79" s="123"/>
      <c r="Z79" s="123"/>
      <c r="AA79" s="123"/>
      <c r="AB79" s="123"/>
      <c r="AC79" s="123"/>
      <c r="AD79" s="123"/>
      <c r="AE79" s="123"/>
    </row>
    <row r="80" spans="1:31">
      <c r="A80" s="25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1"/>
      <c r="P80" s="14"/>
      <c r="Q80" s="122"/>
      <c r="R80" s="122"/>
      <c r="S80" s="122"/>
      <c r="T80" s="122"/>
      <c r="U80" s="122"/>
      <c r="V80" s="122"/>
      <c r="W80" s="122"/>
      <c r="X80" s="123"/>
      <c r="Y80" s="123"/>
      <c r="Z80" s="123"/>
      <c r="AA80" s="123"/>
      <c r="AB80" s="123"/>
      <c r="AC80" s="123"/>
      <c r="AD80" s="123"/>
      <c r="AE80" s="123"/>
    </row>
    <row r="81" spans="1:31">
      <c r="A81" s="25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1"/>
      <c r="P81" s="14"/>
      <c r="Q81" s="122"/>
      <c r="R81" s="122"/>
      <c r="S81" s="122"/>
      <c r="T81" s="122"/>
      <c r="U81" s="122"/>
      <c r="V81" s="122"/>
      <c r="W81" s="122"/>
      <c r="X81" s="123"/>
      <c r="Y81" s="123"/>
      <c r="Z81" s="123"/>
      <c r="AA81" s="123"/>
      <c r="AB81" s="123"/>
      <c r="AC81" s="123"/>
      <c r="AD81" s="123"/>
      <c r="AE81" s="123"/>
    </row>
    <row r="82" spans="1:31">
      <c r="A82" s="25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1"/>
      <c r="P82" s="14"/>
      <c r="Q82" s="122"/>
      <c r="R82" s="122"/>
      <c r="S82" s="122"/>
      <c r="T82" s="122"/>
      <c r="U82" s="122"/>
      <c r="V82" s="122"/>
      <c r="W82" s="122"/>
      <c r="X82" s="123"/>
      <c r="Y82" s="123"/>
      <c r="Z82" s="123"/>
      <c r="AA82" s="123"/>
      <c r="AB82" s="123"/>
      <c r="AC82" s="123"/>
      <c r="AD82" s="123"/>
      <c r="AE82" s="123"/>
    </row>
    <row r="83" spans="1:31">
      <c r="A83" s="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1"/>
      <c r="P83" s="14"/>
      <c r="Q83" s="122"/>
      <c r="R83" s="122"/>
      <c r="S83" s="122"/>
      <c r="T83" s="122"/>
      <c r="U83" s="122"/>
      <c r="V83" s="122"/>
      <c r="W83" s="122"/>
      <c r="X83" s="123"/>
      <c r="Y83" s="123"/>
      <c r="Z83" s="123"/>
      <c r="AA83" s="123"/>
      <c r="AB83" s="123"/>
      <c r="AC83" s="123"/>
      <c r="AD83" s="123"/>
      <c r="AE83" s="123"/>
    </row>
    <row r="84" spans="1:31">
      <c r="A84" s="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1"/>
      <c r="P84" s="14"/>
      <c r="Q84" s="122"/>
      <c r="R84" s="122"/>
      <c r="S84" s="122"/>
      <c r="T84" s="122"/>
      <c r="U84" s="122"/>
      <c r="V84" s="122"/>
      <c r="W84" s="122"/>
      <c r="X84" s="123"/>
      <c r="Y84" s="123"/>
      <c r="Z84" s="123"/>
      <c r="AA84" s="123"/>
      <c r="AB84" s="123"/>
      <c r="AC84" s="123"/>
      <c r="AD84" s="123"/>
      <c r="AE84" s="123"/>
    </row>
    <row r="85" spans="1:31">
      <c r="A85" s="25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1"/>
      <c r="P85" s="14"/>
      <c r="Q85" s="122"/>
      <c r="R85" s="122"/>
      <c r="S85" s="122"/>
      <c r="T85" s="122"/>
      <c r="U85" s="122"/>
      <c r="V85" s="122"/>
      <c r="W85" s="122"/>
      <c r="X85" s="123"/>
      <c r="Y85" s="123"/>
      <c r="Z85" s="123"/>
      <c r="AA85" s="123"/>
      <c r="AB85" s="123"/>
      <c r="AC85" s="123"/>
      <c r="AD85" s="123"/>
      <c r="AE85" s="123"/>
    </row>
    <row r="86" spans="1:31">
      <c r="A86" s="25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1"/>
      <c r="P86" s="14"/>
      <c r="Q86" s="122"/>
      <c r="R86" s="122"/>
      <c r="S86" s="122"/>
      <c r="T86" s="122"/>
      <c r="U86" s="122"/>
      <c r="V86" s="122"/>
      <c r="W86" s="122"/>
      <c r="X86" s="123"/>
      <c r="Y86" s="123"/>
      <c r="Z86" s="123"/>
      <c r="AA86" s="123"/>
      <c r="AB86" s="123"/>
      <c r="AC86" s="123"/>
      <c r="AD86" s="123"/>
      <c r="AE86" s="123"/>
    </row>
    <row r="87" spans="1:31">
      <c r="A87" s="25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1"/>
      <c r="P87" s="14"/>
      <c r="Q87" s="122"/>
      <c r="R87" s="122"/>
      <c r="S87" s="122"/>
      <c r="T87" s="122"/>
      <c r="U87" s="122"/>
      <c r="V87" s="122"/>
      <c r="W87" s="122"/>
      <c r="X87" s="123"/>
      <c r="Y87" s="123"/>
      <c r="Z87" s="123"/>
      <c r="AA87" s="123"/>
      <c r="AB87" s="123"/>
      <c r="AC87" s="123"/>
      <c r="AD87" s="123"/>
      <c r="AE87" s="123"/>
    </row>
    <row r="88" spans="1:31">
      <c r="A88" s="25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1"/>
      <c r="P88" s="14"/>
      <c r="Q88" s="122"/>
      <c r="R88" s="122"/>
      <c r="S88" s="122"/>
      <c r="T88" s="122"/>
      <c r="U88" s="122"/>
      <c r="V88" s="122"/>
      <c r="W88" s="122"/>
      <c r="X88" s="123"/>
      <c r="Y88" s="123"/>
      <c r="Z88" s="123"/>
      <c r="AA88" s="123"/>
      <c r="AB88" s="123"/>
      <c r="AC88" s="123"/>
      <c r="AD88" s="123"/>
      <c r="AE88" s="123"/>
    </row>
    <row r="89" spans="1:31">
      <c r="A89" s="25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1"/>
      <c r="P89" s="14"/>
      <c r="Q89" s="122"/>
      <c r="R89" s="122"/>
      <c r="S89" s="122"/>
      <c r="T89" s="122"/>
      <c r="U89" s="122"/>
      <c r="V89" s="122"/>
      <c r="W89" s="122"/>
      <c r="X89" s="123"/>
      <c r="Y89" s="123"/>
      <c r="Z89" s="123"/>
      <c r="AA89" s="123"/>
      <c r="AB89" s="123"/>
      <c r="AC89" s="123"/>
      <c r="AD89" s="123"/>
      <c r="AE89" s="123"/>
    </row>
    <row r="90" spans="1:31">
      <c r="A90" s="25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1"/>
      <c r="P90" s="14"/>
      <c r="Q90" s="122"/>
      <c r="R90" s="122"/>
      <c r="S90" s="122"/>
      <c r="T90" s="122"/>
      <c r="U90" s="122"/>
      <c r="V90" s="122"/>
      <c r="W90" s="122"/>
      <c r="X90" s="123"/>
      <c r="Y90" s="123"/>
      <c r="Z90" s="123"/>
      <c r="AA90" s="123"/>
      <c r="AB90" s="123"/>
      <c r="AC90" s="123"/>
      <c r="AD90" s="123"/>
      <c r="AE90" s="123"/>
    </row>
    <row r="91" spans="1:31">
      <c r="A91" s="25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1"/>
      <c r="P91" s="14"/>
      <c r="Q91" s="122"/>
      <c r="R91" s="122"/>
      <c r="S91" s="122"/>
      <c r="T91" s="122"/>
      <c r="U91" s="122"/>
      <c r="V91" s="122"/>
      <c r="W91" s="122"/>
      <c r="X91" s="123"/>
      <c r="Y91" s="123"/>
      <c r="Z91" s="123"/>
      <c r="AA91" s="123"/>
      <c r="AB91" s="123"/>
      <c r="AC91" s="123"/>
      <c r="AD91" s="123"/>
      <c r="AE91" s="123"/>
    </row>
    <row r="92" spans="1:31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4"/>
      <c r="Q92" s="122"/>
      <c r="R92" s="122"/>
      <c r="S92" s="122"/>
      <c r="T92" s="122"/>
      <c r="U92" s="122"/>
      <c r="V92" s="122"/>
      <c r="W92" s="122"/>
      <c r="X92" s="123"/>
      <c r="Y92" s="123"/>
      <c r="Z92" s="123"/>
      <c r="AA92" s="123"/>
      <c r="AB92" s="123"/>
      <c r="AC92" s="123"/>
      <c r="AD92" s="123"/>
      <c r="AE92" s="123"/>
    </row>
    <row r="93" spans="1:31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4"/>
      <c r="Q93" s="122"/>
      <c r="R93" s="122"/>
      <c r="S93" s="122"/>
      <c r="T93" s="122"/>
      <c r="U93" s="122"/>
      <c r="V93" s="122"/>
      <c r="W93" s="122"/>
      <c r="X93" s="123"/>
      <c r="Y93" s="123"/>
      <c r="Z93" s="123"/>
      <c r="AA93" s="123"/>
      <c r="AB93" s="123"/>
      <c r="AC93" s="123"/>
      <c r="AD93" s="123"/>
      <c r="AE93" s="123"/>
    </row>
  </sheetData>
  <mergeCells count="15">
    <mergeCell ref="B74:B75"/>
    <mergeCell ref="C73:E73"/>
    <mergeCell ref="F73:H73"/>
    <mergeCell ref="I73:K73"/>
    <mergeCell ref="L73:N73"/>
    <mergeCell ref="B3:B4"/>
    <mergeCell ref="C2:E2"/>
    <mergeCell ref="F2:H2"/>
    <mergeCell ref="I2:K2"/>
    <mergeCell ref="L2:N2"/>
    <mergeCell ref="L25:N25"/>
    <mergeCell ref="B26:B27"/>
    <mergeCell ref="C25:E25"/>
    <mergeCell ref="F25:H25"/>
    <mergeCell ref="I25:K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3697-0373-424F-B531-5F0756F1E09F}">
  <dimension ref="A1:AF46"/>
  <sheetViews>
    <sheetView zoomScale="70" zoomScaleNormal="70" workbookViewId="0">
      <selection activeCell="AF3" sqref="AF3:AF23"/>
    </sheetView>
  </sheetViews>
  <sheetFormatPr defaultColWidth="11" defaultRowHeight="15.75"/>
  <sheetData>
    <row r="1" spans="1:32">
      <c r="A1" s="1" t="s">
        <v>244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/>
      <c r="X1" s="1"/>
      <c r="Y1" s="1" t="s">
        <v>3</v>
      </c>
      <c r="Z1" s="1"/>
      <c r="AA1" s="1"/>
      <c r="AB1" s="1"/>
      <c r="AC1" s="1"/>
      <c r="AD1" s="1"/>
      <c r="AE1" s="1"/>
    </row>
    <row r="2" spans="1:32">
      <c r="A2" s="2"/>
      <c r="B2" s="3"/>
      <c r="C2" s="144" t="s">
        <v>4</v>
      </c>
      <c r="D2" s="145"/>
      <c r="E2" s="146"/>
      <c r="F2" s="144" t="s">
        <v>5</v>
      </c>
      <c r="G2" s="145"/>
      <c r="H2" s="146"/>
      <c r="I2" s="144" t="s">
        <v>6</v>
      </c>
      <c r="J2" s="145"/>
      <c r="K2" s="146"/>
      <c r="L2" s="144" t="s">
        <v>7</v>
      </c>
      <c r="M2" s="145"/>
      <c r="N2" s="146"/>
      <c r="O2" s="4"/>
      <c r="P2" s="5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13</v>
      </c>
      <c r="V2" s="6" t="s">
        <v>14</v>
      </c>
      <c r="W2" s="6" t="s">
        <v>15</v>
      </c>
      <c r="X2" s="7"/>
      <c r="Y2" s="8"/>
      <c r="Z2" s="9" t="s">
        <v>16</v>
      </c>
      <c r="AA2" s="9" t="s">
        <v>17</v>
      </c>
      <c r="AB2" s="9" t="s">
        <v>18</v>
      </c>
      <c r="AC2" s="9" t="s">
        <v>19</v>
      </c>
      <c r="AD2" s="9" t="s">
        <v>20</v>
      </c>
      <c r="AE2" s="9" t="s">
        <v>21</v>
      </c>
    </row>
    <row r="3" spans="1:32">
      <c r="A3" s="10"/>
      <c r="B3" s="147" t="s">
        <v>22</v>
      </c>
      <c r="C3" s="11">
        <v>1</v>
      </c>
      <c r="D3" s="12">
        <v>4</v>
      </c>
      <c r="E3" s="12">
        <v>25</v>
      </c>
      <c r="F3" s="12">
        <v>1</v>
      </c>
      <c r="G3" s="12">
        <v>4</v>
      </c>
      <c r="H3" s="12">
        <v>25</v>
      </c>
      <c r="I3" s="12">
        <v>1</v>
      </c>
      <c r="J3" s="12">
        <v>4</v>
      </c>
      <c r="K3" s="12">
        <v>25</v>
      </c>
      <c r="L3" s="12">
        <v>1</v>
      </c>
      <c r="M3" s="12">
        <v>4</v>
      </c>
      <c r="N3" s="12">
        <v>25</v>
      </c>
      <c r="O3" s="13"/>
      <c r="P3" s="14">
        <v>1</v>
      </c>
      <c r="Q3" s="15">
        <v>1</v>
      </c>
      <c r="R3" s="15" t="s">
        <v>245</v>
      </c>
      <c r="S3" s="15"/>
      <c r="T3" s="15"/>
      <c r="U3" s="15">
        <v>46</v>
      </c>
      <c r="V3" s="15" t="s">
        <v>89</v>
      </c>
      <c r="W3" s="15">
        <v>35</v>
      </c>
      <c r="X3" s="16">
        <f t="shared" ref="X3:X23" si="0">(U3/100/2)^2*PI()</f>
        <v>0.16619025137490007</v>
      </c>
      <c r="Y3" s="17" t="s">
        <v>24</v>
      </c>
      <c r="Z3" s="15">
        <v>24</v>
      </c>
      <c r="AA3" s="15">
        <v>23</v>
      </c>
      <c r="AB3" s="15"/>
      <c r="AC3" s="15"/>
      <c r="AD3" s="15"/>
      <c r="AE3" s="15">
        <v>24</v>
      </c>
      <c r="AF3">
        <f t="shared" ref="AF3:AF22" si="1">X3*W3*0.5</f>
        <v>2.9083293990607513</v>
      </c>
    </row>
    <row r="4" spans="1:32">
      <c r="A4" s="2"/>
      <c r="B4" s="143"/>
      <c r="C4" s="18" t="s">
        <v>25</v>
      </c>
      <c r="D4" s="19" t="s">
        <v>26</v>
      </c>
      <c r="E4" s="19" t="s">
        <v>27</v>
      </c>
      <c r="F4" s="19" t="s">
        <v>28</v>
      </c>
      <c r="G4" s="19" t="s">
        <v>29</v>
      </c>
      <c r="H4" s="19" t="s">
        <v>30</v>
      </c>
      <c r="I4" s="19" t="s">
        <v>31</v>
      </c>
      <c r="J4" s="19" t="s">
        <v>32</v>
      </c>
      <c r="K4" s="19" t="s">
        <v>33</v>
      </c>
      <c r="L4" s="19" t="s">
        <v>34</v>
      </c>
      <c r="M4" s="19" t="s">
        <v>35</v>
      </c>
      <c r="N4" s="19" t="s">
        <v>36</v>
      </c>
      <c r="O4" s="4"/>
      <c r="P4" s="14">
        <v>2</v>
      </c>
      <c r="Q4" s="15"/>
      <c r="R4" s="15" t="s">
        <v>245</v>
      </c>
      <c r="S4" s="15"/>
      <c r="T4" s="15"/>
      <c r="U4" s="15">
        <v>56</v>
      </c>
      <c r="V4" s="15" t="s">
        <v>89</v>
      </c>
      <c r="W4" s="15">
        <v>37</v>
      </c>
      <c r="X4" s="16">
        <f t="shared" si="0"/>
        <v>0.2463008640414398</v>
      </c>
      <c r="Y4" s="16"/>
      <c r="Z4" s="16"/>
      <c r="AA4" s="16"/>
      <c r="AB4" s="16"/>
      <c r="AC4" s="16"/>
      <c r="AD4" s="16"/>
      <c r="AE4" s="16"/>
      <c r="AF4">
        <f t="shared" si="1"/>
        <v>4.5565659847666362</v>
      </c>
    </row>
    <row r="5" spans="1:32" ht="19.5">
      <c r="A5" s="20"/>
      <c r="B5" s="21" t="s">
        <v>38</v>
      </c>
      <c r="C5" s="22">
        <v>0</v>
      </c>
      <c r="D5" s="20">
        <v>4</v>
      </c>
      <c r="E5" s="20">
        <v>25</v>
      </c>
      <c r="F5" s="20">
        <v>0</v>
      </c>
      <c r="G5" s="20">
        <v>4</v>
      </c>
      <c r="H5" s="20">
        <v>25</v>
      </c>
      <c r="I5" s="20">
        <v>0</v>
      </c>
      <c r="J5" s="20">
        <v>4</v>
      </c>
      <c r="K5" s="20">
        <v>25</v>
      </c>
      <c r="L5" s="20">
        <v>0</v>
      </c>
      <c r="M5" s="20">
        <v>1</v>
      </c>
      <c r="N5" s="20">
        <v>25</v>
      </c>
      <c r="O5" s="13"/>
      <c r="P5" s="14">
        <v>3</v>
      </c>
      <c r="Q5" s="15"/>
      <c r="R5" s="15" t="s">
        <v>245</v>
      </c>
      <c r="S5" s="15"/>
      <c r="T5" s="15"/>
      <c r="U5" s="15">
        <v>39</v>
      </c>
      <c r="V5" s="15" t="s">
        <v>89</v>
      </c>
      <c r="W5" s="15">
        <v>25</v>
      </c>
      <c r="X5" s="16">
        <f t="shared" si="0"/>
        <v>0.1194590606527519</v>
      </c>
      <c r="Y5" s="16"/>
      <c r="Z5" s="16"/>
      <c r="AA5" s="16"/>
      <c r="AB5" s="16"/>
      <c r="AC5" s="16"/>
      <c r="AD5" s="16"/>
      <c r="AE5" s="16"/>
      <c r="AF5">
        <f>X5*W5*0.5</f>
        <v>1.4932382581593988</v>
      </c>
    </row>
    <row r="6" spans="1:32">
      <c r="A6" s="23" t="s">
        <v>40</v>
      </c>
      <c r="B6" s="24" t="s">
        <v>41</v>
      </c>
      <c r="C6" s="19" t="s">
        <v>42</v>
      </c>
      <c r="D6" s="19" t="s">
        <v>43</v>
      </c>
      <c r="E6" s="19" t="s">
        <v>44</v>
      </c>
      <c r="F6" s="19" t="s">
        <v>45</v>
      </c>
      <c r="G6" s="19" t="s">
        <v>46</v>
      </c>
      <c r="H6" s="19" t="s">
        <v>47</v>
      </c>
      <c r="I6" s="19" t="s">
        <v>48</v>
      </c>
      <c r="J6" s="19" t="s">
        <v>49</v>
      </c>
      <c r="K6" s="19" t="s">
        <v>50</v>
      </c>
      <c r="L6" s="19" t="s">
        <v>51</v>
      </c>
      <c r="M6" s="19" t="s">
        <v>52</v>
      </c>
      <c r="N6" s="19" t="s">
        <v>53</v>
      </c>
      <c r="O6" s="4"/>
      <c r="P6" s="14">
        <v>4</v>
      </c>
      <c r="Q6" s="15"/>
      <c r="R6" s="15" t="s">
        <v>245</v>
      </c>
      <c r="S6" s="15"/>
      <c r="T6" s="15"/>
      <c r="U6" s="15">
        <v>34</v>
      </c>
      <c r="V6" s="15" t="s">
        <v>89</v>
      </c>
      <c r="W6" s="15">
        <v>20</v>
      </c>
      <c r="X6" s="16">
        <f t="shared" si="0"/>
        <v>9.0792027688745044E-2</v>
      </c>
      <c r="Y6" s="16"/>
      <c r="Z6" s="16"/>
      <c r="AA6" s="16"/>
      <c r="AB6" s="16"/>
      <c r="AC6" s="16"/>
      <c r="AD6" s="16"/>
      <c r="AE6" s="16"/>
      <c r="AF6">
        <f>X6*W6*0.5</f>
        <v>0.90792027688745047</v>
      </c>
    </row>
    <row r="7" spans="1:32">
      <c r="A7" s="25">
        <v>1</v>
      </c>
      <c r="B7" s="20" t="s">
        <v>245</v>
      </c>
      <c r="C7" s="20">
        <v>0</v>
      </c>
      <c r="D7" s="20">
        <v>100</v>
      </c>
      <c r="E7" s="20">
        <v>100</v>
      </c>
      <c r="F7" s="20">
        <v>0</v>
      </c>
      <c r="G7" s="20">
        <v>100</v>
      </c>
      <c r="H7" s="20">
        <v>100</v>
      </c>
      <c r="I7" s="20">
        <v>0</v>
      </c>
      <c r="J7" s="20">
        <v>100</v>
      </c>
      <c r="K7" s="20">
        <v>100</v>
      </c>
      <c r="L7" s="20">
        <v>0</v>
      </c>
      <c r="M7" s="20">
        <v>100</v>
      </c>
      <c r="N7" s="20">
        <v>100</v>
      </c>
      <c r="O7" s="13"/>
      <c r="P7" s="14">
        <v>5</v>
      </c>
      <c r="Q7" s="15"/>
      <c r="R7" s="15" t="s">
        <v>245</v>
      </c>
      <c r="S7" s="15"/>
      <c r="T7" s="15"/>
      <c r="U7" s="15">
        <v>23</v>
      </c>
      <c r="V7" s="15" t="s">
        <v>89</v>
      </c>
      <c r="W7" s="15">
        <v>20</v>
      </c>
      <c r="X7" s="16">
        <f t="shared" si="0"/>
        <v>4.1547562843725017E-2</v>
      </c>
      <c r="Y7" s="16"/>
      <c r="Z7" s="16"/>
      <c r="AA7" s="16"/>
      <c r="AB7" s="16"/>
      <c r="AC7" s="16"/>
      <c r="AD7" s="16"/>
      <c r="AE7" s="16"/>
      <c r="AF7">
        <f t="shared" si="1"/>
        <v>0.41547562843725017</v>
      </c>
    </row>
    <row r="8" spans="1:32">
      <c r="A8" s="25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13"/>
      <c r="P8" s="14">
        <v>6</v>
      </c>
      <c r="Q8" s="15"/>
      <c r="R8" s="15" t="s">
        <v>245</v>
      </c>
      <c r="S8" s="15"/>
      <c r="T8" s="15"/>
      <c r="U8" s="15">
        <v>43</v>
      </c>
      <c r="V8" s="15" t="s">
        <v>89</v>
      </c>
      <c r="W8" s="15">
        <v>22</v>
      </c>
      <c r="X8" s="16">
        <f t="shared" si="0"/>
        <v>0.14522012041218818</v>
      </c>
      <c r="Y8" s="16"/>
      <c r="Z8" s="16"/>
      <c r="AA8" s="16"/>
      <c r="AB8" s="16"/>
      <c r="AC8" s="16"/>
      <c r="AD8" s="16"/>
      <c r="AE8" s="16"/>
      <c r="AF8">
        <f t="shared" si="1"/>
        <v>1.59742132453407</v>
      </c>
    </row>
    <row r="9" spans="1:32">
      <c r="A9" s="25">
        <v>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13"/>
      <c r="P9" s="14">
        <v>7</v>
      </c>
      <c r="Q9" s="15"/>
      <c r="R9" s="15" t="s">
        <v>245</v>
      </c>
      <c r="S9" s="15"/>
      <c r="T9" s="15"/>
      <c r="U9" s="15">
        <v>52</v>
      </c>
      <c r="V9" s="15" t="s">
        <v>89</v>
      </c>
      <c r="W9" s="15">
        <v>24</v>
      </c>
      <c r="X9" s="16">
        <f t="shared" si="0"/>
        <v>0.21237166338267005</v>
      </c>
      <c r="Y9" s="16"/>
      <c r="Z9" s="16"/>
      <c r="AA9" s="16"/>
      <c r="AB9" s="16"/>
      <c r="AC9" s="16"/>
      <c r="AD9" s="16"/>
      <c r="AE9" s="16"/>
      <c r="AF9">
        <f t="shared" si="1"/>
        <v>2.5484599605920408</v>
      </c>
    </row>
    <row r="10" spans="1:32">
      <c r="A10" s="25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13"/>
      <c r="P10" s="14">
        <v>8</v>
      </c>
      <c r="Q10" s="15"/>
      <c r="R10" s="15"/>
      <c r="S10" s="15"/>
      <c r="T10" s="15"/>
      <c r="U10" s="15"/>
      <c r="V10" s="15"/>
      <c r="W10" s="15"/>
      <c r="X10" s="16">
        <f t="shared" si="0"/>
        <v>0</v>
      </c>
      <c r="Y10" s="16"/>
      <c r="Z10" s="16"/>
      <c r="AA10" s="16"/>
      <c r="AB10" s="16"/>
      <c r="AC10" s="16"/>
      <c r="AD10" s="16"/>
      <c r="AE10" s="16"/>
      <c r="AF10">
        <f t="shared" si="1"/>
        <v>0</v>
      </c>
    </row>
    <row r="11" spans="1:32">
      <c r="A11" s="25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13"/>
      <c r="P11" s="14">
        <v>9</v>
      </c>
      <c r="Q11" s="15"/>
      <c r="R11" s="15"/>
      <c r="S11" s="15"/>
      <c r="T11" s="15"/>
      <c r="U11" s="15"/>
      <c r="V11" s="15"/>
      <c r="W11" s="15"/>
      <c r="X11" s="16">
        <f t="shared" si="0"/>
        <v>0</v>
      </c>
      <c r="Y11" s="16"/>
      <c r="Z11" s="16"/>
      <c r="AA11" s="16"/>
      <c r="AB11" s="16"/>
      <c r="AC11" s="16"/>
      <c r="AD11" s="16"/>
      <c r="AE11" s="16"/>
      <c r="AF11">
        <f t="shared" si="1"/>
        <v>0</v>
      </c>
    </row>
    <row r="12" spans="1:32">
      <c r="A12" s="25">
        <v>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13"/>
      <c r="P12" s="14">
        <v>10</v>
      </c>
      <c r="Q12" s="15"/>
      <c r="R12" s="15"/>
      <c r="S12" s="15"/>
      <c r="T12" s="15"/>
      <c r="U12" s="15"/>
      <c r="V12" s="15"/>
      <c r="W12" s="15"/>
      <c r="X12" s="16">
        <f t="shared" si="0"/>
        <v>0</v>
      </c>
      <c r="Y12" s="16"/>
      <c r="Z12" s="16"/>
      <c r="AA12" s="16"/>
      <c r="AB12" s="16"/>
      <c r="AC12" s="16"/>
      <c r="AD12" s="16"/>
      <c r="AE12" s="16"/>
      <c r="AF12">
        <f t="shared" si="1"/>
        <v>0</v>
      </c>
    </row>
    <row r="13" spans="1:32">
      <c r="A13" s="25">
        <v>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13"/>
      <c r="P13" s="14">
        <v>11</v>
      </c>
      <c r="Q13" s="15"/>
      <c r="R13" s="15"/>
      <c r="S13" s="15"/>
      <c r="T13" s="15"/>
      <c r="U13" s="15"/>
      <c r="V13" s="15"/>
      <c r="W13" s="15"/>
      <c r="X13" s="16">
        <f t="shared" si="0"/>
        <v>0</v>
      </c>
      <c r="Y13" s="16"/>
      <c r="Z13" s="16"/>
      <c r="AA13" s="16"/>
      <c r="AB13" s="16"/>
      <c r="AC13" s="16"/>
      <c r="AD13" s="16"/>
      <c r="AE13" s="16"/>
      <c r="AF13">
        <f t="shared" si="1"/>
        <v>0</v>
      </c>
    </row>
    <row r="14" spans="1:32">
      <c r="A14" s="25">
        <v>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13"/>
      <c r="P14" s="14">
        <v>12</v>
      </c>
      <c r="Q14" s="15"/>
      <c r="R14" s="15"/>
      <c r="S14" s="15"/>
      <c r="T14" s="15"/>
      <c r="U14" s="15"/>
      <c r="V14" s="15"/>
      <c r="W14" s="15"/>
      <c r="X14" s="16">
        <f t="shared" si="0"/>
        <v>0</v>
      </c>
      <c r="Y14" s="16"/>
      <c r="Z14" s="16"/>
      <c r="AA14" s="16"/>
      <c r="AB14" s="16"/>
      <c r="AC14" s="16"/>
      <c r="AD14" s="16"/>
      <c r="AE14" s="16"/>
      <c r="AF14">
        <f t="shared" si="1"/>
        <v>0</v>
      </c>
    </row>
    <row r="15" spans="1:32">
      <c r="A15" s="25">
        <v>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13"/>
      <c r="P15" s="14">
        <v>13</v>
      </c>
      <c r="Q15" s="15"/>
      <c r="R15" s="15"/>
      <c r="S15" s="15"/>
      <c r="T15" s="15"/>
      <c r="U15" s="15"/>
      <c r="V15" s="15"/>
      <c r="W15" s="15"/>
      <c r="X15" s="16">
        <f t="shared" si="0"/>
        <v>0</v>
      </c>
      <c r="Y15" s="16"/>
      <c r="Z15" s="16"/>
      <c r="AA15" s="16"/>
      <c r="AB15" s="16"/>
      <c r="AC15" s="16"/>
      <c r="AD15" s="16"/>
      <c r="AE15" s="16"/>
      <c r="AF15">
        <f t="shared" si="1"/>
        <v>0</v>
      </c>
    </row>
    <row r="16" spans="1:32">
      <c r="A16" s="25">
        <v>10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13"/>
      <c r="P16" s="14">
        <v>14</v>
      </c>
      <c r="Q16" s="15"/>
      <c r="R16" s="15"/>
      <c r="S16" s="15"/>
      <c r="T16" s="15"/>
      <c r="U16" s="15"/>
      <c r="V16" s="15"/>
      <c r="W16" s="15"/>
      <c r="X16" s="16">
        <f t="shared" si="0"/>
        <v>0</v>
      </c>
      <c r="Y16" s="16"/>
      <c r="Z16" s="16"/>
      <c r="AA16" s="16"/>
      <c r="AB16" s="16"/>
      <c r="AC16" s="16"/>
      <c r="AD16" s="16"/>
      <c r="AE16" s="16"/>
      <c r="AF16">
        <f t="shared" si="1"/>
        <v>0</v>
      </c>
    </row>
    <row r="17" spans="1:32">
      <c r="A17" s="25">
        <v>11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13"/>
      <c r="P17" s="14">
        <v>15</v>
      </c>
      <c r="Q17" s="15"/>
      <c r="R17" s="15"/>
      <c r="S17" s="15"/>
      <c r="T17" s="15"/>
      <c r="U17" s="15"/>
      <c r="V17" s="15"/>
      <c r="W17" s="15"/>
      <c r="X17" s="16">
        <f t="shared" si="0"/>
        <v>0</v>
      </c>
      <c r="Y17" s="16"/>
      <c r="Z17" s="16"/>
      <c r="AA17" s="16"/>
      <c r="AB17" s="16"/>
      <c r="AC17" s="16"/>
      <c r="AD17" s="16"/>
      <c r="AE17" s="16"/>
      <c r="AF17">
        <f t="shared" si="1"/>
        <v>0</v>
      </c>
    </row>
    <row r="18" spans="1:32">
      <c r="A18" s="25">
        <v>12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3"/>
      <c r="P18" s="14">
        <v>16</v>
      </c>
      <c r="Q18" s="15"/>
      <c r="R18" s="15"/>
      <c r="S18" s="15"/>
      <c r="T18" s="15"/>
      <c r="U18" s="15"/>
      <c r="V18" s="15"/>
      <c r="W18" s="15"/>
      <c r="X18" s="16">
        <f t="shared" si="0"/>
        <v>0</v>
      </c>
      <c r="Y18" s="16"/>
      <c r="Z18" s="16"/>
      <c r="AA18" s="16"/>
      <c r="AB18" s="16"/>
      <c r="AC18" s="16"/>
      <c r="AD18" s="16"/>
      <c r="AE18" s="16"/>
      <c r="AF18">
        <f t="shared" si="1"/>
        <v>0</v>
      </c>
    </row>
    <row r="19" spans="1:32">
      <c r="A19" s="25">
        <v>13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13"/>
      <c r="P19" s="14">
        <v>17</v>
      </c>
      <c r="Q19" s="15"/>
      <c r="R19" s="15"/>
      <c r="S19" s="15"/>
      <c r="T19" s="15"/>
      <c r="U19" s="15"/>
      <c r="V19" s="15"/>
      <c r="W19" s="15"/>
      <c r="X19" s="16">
        <f t="shared" si="0"/>
        <v>0</v>
      </c>
      <c r="Y19" s="16"/>
      <c r="Z19" s="16"/>
      <c r="AA19" s="16"/>
      <c r="AB19" s="16"/>
      <c r="AC19" s="16"/>
      <c r="AD19" s="16"/>
      <c r="AE19" s="16"/>
      <c r="AF19">
        <f t="shared" si="1"/>
        <v>0</v>
      </c>
    </row>
    <row r="20" spans="1:32">
      <c r="A20" s="25">
        <v>14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13"/>
      <c r="P20" s="14">
        <v>18</v>
      </c>
      <c r="Q20" s="15"/>
      <c r="R20" s="15"/>
      <c r="S20" s="15"/>
      <c r="T20" s="15"/>
      <c r="U20" s="15"/>
      <c r="V20" s="15"/>
      <c r="W20" s="15"/>
      <c r="X20" s="16">
        <f t="shared" si="0"/>
        <v>0</v>
      </c>
      <c r="Y20" s="16"/>
      <c r="Z20" s="16"/>
      <c r="AA20" s="16"/>
      <c r="AB20" s="16"/>
      <c r="AC20" s="16"/>
      <c r="AD20" s="16"/>
      <c r="AE20" s="16"/>
      <c r="AF20">
        <f t="shared" si="1"/>
        <v>0</v>
      </c>
    </row>
    <row r="21" spans="1:3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>
        <v>19</v>
      </c>
      <c r="Q21" s="15"/>
      <c r="R21" s="15"/>
      <c r="S21" s="15"/>
      <c r="T21" s="15"/>
      <c r="U21" s="15"/>
      <c r="V21" s="15"/>
      <c r="W21" s="15"/>
      <c r="X21" s="16">
        <f t="shared" si="0"/>
        <v>0</v>
      </c>
      <c r="Y21" s="16"/>
      <c r="Z21" s="16"/>
      <c r="AA21" s="16"/>
      <c r="AB21" s="16"/>
      <c r="AC21" s="16"/>
      <c r="AD21" s="16"/>
      <c r="AE21" s="16"/>
      <c r="AF21">
        <f t="shared" si="1"/>
        <v>0</v>
      </c>
    </row>
    <row r="22" spans="1:3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>
        <v>20</v>
      </c>
      <c r="Q22" s="15"/>
      <c r="R22" s="15"/>
      <c r="S22" s="15"/>
      <c r="T22" s="15"/>
      <c r="U22" s="15"/>
      <c r="V22" s="15"/>
      <c r="W22" s="15"/>
      <c r="X22" s="16">
        <f t="shared" si="0"/>
        <v>0</v>
      </c>
      <c r="Y22" s="16"/>
      <c r="Z22" s="16"/>
      <c r="AA22" s="16"/>
      <c r="AB22" s="16"/>
      <c r="AC22" s="16"/>
      <c r="AD22" s="16"/>
      <c r="AE22" s="16"/>
      <c r="AF22">
        <f t="shared" si="1"/>
        <v>0</v>
      </c>
    </row>
    <row r="23" spans="1:32">
      <c r="X23">
        <f>SUM(X3:X13)</f>
        <v>1.02188155039642</v>
      </c>
      <c r="AF23">
        <f>SUM(AF3:AF22)</f>
        <v>14.427410832437598</v>
      </c>
    </row>
    <row r="24" spans="1:32">
      <c r="A24" s="105" t="s">
        <v>327</v>
      </c>
      <c r="B24" s="105" t="s">
        <v>1</v>
      </c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 t="s">
        <v>2</v>
      </c>
      <c r="Q24" s="105"/>
      <c r="R24" s="105"/>
      <c r="S24" s="105"/>
      <c r="T24" s="105"/>
      <c r="U24" s="105"/>
      <c r="V24" s="105"/>
      <c r="W24" s="105"/>
      <c r="X24" s="105"/>
      <c r="Y24" s="105" t="s">
        <v>3</v>
      </c>
      <c r="Z24" s="105"/>
      <c r="AA24" s="105"/>
      <c r="AB24" s="105"/>
      <c r="AC24" s="105"/>
      <c r="AD24" s="105"/>
      <c r="AE24" s="105"/>
    </row>
    <row r="25" spans="1:32">
      <c r="A25" s="166" t="s">
        <v>328</v>
      </c>
      <c r="B25" s="107"/>
      <c r="C25" s="150" t="s">
        <v>4</v>
      </c>
      <c r="D25" s="151"/>
      <c r="E25" s="152"/>
      <c r="F25" s="150" t="s">
        <v>5</v>
      </c>
      <c r="G25" s="151"/>
      <c r="H25" s="152"/>
      <c r="I25" s="150" t="s">
        <v>6</v>
      </c>
      <c r="J25" s="151"/>
      <c r="K25" s="152"/>
      <c r="L25" s="150" t="s">
        <v>7</v>
      </c>
      <c r="M25" s="151"/>
      <c r="N25" s="152"/>
      <c r="O25" s="108"/>
      <c r="P25" s="31" t="s">
        <v>8</v>
      </c>
      <c r="Q25" s="32" t="s">
        <v>9</v>
      </c>
      <c r="R25" s="32" t="s">
        <v>10</v>
      </c>
      <c r="S25" s="32" t="s">
        <v>11</v>
      </c>
      <c r="T25" s="32" t="s">
        <v>12</v>
      </c>
      <c r="U25" s="32" t="s">
        <v>13</v>
      </c>
      <c r="V25" s="32" t="s">
        <v>14</v>
      </c>
      <c r="W25" s="32" t="s">
        <v>15</v>
      </c>
      <c r="X25" s="33"/>
      <c r="Y25" s="128"/>
      <c r="Z25" s="35" t="s">
        <v>16</v>
      </c>
      <c r="AA25" s="35" t="s">
        <v>17</v>
      </c>
      <c r="AB25" s="35" t="s">
        <v>18</v>
      </c>
      <c r="AC25" s="35" t="s">
        <v>19</v>
      </c>
      <c r="AD25" s="35" t="s">
        <v>20</v>
      </c>
      <c r="AE25" s="35" t="s">
        <v>21</v>
      </c>
    </row>
    <row r="26" spans="1:32">
      <c r="A26" s="166" t="s">
        <v>329</v>
      </c>
      <c r="B26" s="142" t="s">
        <v>22</v>
      </c>
      <c r="C26" s="37">
        <v>1</v>
      </c>
      <c r="D26" s="38">
        <v>4</v>
      </c>
      <c r="E26" s="38">
        <v>25</v>
      </c>
      <c r="F26" s="38">
        <v>1</v>
      </c>
      <c r="G26" s="38">
        <v>4</v>
      </c>
      <c r="H26" s="38">
        <v>25</v>
      </c>
      <c r="I26" s="38">
        <v>1</v>
      </c>
      <c r="J26" s="38">
        <v>4</v>
      </c>
      <c r="K26" s="38">
        <v>25</v>
      </c>
      <c r="L26" s="38">
        <v>1</v>
      </c>
      <c r="M26" s="38">
        <v>4</v>
      </c>
      <c r="N26" s="38">
        <v>25</v>
      </c>
      <c r="O26" s="110"/>
      <c r="P26" s="40">
        <v>1</v>
      </c>
      <c r="Q26" s="111">
        <v>1</v>
      </c>
      <c r="R26" s="111" t="s">
        <v>245</v>
      </c>
      <c r="S26" s="111">
        <v>30</v>
      </c>
      <c r="T26" s="111">
        <v>10.8</v>
      </c>
      <c r="U26" s="111">
        <v>52</v>
      </c>
      <c r="V26" s="111">
        <v>1.3</v>
      </c>
      <c r="W26" s="111">
        <v>35.200000000000003</v>
      </c>
      <c r="X26" s="16">
        <f t="shared" ref="X26:X46" si="2">(U26/100/2)^2*PI()</f>
        <v>0.21237166338267005</v>
      </c>
      <c r="Y26" s="113" t="s">
        <v>24</v>
      </c>
      <c r="Z26" s="111">
        <v>14</v>
      </c>
      <c r="AA26" s="111">
        <v>16</v>
      </c>
      <c r="AB26" s="111">
        <v>24</v>
      </c>
      <c r="AC26" s="111"/>
      <c r="AD26" s="111"/>
      <c r="AE26" s="111">
        <f>AVERAGE(Z26:AB26)</f>
        <v>18</v>
      </c>
      <c r="AF26">
        <f t="shared" ref="AF26:AF45" si="3">X26*W26*0.5</f>
        <v>3.7377412755349932</v>
      </c>
    </row>
    <row r="27" spans="1:32">
      <c r="A27" s="106"/>
      <c r="B27" s="153"/>
      <c r="C27" s="45" t="s">
        <v>25</v>
      </c>
      <c r="D27" s="46" t="s">
        <v>26</v>
      </c>
      <c r="E27" s="46" t="s">
        <v>27</v>
      </c>
      <c r="F27" s="46" t="s">
        <v>28</v>
      </c>
      <c r="G27" s="46" t="s">
        <v>29</v>
      </c>
      <c r="H27" s="46" t="s">
        <v>30</v>
      </c>
      <c r="I27" s="46" t="s">
        <v>31</v>
      </c>
      <c r="J27" s="46" t="s">
        <v>32</v>
      </c>
      <c r="K27" s="46" t="s">
        <v>33</v>
      </c>
      <c r="L27" s="46" t="s">
        <v>34</v>
      </c>
      <c r="M27" s="46" t="s">
        <v>35</v>
      </c>
      <c r="N27" s="46" t="s">
        <v>36</v>
      </c>
      <c r="O27" s="108"/>
      <c r="P27" s="40">
        <v>2</v>
      </c>
      <c r="Q27" s="111">
        <v>2</v>
      </c>
      <c r="R27" s="111" t="s">
        <v>245</v>
      </c>
      <c r="S27" s="111">
        <v>105</v>
      </c>
      <c r="T27" s="111">
        <v>4.8</v>
      </c>
      <c r="U27" s="111">
        <v>45.2</v>
      </c>
      <c r="V27" s="111">
        <v>1.3</v>
      </c>
      <c r="W27" s="111">
        <v>34.9</v>
      </c>
      <c r="X27" s="16">
        <f t="shared" si="2"/>
        <v>0.16045998637475228</v>
      </c>
      <c r="Y27" s="112"/>
      <c r="Z27" s="112"/>
      <c r="AA27" s="112"/>
      <c r="AB27" s="112"/>
      <c r="AC27" s="112"/>
      <c r="AD27" s="112"/>
      <c r="AE27" s="112"/>
      <c r="AF27">
        <f t="shared" si="3"/>
        <v>2.800026762239427</v>
      </c>
    </row>
    <row r="28" spans="1:32" ht="19.5">
      <c r="A28" s="114"/>
      <c r="B28" s="49" t="s">
        <v>38</v>
      </c>
      <c r="C28" s="129">
        <v>0</v>
      </c>
      <c r="D28" s="114">
        <v>1</v>
      </c>
      <c r="E28" s="114">
        <v>25</v>
      </c>
      <c r="F28" s="114">
        <v>0</v>
      </c>
      <c r="G28" s="114">
        <v>0</v>
      </c>
      <c r="H28" s="114">
        <v>25</v>
      </c>
      <c r="I28" s="114">
        <v>0</v>
      </c>
      <c r="J28" s="114">
        <v>1</v>
      </c>
      <c r="K28" s="114">
        <v>25</v>
      </c>
      <c r="L28" s="114">
        <v>0</v>
      </c>
      <c r="M28" s="114">
        <v>0</v>
      </c>
      <c r="N28" s="114">
        <v>25</v>
      </c>
      <c r="O28" s="110"/>
      <c r="P28" s="40">
        <v>3</v>
      </c>
      <c r="Q28" s="111">
        <v>3</v>
      </c>
      <c r="R28" s="111" t="s">
        <v>245</v>
      </c>
      <c r="S28" s="111">
        <v>115</v>
      </c>
      <c r="T28" s="111">
        <v>7.95</v>
      </c>
      <c r="U28" s="111">
        <v>55</v>
      </c>
      <c r="V28" s="111">
        <v>1.3</v>
      </c>
      <c r="W28" s="111">
        <v>31.9</v>
      </c>
      <c r="X28" s="16">
        <f t="shared" si="2"/>
        <v>0.23758294442772815</v>
      </c>
      <c r="Y28" s="112"/>
      <c r="Z28" s="112"/>
      <c r="AA28" s="112"/>
      <c r="AB28" s="112"/>
      <c r="AC28" s="112"/>
      <c r="AD28" s="112"/>
      <c r="AE28" s="112"/>
      <c r="AF28">
        <f>X28*W28*0.5</f>
        <v>3.7894479636222638</v>
      </c>
    </row>
    <row r="29" spans="1:32">
      <c r="A29" s="51" t="s">
        <v>40</v>
      </c>
      <c r="B29" s="52" t="s">
        <v>41</v>
      </c>
      <c r="C29" s="46" t="s">
        <v>42</v>
      </c>
      <c r="D29" s="46" t="s">
        <v>43</v>
      </c>
      <c r="E29" s="46" t="s">
        <v>44</v>
      </c>
      <c r="F29" s="46" t="s">
        <v>45</v>
      </c>
      <c r="G29" s="46" t="s">
        <v>46</v>
      </c>
      <c r="H29" s="46" t="s">
        <v>47</v>
      </c>
      <c r="I29" s="46" t="s">
        <v>48</v>
      </c>
      <c r="J29" s="46" t="s">
        <v>49</v>
      </c>
      <c r="K29" s="46" t="s">
        <v>50</v>
      </c>
      <c r="L29" s="46" t="s">
        <v>51</v>
      </c>
      <c r="M29" s="46" t="s">
        <v>52</v>
      </c>
      <c r="N29" s="46" t="s">
        <v>53</v>
      </c>
      <c r="O29" s="108"/>
      <c r="P29" s="40">
        <v>4</v>
      </c>
      <c r="Q29" s="111">
        <v>4</v>
      </c>
      <c r="R29" s="111" t="s">
        <v>245</v>
      </c>
      <c r="S29" s="111">
        <v>175</v>
      </c>
      <c r="T29" s="111">
        <v>3.75</v>
      </c>
      <c r="U29" s="111">
        <v>40</v>
      </c>
      <c r="V29" s="111">
        <v>1.3</v>
      </c>
      <c r="W29" s="111">
        <v>30.2</v>
      </c>
      <c r="X29" s="16">
        <f t="shared" si="2"/>
        <v>0.12566370614359174</v>
      </c>
      <c r="Y29" s="112"/>
      <c r="Z29" s="112"/>
      <c r="AA29" s="112"/>
      <c r="AB29" s="112"/>
      <c r="AC29" s="112"/>
      <c r="AD29" s="112"/>
      <c r="AE29" s="112"/>
      <c r="AF29">
        <f>X29*W29*0.5</f>
        <v>1.8975219627682351</v>
      </c>
    </row>
    <row r="30" spans="1:32">
      <c r="A30" s="53">
        <v>1</v>
      </c>
      <c r="B30" s="114" t="s">
        <v>245</v>
      </c>
      <c r="C30" s="114">
        <v>0</v>
      </c>
      <c r="D30" s="114">
        <v>100</v>
      </c>
      <c r="E30" s="114">
        <v>100</v>
      </c>
      <c r="F30" s="114">
        <v>0</v>
      </c>
      <c r="G30" s="114">
        <v>0</v>
      </c>
      <c r="H30" s="114">
        <v>100</v>
      </c>
      <c r="I30" s="114">
        <v>0</v>
      </c>
      <c r="J30" s="114">
        <v>100</v>
      </c>
      <c r="K30" s="114">
        <v>100</v>
      </c>
      <c r="L30" s="114">
        <v>0</v>
      </c>
      <c r="M30" s="114">
        <v>0</v>
      </c>
      <c r="N30" s="114">
        <v>100</v>
      </c>
      <c r="O30" s="110"/>
      <c r="P30" s="40">
        <v>5</v>
      </c>
      <c r="Q30" s="111">
        <v>5</v>
      </c>
      <c r="R30" s="111" t="s">
        <v>324</v>
      </c>
      <c r="S30" s="111">
        <v>245</v>
      </c>
      <c r="T30" s="111">
        <v>6.27</v>
      </c>
      <c r="U30" s="111">
        <v>33.4</v>
      </c>
      <c r="V30" s="111">
        <v>1.3</v>
      </c>
      <c r="W30" s="111">
        <v>24</v>
      </c>
      <c r="X30" s="16">
        <f t="shared" si="2"/>
        <v>8.7615877515965723E-2</v>
      </c>
      <c r="Y30" s="112"/>
      <c r="Z30" s="112"/>
      <c r="AA30" s="112"/>
      <c r="AB30" s="112"/>
      <c r="AC30" s="112"/>
      <c r="AD30" s="112"/>
      <c r="AE30" s="112"/>
      <c r="AF30">
        <f t="shared" si="3"/>
        <v>1.0513905301915887</v>
      </c>
    </row>
    <row r="31" spans="1:32">
      <c r="A31" s="53">
        <v>2</v>
      </c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0"/>
      <c r="P31" s="40">
        <v>6</v>
      </c>
      <c r="Q31" s="111">
        <v>6</v>
      </c>
      <c r="R31" s="111" t="s">
        <v>324</v>
      </c>
      <c r="S31" s="111">
        <v>295</v>
      </c>
      <c r="T31" s="111">
        <v>4</v>
      </c>
      <c r="U31" s="111">
        <v>22.6</v>
      </c>
      <c r="V31" s="111">
        <v>1.3</v>
      </c>
      <c r="W31" s="111">
        <v>22.5</v>
      </c>
      <c r="X31" s="16">
        <f t="shared" si="2"/>
        <v>4.0114996593688071E-2</v>
      </c>
      <c r="Y31" s="112"/>
      <c r="Z31" s="112"/>
      <c r="AA31" s="112"/>
      <c r="AB31" s="112"/>
      <c r="AC31" s="112"/>
      <c r="AD31" s="112"/>
      <c r="AE31" s="112"/>
      <c r="AF31">
        <f t="shared" si="3"/>
        <v>0.45129371167899079</v>
      </c>
    </row>
    <row r="32" spans="1:32">
      <c r="A32" s="53">
        <v>3</v>
      </c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0"/>
      <c r="P32" s="40">
        <v>7</v>
      </c>
      <c r="Q32" s="111">
        <v>7</v>
      </c>
      <c r="R32" s="111" t="s">
        <v>330</v>
      </c>
      <c r="S32" s="111">
        <v>325</v>
      </c>
      <c r="T32" s="111">
        <v>3.45</v>
      </c>
      <c r="U32" s="111">
        <v>21.3</v>
      </c>
      <c r="V32" s="111">
        <v>1.3</v>
      </c>
      <c r="W32" s="111">
        <v>20.100000000000001</v>
      </c>
      <c r="X32" s="16">
        <f t="shared" si="2"/>
        <v>3.5632729275178833E-2</v>
      </c>
      <c r="Y32" s="112"/>
      <c r="Z32" s="112"/>
      <c r="AA32" s="112"/>
      <c r="AB32" s="112"/>
      <c r="AC32" s="112"/>
      <c r="AD32" s="112"/>
      <c r="AE32" s="112"/>
      <c r="AF32">
        <f t="shared" si="3"/>
        <v>0.35810892921554732</v>
      </c>
    </row>
    <row r="33" spans="1:32">
      <c r="A33" s="53">
        <v>4</v>
      </c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0"/>
      <c r="P33" s="40">
        <v>8</v>
      </c>
      <c r="Q33" s="111"/>
      <c r="R33" s="111"/>
      <c r="S33" s="111"/>
      <c r="T33" s="111"/>
      <c r="U33" s="111"/>
      <c r="V33" s="111"/>
      <c r="W33" s="111"/>
      <c r="X33" s="16">
        <f t="shared" si="2"/>
        <v>0</v>
      </c>
      <c r="Y33" s="112"/>
      <c r="Z33" s="112"/>
      <c r="AA33" s="112"/>
      <c r="AB33" s="112"/>
      <c r="AC33" s="112"/>
      <c r="AD33" s="112"/>
      <c r="AE33" s="112"/>
      <c r="AF33">
        <f t="shared" si="3"/>
        <v>0</v>
      </c>
    </row>
    <row r="34" spans="1:32">
      <c r="A34" s="53">
        <v>5</v>
      </c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0"/>
      <c r="P34" s="40">
        <v>9</v>
      </c>
      <c r="Q34" s="111"/>
      <c r="R34" s="111"/>
      <c r="S34" s="111"/>
      <c r="T34" s="111"/>
      <c r="U34" s="111"/>
      <c r="V34" s="111"/>
      <c r="W34" s="111"/>
      <c r="X34" s="16">
        <f t="shared" si="2"/>
        <v>0</v>
      </c>
      <c r="Y34" s="112"/>
      <c r="Z34" s="112"/>
      <c r="AA34" s="112"/>
      <c r="AB34" s="112"/>
      <c r="AC34" s="112"/>
      <c r="AD34" s="112"/>
      <c r="AE34" s="112"/>
      <c r="AF34">
        <f t="shared" si="3"/>
        <v>0</v>
      </c>
    </row>
    <row r="35" spans="1:32">
      <c r="A35" s="53">
        <v>6</v>
      </c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0"/>
      <c r="P35" s="40">
        <v>10</v>
      </c>
      <c r="Q35" s="111"/>
      <c r="R35" s="111"/>
      <c r="S35" s="111"/>
      <c r="T35" s="111"/>
      <c r="U35" s="111"/>
      <c r="V35" s="111"/>
      <c r="W35" s="111"/>
      <c r="X35" s="16">
        <f t="shared" si="2"/>
        <v>0</v>
      </c>
      <c r="Y35" s="112"/>
      <c r="Z35" s="112"/>
      <c r="AA35" s="112"/>
      <c r="AB35" s="112"/>
      <c r="AC35" s="112"/>
      <c r="AD35" s="112"/>
      <c r="AE35" s="112"/>
      <c r="AF35">
        <f t="shared" si="3"/>
        <v>0</v>
      </c>
    </row>
    <row r="36" spans="1:32">
      <c r="A36" s="53">
        <v>7</v>
      </c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0"/>
      <c r="P36" s="40">
        <v>11</v>
      </c>
      <c r="Q36" s="111"/>
      <c r="R36" s="111"/>
      <c r="S36" s="111"/>
      <c r="T36" s="111"/>
      <c r="U36" s="111"/>
      <c r="V36" s="111"/>
      <c r="W36" s="111"/>
      <c r="X36" s="16">
        <f t="shared" si="2"/>
        <v>0</v>
      </c>
      <c r="Y36" s="112"/>
      <c r="Z36" s="112"/>
      <c r="AA36" s="112"/>
      <c r="AB36" s="112"/>
      <c r="AC36" s="112"/>
      <c r="AD36" s="112"/>
      <c r="AE36" s="112"/>
      <c r="AF36">
        <f t="shared" si="3"/>
        <v>0</v>
      </c>
    </row>
    <row r="37" spans="1:32">
      <c r="A37" s="53">
        <v>8</v>
      </c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0"/>
      <c r="P37" s="40">
        <v>12</v>
      </c>
      <c r="Q37" s="111"/>
      <c r="R37" s="111"/>
      <c r="S37" s="111"/>
      <c r="T37" s="111"/>
      <c r="U37" s="111"/>
      <c r="V37" s="111"/>
      <c r="W37" s="111"/>
      <c r="X37" s="16">
        <f t="shared" si="2"/>
        <v>0</v>
      </c>
      <c r="Y37" s="112"/>
      <c r="Z37" s="112"/>
      <c r="AA37" s="112"/>
      <c r="AB37" s="112"/>
      <c r="AC37" s="112"/>
      <c r="AD37" s="112"/>
      <c r="AE37" s="112"/>
      <c r="AF37">
        <f t="shared" si="3"/>
        <v>0</v>
      </c>
    </row>
    <row r="38" spans="1:32">
      <c r="A38" s="53">
        <v>9</v>
      </c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0"/>
      <c r="P38" s="40">
        <v>13</v>
      </c>
      <c r="Q38" s="111"/>
      <c r="R38" s="111"/>
      <c r="S38" s="111"/>
      <c r="T38" s="111"/>
      <c r="U38" s="111"/>
      <c r="V38" s="111"/>
      <c r="W38" s="111"/>
      <c r="X38" s="16">
        <f t="shared" si="2"/>
        <v>0</v>
      </c>
      <c r="Y38" s="112"/>
      <c r="Z38" s="112"/>
      <c r="AA38" s="112"/>
      <c r="AB38" s="112"/>
      <c r="AC38" s="112"/>
      <c r="AD38" s="112"/>
      <c r="AE38" s="112"/>
      <c r="AF38">
        <f t="shared" si="3"/>
        <v>0</v>
      </c>
    </row>
    <row r="39" spans="1:32">
      <c r="A39" s="53">
        <v>10</v>
      </c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0"/>
      <c r="P39" s="40">
        <v>14</v>
      </c>
      <c r="Q39" s="111"/>
      <c r="R39" s="111"/>
      <c r="S39" s="111"/>
      <c r="T39" s="111"/>
      <c r="U39" s="111"/>
      <c r="V39" s="111"/>
      <c r="W39" s="111"/>
      <c r="X39" s="16">
        <f t="shared" si="2"/>
        <v>0</v>
      </c>
      <c r="Y39" s="112"/>
      <c r="Z39" s="112"/>
      <c r="AA39" s="112"/>
      <c r="AB39" s="112"/>
      <c r="AC39" s="112"/>
      <c r="AD39" s="112"/>
      <c r="AE39" s="112"/>
      <c r="AF39">
        <f t="shared" si="3"/>
        <v>0</v>
      </c>
    </row>
    <row r="40" spans="1:32">
      <c r="A40" s="53">
        <v>11</v>
      </c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0"/>
      <c r="P40" s="40">
        <v>15</v>
      </c>
      <c r="Q40" s="111"/>
      <c r="R40" s="111"/>
      <c r="S40" s="111"/>
      <c r="T40" s="111"/>
      <c r="U40" s="111"/>
      <c r="V40" s="111"/>
      <c r="W40" s="111"/>
      <c r="X40" s="16">
        <f t="shared" si="2"/>
        <v>0</v>
      </c>
      <c r="Y40" s="112"/>
      <c r="Z40" s="112"/>
      <c r="AA40" s="112"/>
      <c r="AB40" s="112"/>
      <c r="AC40" s="112"/>
      <c r="AD40" s="112"/>
      <c r="AE40" s="112"/>
      <c r="AF40">
        <f t="shared" si="3"/>
        <v>0</v>
      </c>
    </row>
    <row r="41" spans="1:32">
      <c r="A41" s="53">
        <v>12</v>
      </c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0"/>
      <c r="P41" s="40">
        <v>16</v>
      </c>
      <c r="Q41" s="111"/>
      <c r="R41" s="111"/>
      <c r="S41" s="111"/>
      <c r="T41" s="111"/>
      <c r="U41" s="111"/>
      <c r="V41" s="111"/>
      <c r="W41" s="111"/>
      <c r="X41" s="16">
        <f t="shared" si="2"/>
        <v>0</v>
      </c>
      <c r="Y41" s="112"/>
      <c r="Z41" s="112"/>
      <c r="AA41" s="112"/>
      <c r="AB41" s="112"/>
      <c r="AC41" s="112"/>
      <c r="AD41" s="112"/>
      <c r="AE41" s="112"/>
      <c r="AF41">
        <f t="shared" si="3"/>
        <v>0</v>
      </c>
    </row>
    <row r="42" spans="1:32">
      <c r="A42" s="53">
        <v>13</v>
      </c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0"/>
      <c r="P42" s="40">
        <v>17</v>
      </c>
      <c r="Q42" s="111"/>
      <c r="R42" s="111"/>
      <c r="S42" s="111"/>
      <c r="T42" s="111"/>
      <c r="U42" s="111"/>
      <c r="V42" s="111"/>
      <c r="W42" s="111"/>
      <c r="X42" s="16">
        <f t="shared" si="2"/>
        <v>0</v>
      </c>
      <c r="Y42" s="112"/>
      <c r="Z42" s="112"/>
      <c r="AA42" s="112"/>
      <c r="AB42" s="112"/>
      <c r="AC42" s="112"/>
      <c r="AD42" s="112"/>
      <c r="AE42" s="112"/>
      <c r="AF42">
        <f t="shared" si="3"/>
        <v>0</v>
      </c>
    </row>
    <row r="43" spans="1:32">
      <c r="A43" s="53">
        <v>14</v>
      </c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0"/>
      <c r="P43" s="40">
        <v>18</v>
      </c>
      <c r="Q43" s="111"/>
      <c r="R43" s="111"/>
      <c r="S43" s="111"/>
      <c r="T43" s="111"/>
      <c r="U43" s="111"/>
      <c r="V43" s="111"/>
      <c r="W43" s="111"/>
      <c r="X43" s="16">
        <f t="shared" si="2"/>
        <v>0</v>
      </c>
      <c r="Y43" s="112"/>
      <c r="Z43" s="112"/>
      <c r="AA43" s="112"/>
      <c r="AB43" s="112"/>
      <c r="AC43" s="112"/>
      <c r="AD43" s="112"/>
      <c r="AE43" s="112"/>
      <c r="AF43">
        <f t="shared" si="3"/>
        <v>0</v>
      </c>
    </row>
    <row r="44" spans="1:32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40">
        <v>19</v>
      </c>
      <c r="Q44" s="111"/>
      <c r="R44" s="111"/>
      <c r="S44" s="111"/>
      <c r="T44" s="111"/>
      <c r="U44" s="111"/>
      <c r="V44" s="111"/>
      <c r="W44" s="111"/>
      <c r="X44" s="16">
        <f t="shared" si="2"/>
        <v>0</v>
      </c>
      <c r="Y44" s="112"/>
      <c r="Z44" s="112"/>
      <c r="AA44" s="112"/>
      <c r="AB44" s="112"/>
      <c r="AC44" s="112"/>
      <c r="AD44" s="112"/>
      <c r="AE44" s="112"/>
      <c r="AF44">
        <f t="shared" si="3"/>
        <v>0</v>
      </c>
    </row>
    <row r="45" spans="1:32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40">
        <v>20</v>
      </c>
      <c r="Q45" s="111"/>
      <c r="R45" s="111"/>
      <c r="S45" s="111"/>
      <c r="T45" s="111"/>
      <c r="U45" s="111"/>
      <c r="V45" s="111"/>
      <c r="W45" s="111"/>
      <c r="X45" s="16">
        <f t="shared" si="2"/>
        <v>0</v>
      </c>
      <c r="Y45" s="112"/>
      <c r="Z45" s="112"/>
      <c r="AA45" s="112"/>
      <c r="AB45" s="112"/>
      <c r="AC45" s="112"/>
      <c r="AD45" s="112"/>
      <c r="AE45" s="112"/>
      <c r="AF45">
        <f t="shared" si="3"/>
        <v>0</v>
      </c>
    </row>
    <row r="46" spans="1:32">
      <c r="X46">
        <f>SUM(X26:X36)</f>
        <v>0.89944190371357469</v>
      </c>
      <c r="AF46">
        <f>SUM(AF26:AF45)</f>
        <v>14.085531135251045</v>
      </c>
    </row>
  </sheetData>
  <mergeCells count="10">
    <mergeCell ref="C25:E25"/>
    <mergeCell ref="F25:H25"/>
    <mergeCell ref="I25:K25"/>
    <mergeCell ref="L25:N25"/>
    <mergeCell ref="B26:B27"/>
    <mergeCell ref="C2:E2"/>
    <mergeCell ref="F2:H2"/>
    <mergeCell ref="I2:K2"/>
    <mergeCell ref="L2:N2"/>
    <mergeCell ref="B3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147F-7EB5-2741-A75D-71045FC51356}">
  <dimension ref="A1:AF46"/>
  <sheetViews>
    <sheetView zoomScale="85" zoomScaleNormal="85" workbookViewId="0">
      <selection activeCell="AE3" sqref="AE3"/>
    </sheetView>
  </sheetViews>
  <sheetFormatPr defaultColWidth="11" defaultRowHeight="15.75"/>
  <sheetData>
    <row r="1" spans="1:32">
      <c r="A1" s="27" t="s">
        <v>246</v>
      </c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 t="s">
        <v>2</v>
      </c>
      <c r="Q1" s="27"/>
      <c r="R1" s="27"/>
      <c r="S1" s="27"/>
      <c r="T1" s="27"/>
      <c r="U1" s="27"/>
      <c r="V1" s="27"/>
      <c r="W1" s="27"/>
      <c r="X1" s="27"/>
      <c r="Y1" s="27" t="s">
        <v>3</v>
      </c>
      <c r="Z1" s="27"/>
      <c r="AA1" s="27"/>
      <c r="AB1" s="27"/>
      <c r="AC1" s="27"/>
      <c r="AD1" s="27"/>
      <c r="AE1" s="27"/>
    </row>
    <row r="2" spans="1:32">
      <c r="A2" s="28"/>
      <c r="B2" s="29"/>
      <c r="C2" s="150" t="s">
        <v>4</v>
      </c>
      <c r="D2" s="145"/>
      <c r="E2" s="146"/>
      <c r="F2" s="150" t="s">
        <v>5</v>
      </c>
      <c r="G2" s="145"/>
      <c r="H2" s="146"/>
      <c r="I2" s="150" t="s">
        <v>6</v>
      </c>
      <c r="J2" s="145"/>
      <c r="K2" s="146"/>
      <c r="L2" s="150" t="s">
        <v>7</v>
      </c>
      <c r="M2" s="145"/>
      <c r="N2" s="146"/>
      <c r="O2" s="30"/>
      <c r="P2" s="31" t="s">
        <v>8</v>
      </c>
      <c r="Q2" s="32" t="s">
        <v>9</v>
      </c>
      <c r="R2" s="32" t="s">
        <v>10</v>
      </c>
      <c r="S2" s="32" t="s">
        <v>11</v>
      </c>
      <c r="T2" s="32" t="s">
        <v>12</v>
      </c>
      <c r="U2" s="32" t="s">
        <v>13</v>
      </c>
      <c r="V2" s="32" t="s">
        <v>14</v>
      </c>
      <c r="W2" s="32" t="s">
        <v>15</v>
      </c>
      <c r="X2" s="33"/>
      <c r="Y2" s="34"/>
      <c r="Z2" s="35" t="s">
        <v>16</v>
      </c>
      <c r="AA2" s="35" t="s">
        <v>17</v>
      </c>
      <c r="AB2" s="35" t="s">
        <v>18</v>
      </c>
      <c r="AC2" s="35" t="s">
        <v>19</v>
      </c>
      <c r="AD2" s="35" t="s">
        <v>20</v>
      </c>
      <c r="AE2" s="35" t="s">
        <v>21</v>
      </c>
    </row>
    <row r="3" spans="1:32">
      <c r="A3" s="36"/>
      <c r="B3" s="142" t="s">
        <v>22</v>
      </c>
      <c r="C3" s="37">
        <v>1</v>
      </c>
      <c r="D3" s="38">
        <v>4</v>
      </c>
      <c r="E3" s="38">
        <v>25</v>
      </c>
      <c r="F3" s="38">
        <v>1</v>
      </c>
      <c r="G3" s="38">
        <v>4</v>
      </c>
      <c r="H3" s="38">
        <v>25</v>
      </c>
      <c r="I3" s="38">
        <v>1</v>
      </c>
      <c r="J3" s="38">
        <v>4</v>
      </c>
      <c r="K3" s="38">
        <v>25</v>
      </c>
      <c r="L3" s="38">
        <v>1</v>
      </c>
      <c r="M3" s="38">
        <v>4</v>
      </c>
      <c r="N3" s="38">
        <v>25</v>
      </c>
      <c r="O3" s="39"/>
      <c r="P3" s="40">
        <v>1</v>
      </c>
      <c r="Q3" s="41">
        <v>1</v>
      </c>
      <c r="R3" s="41" t="s">
        <v>247</v>
      </c>
      <c r="S3" s="41"/>
      <c r="T3" s="41"/>
      <c r="U3" s="41">
        <v>8</v>
      </c>
      <c r="V3" s="41" t="s">
        <v>89</v>
      </c>
      <c r="W3" s="41">
        <v>10</v>
      </c>
      <c r="X3" s="16">
        <f t="shared" ref="X3:X23" si="0">(U3/100/2)^2*PI()</f>
        <v>5.0265482457436689E-3</v>
      </c>
      <c r="Y3" s="44" t="s">
        <v>24</v>
      </c>
      <c r="Z3" s="41">
        <v>24</v>
      </c>
      <c r="AA3" s="41">
        <v>24</v>
      </c>
      <c r="AB3" s="41"/>
      <c r="AC3" s="41"/>
      <c r="AD3" s="41"/>
      <c r="AE3" s="41">
        <v>24</v>
      </c>
      <c r="AF3">
        <f t="shared" ref="AF3:AF22" si="1">X3*W3*0.5</f>
        <v>2.5132741228718343E-2</v>
      </c>
    </row>
    <row r="4" spans="1:32">
      <c r="A4" s="28"/>
      <c r="B4" s="143"/>
      <c r="C4" s="45" t="s">
        <v>25</v>
      </c>
      <c r="D4" s="46" t="s">
        <v>26</v>
      </c>
      <c r="E4" s="46" t="s">
        <v>27</v>
      </c>
      <c r="F4" s="46" t="s">
        <v>28</v>
      </c>
      <c r="G4" s="46" t="s">
        <v>29</v>
      </c>
      <c r="H4" s="46" t="s">
        <v>30</v>
      </c>
      <c r="I4" s="46" t="s">
        <v>31</v>
      </c>
      <c r="J4" s="46" t="s">
        <v>32</v>
      </c>
      <c r="K4" s="46" t="s">
        <v>33</v>
      </c>
      <c r="L4" s="46" t="s">
        <v>34</v>
      </c>
      <c r="M4" s="46" t="s">
        <v>35</v>
      </c>
      <c r="N4" s="46" t="s">
        <v>36</v>
      </c>
      <c r="O4" s="30"/>
      <c r="P4" s="40">
        <v>2</v>
      </c>
      <c r="Q4" s="41">
        <v>2</v>
      </c>
      <c r="R4" s="41" t="s">
        <v>245</v>
      </c>
      <c r="S4" s="41"/>
      <c r="T4" s="41"/>
      <c r="U4" s="41">
        <v>13</v>
      </c>
      <c r="V4" s="41" t="s">
        <v>89</v>
      </c>
      <c r="W4" s="41">
        <v>17</v>
      </c>
      <c r="X4" s="16">
        <f t="shared" si="0"/>
        <v>1.3273228961416878E-2</v>
      </c>
      <c r="Y4" s="43"/>
      <c r="Z4" s="43"/>
      <c r="AA4" s="43"/>
      <c r="AB4" s="43"/>
      <c r="AC4" s="43"/>
      <c r="AD4" s="43"/>
      <c r="AE4" s="43"/>
      <c r="AF4">
        <f t="shared" si="1"/>
        <v>0.11282244617204347</v>
      </c>
    </row>
    <row r="5" spans="1:32" ht="19.5">
      <c r="A5" s="48"/>
      <c r="B5" s="49" t="s">
        <v>38</v>
      </c>
      <c r="C5" s="50">
        <v>0</v>
      </c>
      <c r="D5" s="48">
        <v>0</v>
      </c>
      <c r="E5" s="48">
        <v>20</v>
      </c>
      <c r="F5" s="48">
        <v>0</v>
      </c>
      <c r="G5" s="48">
        <v>0</v>
      </c>
      <c r="H5" s="48">
        <v>15</v>
      </c>
      <c r="I5" s="48">
        <v>0</v>
      </c>
      <c r="J5" s="48">
        <v>0</v>
      </c>
      <c r="K5" s="48">
        <v>20</v>
      </c>
      <c r="L5" s="48">
        <v>0</v>
      </c>
      <c r="M5" s="48">
        <v>0</v>
      </c>
      <c r="N5" s="48">
        <v>25</v>
      </c>
      <c r="O5" s="39"/>
      <c r="P5" s="40">
        <v>3</v>
      </c>
      <c r="Q5" s="41">
        <v>3</v>
      </c>
      <c r="R5" s="41" t="s">
        <v>245</v>
      </c>
      <c r="S5" s="41"/>
      <c r="T5" s="41"/>
      <c r="U5" s="41">
        <v>59</v>
      </c>
      <c r="V5" s="41" t="s">
        <v>89</v>
      </c>
      <c r="W5" s="41">
        <v>43</v>
      </c>
      <c r="X5" s="16">
        <f t="shared" si="0"/>
        <v>0.27339710067865169</v>
      </c>
      <c r="Y5" s="43"/>
      <c r="Z5" s="43"/>
      <c r="AA5" s="43"/>
      <c r="AB5" s="43"/>
      <c r="AC5" s="43"/>
      <c r="AD5" s="43"/>
      <c r="AE5" s="43"/>
      <c r="AF5">
        <f>X5*W5*0.5</f>
        <v>5.8780376645910115</v>
      </c>
    </row>
    <row r="6" spans="1:32">
      <c r="A6" s="51" t="s">
        <v>40</v>
      </c>
      <c r="B6" s="52" t="s">
        <v>41</v>
      </c>
      <c r="C6" s="46" t="s">
        <v>42</v>
      </c>
      <c r="D6" s="46" t="s">
        <v>43</v>
      </c>
      <c r="E6" s="46" t="s">
        <v>44</v>
      </c>
      <c r="F6" s="46" t="s">
        <v>45</v>
      </c>
      <c r="G6" s="46" t="s">
        <v>46</v>
      </c>
      <c r="H6" s="46" t="s">
        <v>47</v>
      </c>
      <c r="I6" s="46" t="s">
        <v>48</v>
      </c>
      <c r="J6" s="46" t="s">
        <v>49</v>
      </c>
      <c r="K6" s="46" t="s">
        <v>50</v>
      </c>
      <c r="L6" s="46" t="s">
        <v>51</v>
      </c>
      <c r="M6" s="46" t="s">
        <v>52</v>
      </c>
      <c r="N6" s="46" t="s">
        <v>53</v>
      </c>
      <c r="O6" s="30"/>
      <c r="P6" s="40">
        <v>4</v>
      </c>
      <c r="Q6" s="41">
        <v>4</v>
      </c>
      <c r="R6" s="41" t="s">
        <v>248</v>
      </c>
      <c r="S6" s="41"/>
      <c r="T6" s="41"/>
      <c r="U6" s="41">
        <v>33</v>
      </c>
      <c r="V6" s="41" t="s">
        <v>89</v>
      </c>
      <c r="W6" s="41">
        <v>30</v>
      </c>
      <c r="X6" s="16">
        <f t="shared" si="0"/>
        <v>8.5529859993982132E-2</v>
      </c>
      <c r="Y6" s="43"/>
      <c r="Z6" s="43"/>
      <c r="AA6" s="43"/>
      <c r="AB6" s="43"/>
      <c r="AC6" s="43"/>
      <c r="AD6" s="43"/>
      <c r="AE6" s="43"/>
      <c r="AF6">
        <f>X6*W6*0.5</f>
        <v>1.2829478999097319</v>
      </c>
    </row>
    <row r="7" spans="1:32">
      <c r="A7" s="53">
        <v>1</v>
      </c>
      <c r="B7" s="48" t="s">
        <v>245</v>
      </c>
      <c r="C7" s="48">
        <v>0</v>
      </c>
      <c r="D7" s="48">
        <v>0</v>
      </c>
      <c r="E7" s="48">
        <v>100</v>
      </c>
      <c r="F7" s="48">
        <v>0</v>
      </c>
      <c r="G7" s="48">
        <v>0</v>
      </c>
      <c r="H7" s="48">
        <v>100</v>
      </c>
      <c r="I7" s="48">
        <v>0</v>
      </c>
      <c r="J7" s="48">
        <v>0</v>
      </c>
      <c r="K7" s="48">
        <v>100</v>
      </c>
      <c r="L7" s="48">
        <v>0</v>
      </c>
      <c r="M7" s="48">
        <v>0</v>
      </c>
      <c r="N7" s="48">
        <v>100</v>
      </c>
      <c r="O7" s="39"/>
      <c r="P7" s="40">
        <v>5</v>
      </c>
      <c r="Q7" s="41">
        <v>5</v>
      </c>
      <c r="R7" s="41" t="s">
        <v>245</v>
      </c>
      <c r="S7" s="41"/>
      <c r="T7" s="41"/>
      <c r="U7" s="41">
        <v>67</v>
      </c>
      <c r="V7" s="41" t="s">
        <v>89</v>
      </c>
      <c r="W7" s="41">
        <v>40</v>
      </c>
      <c r="X7" s="16">
        <f t="shared" si="0"/>
        <v>0.35256523554911462</v>
      </c>
      <c r="Y7" s="43"/>
      <c r="Z7" s="43"/>
      <c r="AA7" s="43"/>
      <c r="AB7" s="43"/>
      <c r="AC7" s="43"/>
      <c r="AD7" s="43"/>
      <c r="AE7" s="43"/>
      <c r="AF7">
        <f t="shared" si="1"/>
        <v>7.0513047109822926</v>
      </c>
    </row>
    <row r="8" spans="1:32">
      <c r="A8" s="53">
        <v>2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39"/>
      <c r="P8" s="40">
        <v>6</v>
      </c>
      <c r="Q8" s="41">
        <v>6</v>
      </c>
      <c r="R8" s="41" t="s">
        <v>245</v>
      </c>
      <c r="S8" s="41"/>
      <c r="T8" s="41"/>
      <c r="U8" s="41">
        <v>44</v>
      </c>
      <c r="V8" s="41" t="s">
        <v>89</v>
      </c>
      <c r="W8" s="41">
        <v>28</v>
      </c>
      <c r="X8" s="16">
        <f t="shared" si="0"/>
        <v>0.15205308443374599</v>
      </c>
      <c r="Y8" s="43"/>
      <c r="Z8" s="43"/>
      <c r="AA8" s="43"/>
      <c r="AB8" s="43"/>
      <c r="AC8" s="43"/>
      <c r="AD8" s="43"/>
      <c r="AE8" s="43"/>
      <c r="AF8">
        <f t="shared" si="1"/>
        <v>2.1287431820724438</v>
      </c>
    </row>
    <row r="9" spans="1:32">
      <c r="A9" s="53">
        <v>3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39"/>
      <c r="P9" s="40">
        <v>7</v>
      </c>
      <c r="Q9" s="41">
        <v>7</v>
      </c>
      <c r="R9" s="41" t="s">
        <v>245</v>
      </c>
      <c r="S9" s="41"/>
      <c r="T9" s="41"/>
      <c r="U9" s="41">
        <v>50</v>
      </c>
      <c r="V9" s="41" t="s">
        <v>89</v>
      </c>
      <c r="W9" s="41">
        <v>35</v>
      </c>
      <c r="X9" s="16">
        <f t="shared" si="0"/>
        <v>0.19634954084936207</v>
      </c>
      <c r="Y9" s="43"/>
      <c r="Z9" s="43"/>
      <c r="AA9" s="43"/>
      <c r="AB9" s="43"/>
      <c r="AC9" s="43"/>
      <c r="AD9" s="43"/>
      <c r="AE9" s="43"/>
      <c r="AF9">
        <f t="shared" si="1"/>
        <v>3.4361169648638361</v>
      </c>
    </row>
    <row r="10" spans="1:32">
      <c r="A10" s="53">
        <v>4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39"/>
      <c r="P10" s="40">
        <v>8</v>
      </c>
      <c r="Q10" s="41">
        <v>8</v>
      </c>
      <c r="R10" s="41" t="s">
        <v>249</v>
      </c>
      <c r="S10" s="41"/>
      <c r="T10" s="41"/>
      <c r="U10" s="41">
        <v>18</v>
      </c>
      <c r="V10" s="41" t="s">
        <v>89</v>
      </c>
      <c r="W10" s="41">
        <v>36</v>
      </c>
      <c r="X10" s="16">
        <f t="shared" si="0"/>
        <v>2.5446900494077322E-2</v>
      </c>
      <c r="Y10" s="43"/>
      <c r="Z10" s="43"/>
      <c r="AA10" s="43"/>
      <c r="AB10" s="43"/>
      <c r="AC10" s="43"/>
      <c r="AD10" s="43"/>
      <c r="AE10" s="43"/>
      <c r="AF10">
        <f t="shared" si="1"/>
        <v>0.45804420889339181</v>
      </c>
    </row>
    <row r="11" spans="1:32">
      <c r="A11" s="53">
        <v>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39"/>
      <c r="P11" s="40">
        <v>9</v>
      </c>
      <c r="Q11" s="41">
        <v>9</v>
      </c>
      <c r="R11" s="41" t="s">
        <v>245</v>
      </c>
      <c r="S11" s="41"/>
      <c r="T11" s="41"/>
      <c r="U11" s="41">
        <v>51</v>
      </c>
      <c r="V11" s="41" t="s">
        <v>89</v>
      </c>
      <c r="W11" s="41">
        <v>42</v>
      </c>
      <c r="X11" s="16">
        <f t="shared" si="0"/>
        <v>0.2042820622996763</v>
      </c>
      <c r="Y11" s="43"/>
      <c r="Z11" s="43"/>
      <c r="AA11" s="43"/>
      <c r="AB11" s="43"/>
      <c r="AC11" s="43"/>
      <c r="AD11" s="43"/>
      <c r="AE11" s="43"/>
      <c r="AF11">
        <f t="shared" si="1"/>
        <v>4.2899233082932025</v>
      </c>
    </row>
    <row r="12" spans="1:32">
      <c r="A12" s="53">
        <v>6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39"/>
      <c r="P12" s="40">
        <v>10</v>
      </c>
      <c r="Q12" s="41">
        <v>10</v>
      </c>
      <c r="R12" s="41" t="s">
        <v>245</v>
      </c>
      <c r="S12" s="41"/>
      <c r="T12" s="41"/>
      <c r="U12" s="41">
        <v>59</v>
      </c>
      <c r="V12" s="41" t="s">
        <v>89</v>
      </c>
      <c r="W12" s="41">
        <v>37</v>
      </c>
      <c r="X12" s="16">
        <f t="shared" si="0"/>
        <v>0.27339710067865169</v>
      </c>
      <c r="Y12" s="43"/>
      <c r="Z12" s="43"/>
      <c r="AA12" s="43"/>
      <c r="AB12" s="43"/>
      <c r="AC12" s="43"/>
      <c r="AD12" s="43"/>
      <c r="AE12" s="43"/>
      <c r="AF12">
        <f t="shared" si="1"/>
        <v>5.0578463625550567</v>
      </c>
    </row>
    <row r="13" spans="1:32">
      <c r="A13" s="53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39"/>
      <c r="P13" s="40">
        <v>11</v>
      </c>
      <c r="Q13" s="41">
        <v>11</v>
      </c>
      <c r="R13" s="41" t="s">
        <v>245</v>
      </c>
      <c r="S13" s="41"/>
      <c r="T13" s="41"/>
      <c r="U13" s="41">
        <v>53</v>
      </c>
      <c r="V13" s="41" t="s">
        <v>89</v>
      </c>
      <c r="W13" s="41">
        <v>25</v>
      </c>
      <c r="X13" s="16">
        <f t="shared" si="0"/>
        <v>0.22061834409834324</v>
      </c>
      <c r="Y13" s="43"/>
      <c r="Z13" s="43"/>
      <c r="AA13" s="43"/>
      <c r="AB13" s="43"/>
      <c r="AC13" s="43"/>
      <c r="AD13" s="43"/>
      <c r="AE13" s="43"/>
      <c r="AF13">
        <f t="shared" si="1"/>
        <v>2.7577293012292907</v>
      </c>
    </row>
    <row r="14" spans="1:32">
      <c r="A14" s="53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39"/>
      <c r="P14" s="40">
        <v>12</v>
      </c>
      <c r="Q14" s="41"/>
      <c r="R14" s="41"/>
      <c r="S14" s="41"/>
      <c r="T14" s="41"/>
      <c r="U14" s="41"/>
      <c r="V14" s="41"/>
      <c r="W14" s="41"/>
      <c r="X14" s="16">
        <f t="shared" si="0"/>
        <v>0</v>
      </c>
      <c r="Y14" s="43"/>
      <c r="Z14" s="43"/>
      <c r="AA14" s="43"/>
      <c r="AB14" s="43"/>
      <c r="AC14" s="43"/>
      <c r="AD14" s="43"/>
      <c r="AE14" s="43"/>
      <c r="AF14">
        <f t="shared" si="1"/>
        <v>0</v>
      </c>
    </row>
    <row r="15" spans="1:32">
      <c r="A15" s="53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39"/>
      <c r="P15" s="40">
        <v>13</v>
      </c>
      <c r="Q15" s="41"/>
      <c r="R15" s="41"/>
      <c r="S15" s="41"/>
      <c r="T15" s="41"/>
      <c r="U15" s="41"/>
      <c r="V15" s="41"/>
      <c r="W15" s="41"/>
      <c r="X15" s="16">
        <f t="shared" si="0"/>
        <v>0</v>
      </c>
      <c r="Y15" s="43"/>
      <c r="Z15" s="43"/>
      <c r="AA15" s="43"/>
      <c r="AB15" s="43"/>
      <c r="AC15" s="43"/>
      <c r="AD15" s="43"/>
      <c r="AE15" s="43"/>
      <c r="AF15">
        <f t="shared" si="1"/>
        <v>0</v>
      </c>
    </row>
    <row r="16" spans="1:32">
      <c r="A16" s="53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39"/>
      <c r="P16" s="40">
        <v>14</v>
      </c>
      <c r="Q16" s="41"/>
      <c r="R16" s="41"/>
      <c r="S16" s="41"/>
      <c r="T16" s="41"/>
      <c r="U16" s="41"/>
      <c r="V16" s="41"/>
      <c r="W16" s="41"/>
      <c r="X16" s="16">
        <f t="shared" si="0"/>
        <v>0</v>
      </c>
      <c r="Y16" s="43"/>
      <c r="Z16" s="43"/>
      <c r="AA16" s="43"/>
      <c r="AB16" s="43"/>
      <c r="AC16" s="43"/>
      <c r="AD16" s="43"/>
      <c r="AE16" s="43"/>
      <c r="AF16">
        <f t="shared" si="1"/>
        <v>0</v>
      </c>
    </row>
    <row r="17" spans="1:32">
      <c r="A17" s="53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39"/>
      <c r="P17" s="40">
        <v>15</v>
      </c>
      <c r="Q17" s="41"/>
      <c r="R17" s="41"/>
      <c r="S17" s="41"/>
      <c r="T17" s="41"/>
      <c r="U17" s="41"/>
      <c r="V17" s="41"/>
      <c r="W17" s="41"/>
      <c r="X17" s="16">
        <f t="shared" si="0"/>
        <v>0</v>
      </c>
      <c r="Y17" s="43"/>
      <c r="Z17" s="43"/>
      <c r="AA17" s="43"/>
      <c r="AB17" s="43"/>
      <c r="AC17" s="43"/>
      <c r="AD17" s="43"/>
      <c r="AE17" s="43"/>
      <c r="AF17">
        <f t="shared" si="1"/>
        <v>0</v>
      </c>
    </row>
    <row r="18" spans="1:32">
      <c r="A18" s="53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39"/>
      <c r="P18" s="40">
        <v>16</v>
      </c>
      <c r="Q18" s="41"/>
      <c r="R18" s="41"/>
      <c r="S18" s="41"/>
      <c r="T18" s="41"/>
      <c r="U18" s="41"/>
      <c r="V18" s="41"/>
      <c r="W18" s="41"/>
      <c r="X18" s="16">
        <f t="shared" si="0"/>
        <v>0</v>
      </c>
      <c r="Y18" s="43"/>
      <c r="Z18" s="43"/>
      <c r="AA18" s="43"/>
      <c r="AB18" s="43"/>
      <c r="AC18" s="43"/>
      <c r="AD18" s="43"/>
      <c r="AE18" s="43"/>
      <c r="AF18">
        <f t="shared" si="1"/>
        <v>0</v>
      </c>
    </row>
    <row r="19" spans="1:32">
      <c r="A19" s="53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39"/>
      <c r="P19" s="40">
        <v>17</v>
      </c>
      <c r="Q19" s="41"/>
      <c r="R19" s="41"/>
      <c r="S19" s="41"/>
      <c r="T19" s="41"/>
      <c r="U19" s="41"/>
      <c r="V19" s="41"/>
      <c r="W19" s="41"/>
      <c r="X19" s="16">
        <f t="shared" si="0"/>
        <v>0</v>
      </c>
      <c r="Y19" s="43"/>
      <c r="Z19" s="43"/>
      <c r="AA19" s="43"/>
      <c r="AB19" s="43"/>
      <c r="AC19" s="43"/>
      <c r="AD19" s="43"/>
      <c r="AE19" s="43"/>
      <c r="AF19">
        <f t="shared" si="1"/>
        <v>0</v>
      </c>
    </row>
    <row r="20" spans="1:32">
      <c r="A20" s="53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39"/>
      <c r="P20" s="40">
        <v>18</v>
      </c>
      <c r="Q20" s="41"/>
      <c r="R20" s="41"/>
      <c r="S20" s="41"/>
      <c r="T20" s="41"/>
      <c r="U20" s="41"/>
      <c r="V20" s="41"/>
      <c r="W20" s="41"/>
      <c r="X20" s="16">
        <f t="shared" si="0"/>
        <v>0</v>
      </c>
      <c r="Y20" s="43"/>
      <c r="Z20" s="43"/>
      <c r="AA20" s="43"/>
      <c r="AB20" s="43"/>
      <c r="AC20" s="43"/>
      <c r="AD20" s="43"/>
      <c r="AE20" s="43"/>
      <c r="AF20">
        <f t="shared" si="1"/>
        <v>0</v>
      </c>
    </row>
    <row r="21" spans="1:32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40">
        <v>19</v>
      </c>
      <c r="Q21" s="41"/>
      <c r="R21" s="41"/>
      <c r="S21" s="41"/>
      <c r="T21" s="41"/>
      <c r="U21" s="41"/>
      <c r="V21" s="41"/>
      <c r="W21" s="41"/>
      <c r="X21" s="16">
        <f t="shared" si="0"/>
        <v>0</v>
      </c>
      <c r="Y21" s="43"/>
      <c r="Z21" s="43"/>
      <c r="AA21" s="43"/>
      <c r="AB21" s="43"/>
      <c r="AC21" s="43"/>
      <c r="AD21" s="43"/>
      <c r="AE21" s="43"/>
      <c r="AF21">
        <f t="shared" si="1"/>
        <v>0</v>
      </c>
    </row>
    <row r="22" spans="1:3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0">
        <v>20</v>
      </c>
      <c r="Q22" s="41"/>
      <c r="R22" s="41"/>
      <c r="S22" s="41"/>
      <c r="T22" s="41"/>
      <c r="U22" s="41"/>
      <c r="V22" s="41"/>
      <c r="W22" s="41"/>
      <c r="X22" s="16">
        <f t="shared" si="0"/>
        <v>0</v>
      </c>
      <c r="Y22" s="43"/>
      <c r="Z22" s="43"/>
      <c r="AA22" s="43"/>
      <c r="AB22" s="43"/>
      <c r="AC22" s="43"/>
      <c r="AD22" s="43"/>
      <c r="AE22" s="43"/>
      <c r="AF22">
        <f t="shared" si="1"/>
        <v>0</v>
      </c>
    </row>
    <row r="23" spans="1:32">
      <c r="X23">
        <f>SUM(X3:X13)</f>
        <v>1.8019390062827658</v>
      </c>
      <c r="AF23">
        <f>SUM(AF3:AF22)</f>
        <v>32.47864879079102</v>
      </c>
    </row>
    <row r="24" spans="1:32">
      <c r="A24" s="105" t="s">
        <v>341</v>
      </c>
      <c r="B24" s="105" t="s">
        <v>1</v>
      </c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 t="s">
        <v>2</v>
      </c>
      <c r="Q24" s="105"/>
      <c r="R24" s="105"/>
      <c r="S24" s="105"/>
      <c r="T24" s="105"/>
      <c r="U24" s="105"/>
      <c r="V24" s="105"/>
      <c r="W24" s="105"/>
      <c r="X24" s="105"/>
      <c r="Y24" s="105" t="s">
        <v>3</v>
      </c>
      <c r="Z24" s="105"/>
      <c r="AA24" s="105"/>
      <c r="AB24" s="105"/>
      <c r="AC24" s="105"/>
      <c r="AD24" s="105"/>
      <c r="AE24" s="105"/>
    </row>
    <row r="25" spans="1:32">
      <c r="A25" s="106"/>
      <c r="B25" s="107"/>
      <c r="C25" s="150" t="s">
        <v>4</v>
      </c>
      <c r="D25" s="151"/>
      <c r="E25" s="152"/>
      <c r="F25" s="150" t="s">
        <v>5</v>
      </c>
      <c r="G25" s="151"/>
      <c r="H25" s="152"/>
      <c r="I25" s="150" t="s">
        <v>6</v>
      </c>
      <c r="J25" s="151"/>
      <c r="K25" s="152"/>
      <c r="L25" s="150" t="s">
        <v>7</v>
      </c>
      <c r="M25" s="151"/>
      <c r="N25" s="152"/>
      <c r="O25" s="108"/>
      <c r="P25" s="31" t="s">
        <v>8</v>
      </c>
      <c r="Q25" s="32" t="s">
        <v>9</v>
      </c>
      <c r="R25" s="32" t="s">
        <v>10</v>
      </c>
      <c r="S25" s="32" t="s">
        <v>11</v>
      </c>
      <c r="T25" s="32" t="s">
        <v>12</v>
      </c>
      <c r="U25" s="32" t="s">
        <v>13</v>
      </c>
      <c r="V25" s="32" t="s">
        <v>14</v>
      </c>
      <c r="W25" s="32" t="s">
        <v>15</v>
      </c>
      <c r="X25" s="33"/>
      <c r="Y25" s="128"/>
      <c r="Z25" s="35" t="s">
        <v>16</v>
      </c>
      <c r="AA25" s="35" t="s">
        <v>17</v>
      </c>
      <c r="AB25" s="35" t="s">
        <v>18</v>
      </c>
      <c r="AC25" s="35" t="s">
        <v>19</v>
      </c>
      <c r="AD25" s="35" t="s">
        <v>20</v>
      </c>
      <c r="AE25" s="35" t="s">
        <v>21</v>
      </c>
    </row>
    <row r="26" spans="1:32">
      <c r="A26" s="109"/>
      <c r="B26" s="142" t="s">
        <v>22</v>
      </c>
      <c r="C26" s="37">
        <v>1</v>
      </c>
      <c r="D26" s="38">
        <v>4</v>
      </c>
      <c r="E26" s="38">
        <v>25</v>
      </c>
      <c r="F26" s="38">
        <v>1</v>
      </c>
      <c r="G26" s="38">
        <v>4</v>
      </c>
      <c r="H26" s="38">
        <v>25</v>
      </c>
      <c r="I26" s="38">
        <v>1</v>
      </c>
      <c r="J26" s="38">
        <v>4</v>
      </c>
      <c r="K26" s="38">
        <v>25</v>
      </c>
      <c r="L26" s="38">
        <v>1</v>
      </c>
      <c r="M26" s="38">
        <v>4</v>
      </c>
      <c r="N26" s="38">
        <v>25</v>
      </c>
      <c r="O26" s="110"/>
      <c r="P26" s="40">
        <v>1</v>
      </c>
      <c r="Q26" s="111">
        <v>1</v>
      </c>
      <c r="R26" s="111" t="s">
        <v>335</v>
      </c>
      <c r="S26" s="111">
        <v>175</v>
      </c>
      <c r="T26" s="111">
        <v>1.5</v>
      </c>
      <c r="U26" s="111">
        <v>8.4</v>
      </c>
      <c r="V26" s="111">
        <v>1.3</v>
      </c>
      <c r="W26" s="111">
        <v>13.4</v>
      </c>
      <c r="X26" s="16">
        <f t="shared" ref="X26:X46" si="2">(U26/100/2)^2*PI()</f>
        <v>5.5417694409323958E-3</v>
      </c>
      <c r="Y26" s="113" t="s">
        <v>24</v>
      </c>
      <c r="Z26" s="111"/>
      <c r="AA26" s="111"/>
      <c r="AB26" s="111"/>
      <c r="AC26" s="111"/>
      <c r="AD26" s="111"/>
      <c r="AE26" s="111"/>
      <c r="AF26">
        <f t="shared" ref="AF26:AF45" si="3">X26*W26*0.5</f>
        <v>3.712985525424705E-2</v>
      </c>
    </row>
    <row r="27" spans="1:32">
      <c r="A27" s="106"/>
      <c r="B27" s="153"/>
      <c r="C27" s="45" t="s">
        <v>25</v>
      </c>
      <c r="D27" s="46" t="s">
        <v>26</v>
      </c>
      <c r="E27" s="46" t="s">
        <v>27</v>
      </c>
      <c r="F27" s="46" t="s">
        <v>28</v>
      </c>
      <c r="G27" s="46" t="s">
        <v>29</v>
      </c>
      <c r="H27" s="46" t="s">
        <v>30</v>
      </c>
      <c r="I27" s="46" t="s">
        <v>31</v>
      </c>
      <c r="J27" s="46" t="s">
        <v>32</v>
      </c>
      <c r="K27" s="46" t="s">
        <v>33</v>
      </c>
      <c r="L27" s="46" t="s">
        <v>34</v>
      </c>
      <c r="M27" s="46" t="s">
        <v>35</v>
      </c>
      <c r="N27" s="46" t="s">
        <v>36</v>
      </c>
      <c r="O27" s="108"/>
      <c r="P27" s="40">
        <v>2</v>
      </c>
      <c r="Q27" s="111">
        <v>2</v>
      </c>
      <c r="R27" s="111" t="s">
        <v>335</v>
      </c>
      <c r="S27" s="111"/>
      <c r="T27" s="111">
        <v>3.2</v>
      </c>
      <c r="U27" s="111">
        <v>13</v>
      </c>
      <c r="V27" s="111">
        <v>3.3</v>
      </c>
      <c r="W27" s="111"/>
      <c r="X27" s="16">
        <f t="shared" si="2"/>
        <v>1.3273228961416878E-2</v>
      </c>
      <c r="Y27" s="112"/>
      <c r="Z27" s="112"/>
      <c r="AA27" s="112"/>
      <c r="AB27" s="112"/>
      <c r="AC27" s="112"/>
      <c r="AD27" s="112"/>
      <c r="AE27" s="112"/>
      <c r="AF27">
        <f t="shared" si="3"/>
        <v>0</v>
      </c>
    </row>
    <row r="28" spans="1:32" ht="19.5">
      <c r="A28" s="114"/>
      <c r="B28" s="49" t="s">
        <v>38</v>
      </c>
      <c r="C28" s="129">
        <v>1</v>
      </c>
      <c r="D28" s="114">
        <v>0</v>
      </c>
      <c r="E28" s="114">
        <v>15</v>
      </c>
      <c r="F28" s="114">
        <v>0</v>
      </c>
      <c r="G28" s="114">
        <v>0</v>
      </c>
      <c r="H28" s="114">
        <v>8</v>
      </c>
      <c r="I28" s="114">
        <v>0</v>
      </c>
      <c r="J28" s="114">
        <v>0</v>
      </c>
      <c r="K28" s="114">
        <v>25</v>
      </c>
      <c r="L28" s="114">
        <v>0</v>
      </c>
      <c r="M28" s="114">
        <v>0</v>
      </c>
      <c r="N28" s="114">
        <v>25</v>
      </c>
      <c r="O28" s="110"/>
      <c r="P28" s="40">
        <v>3</v>
      </c>
      <c r="Q28" s="111">
        <v>3</v>
      </c>
      <c r="R28" s="111" t="s">
        <v>336</v>
      </c>
      <c r="S28" s="111"/>
      <c r="T28" s="111">
        <v>3.4</v>
      </c>
      <c r="U28" s="111"/>
      <c r="V28" s="111"/>
      <c r="W28" s="111"/>
      <c r="X28" s="16">
        <f t="shared" si="2"/>
        <v>0</v>
      </c>
      <c r="Y28" s="112"/>
      <c r="Z28" s="112"/>
      <c r="AA28" s="112"/>
      <c r="AB28" s="112"/>
      <c r="AC28" s="112"/>
      <c r="AD28" s="112"/>
      <c r="AE28" s="112"/>
      <c r="AF28">
        <f>X28*W28*0.5</f>
        <v>0</v>
      </c>
    </row>
    <row r="29" spans="1:32">
      <c r="A29" s="51" t="s">
        <v>40</v>
      </c>
      <c r="B29" s="52" t="s">
        <v>41</v>
      </c>
      <c r="C29" s="46" t="s">
        <v>42</v>
      </c>
      <c r="D29" s="46" t="s">
        <v>43</v>
      </c>
      <c r="E29" s="46" t="s">
        <v>44</v>
      </c>
      <c r="F29" s="46" t="s">
        <v>45</v>
      </c>
      <c r="G29" s="46" t="s">
        <v>46</v>
      </c>
      <c r="H29" s="46" t="s">
        <v>47</v>
      </c>
      <c r="I29" s="46" t="s">
        <v>48</v>
      </c>
      <c r="J29" s="46" t="s">
        <v>49</v>
      </c>
      <c r="K29" s="46" t="s">
        <v>50</v>
      </c>
      <c r="L29" s="46" t="s">
        <v>51</v>
      </c>
      <c r="M29" s="46" t="s">
        <v>52</v>
      </c>
      <c r="N29" s="46" t="s">
        <v>53</v>
      </c>
      <c r="O29" s="108"/>
      <c r="P29" s="40">
        <v>4</v>
      </c>
      <c r="Q29" s="111">
        <v>4</v>
      </c>
      <c r="R29" s="111" t="s">
        <v>342</v>
      </c>
      <c r="S29" s="111"/>
      <c r="T29" s="111">
        <v>4.3</v>
      </c>
      <c r="U29" s="111">
        <v>34</v>
      </c>
      <c r="V29" s="111">
        <v>2.2999999999999998</v>
      </c>
      <c r="W29" s="111"/>
      <c r="X29" s="16">
        <f t="shared" si="2"/>
        <v>9.0792027688745044E-2</v>
      </c>
      <c r="Y29" s="112"/>
      <c r="Z29" s="112"/>
      <c r="AA29" s="112"/>
      <c r="AB29" s="112"/>
      <c r="AC29" s="112"/>
      <c r="AD29" s="112"/>
      <c r="AE29" s="112"/>
      <c r="AF29">
        <f>X29*W29*0.5</f>
        <v>0</v>
      </c>
    </row>
    <row r="30" spans="1:32">
      <c r="A30" s="53">
        <v>1</v>
      </c>
      <c r="B30" s="114" t="s">
        <v>343</v>
      </c>
      <c r="C30" s="114">
        <v>0</v>
      </c>
      <c r="D30" s="114">
        <v>0</v>
      </c>
      <c r="E30" s="114">
        <v>100</v>
      </c>
      <c r="F30" s="114">
        <v>0</v>
      </c>
      <c r="G30" s="114">
        <v>0</v>
      </c>
      <c r="H30" s="114">
        <v>100</v>
      </c>
      <c r="I30" s="114">
        <v>0</v>
      </c>
      <c r="J30" s="114">
        <v>0</v>
      </c>
      <c r="K30" s="114">
        <v>100</v>
      </c>
      <c r="L30" s="114">
        <v>0</v>
      </c>
      <c r="M30" s="114">
        <v>0</v>
      </c>
      <c r="N30" s="114">
        <v>100</v>
      </c>
      <c r="O30" s="110"/>
      <c r="P30" s="40">
        <v>5</v>
      </c>
      <c r="Q30" s="111">
        <v>5</v>
      </c>
      <c r="R30" s="111" t="s">
        <v>335</v>
      </c>
      <c r="S30" s="111"/>
      <c r="T30" s="111">
        <v>5.5</v>
      </c>
      <c r="U30" s="111">
        <v>22.5</v>
      </c>
      <c r="V30" s="111">
        <v>2.2999999999999998</v>
      </c>
      <c r="W30" s="111"/>
      <c r="X30" s="16">
        <f t="shared" si="2"/>
        <v>3.9760782021995823E-2</v>
      </c>
      <c r="Y30" s="112"/>
      <c r="Z30" s="112"/>
      <c r="AA30" s="112"/>
      <c r="AB30" s="112"/>
      <c r="AC30" s="112"/>
      <c r="AD30" s="112"/>
      <c r="AE30" s="112"/>
      <c r="AF30">
        <f t="shared" si="3"/>
        <v>0</v>
      </c>
    </row>
    <row r="31" spans="1:32">
      <c r="A31" s="53">
        <v>2</v>
      </c>
      <c r="B31" s="114" t="s">
        <v>335</v>
      </c>
      <c r="C31" s="114">
        <v>100</v>
      </c>
      <c r="D31" s="114">
        <v>0</v>
      </c>
      <c r="E31" s="114">
        <v>0</v>
      </c>
      <c r="F31" s="114"/>
      <c r="G31" s="114"/>
      <c r="H31" s="114"/>
      <c r="I31" s="114"/>
      <c r="J31" s="114"/>
      <c r="K31" s="114"/>
      <c r="L31" s="114"/>
      <c r="M31" s="114"/>
      <c r="N31" s="114"/>
      <c r="O31" s="110"/>
      <c r="P31" s="40">
        <v>6</v>
      </c>
      <c r="Q31" s="111">
        <v>6</v>
      </c>
      <c r="R31" s="111" t="s">
        <v>335</v>
      </c>
      <c r="S31" s="111"/>
      <c r="T31" s="111">
        <v>6.2</v>
      </c>
      <c r="U31" s="111"/>
      <c r="V31" s="111"/>
      <c r="W31" s="111"/>
      <c r="X31" s="16">
        <f t="shared" si="2"/>
        <v>0</v>
      </c>
      <c r="Y31" s="112"/>
      <c r="Z31" s="112"/>
      <c r="AA31" s="112"/>
      <c r="AB31" s="112"/>
      <c r="AC31" s="112"/>
      <c r="AD31" s="112"/>
      <c r="AE31" s="112"/>
      <c r="AF31">
        <f t="shared" si="3"/>
        <v>0</v>
      </c>
    </row>
    <row r="32" spans="1:32">
      <c r="A32" s="53">
        <v>3</v>
      </c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0"/>
      <c r="P32" s="40">
        <v>7</v>
      </c>
      <c r="Q32" s="111"/>
      <c r="R32" s="111"/>
      <c r="S32" s="111"/>
      <c r="T32" s="111"/>
      <c r="U32" s="111"/>
      <c r="V32" s="111"/>
      <c r="W32" s="111"/>
      <c r="X32" s="16">
        <f t="shared" si="2"/>
        <v>0</v>
      </c>
      <c r="Y32" s="112"/>
      <c r="Z32" s="112"/>
      <c r="AA32" s="112"/>
      <c r="AB32" s="112"/>
      <c r="AC32" s="112"/>
      <c r="AD32" s="112"/>
      <c r="AE32" s="112"/>
      <c r="AF32">
        <f t="shared" si="3"/>
        <v>0</v>
      </c>
    </row>
    <row r="33" spans="1:32">
      <c r="A33" s="53">
        <v>4</v>
      </c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0"/>
      <c r="P33" s="40">
        <v>8</v>
      </c>
      <c r="Q33" s="111"/>
      <c r="R33" s="111"/>
      <c r="S33" s="111"/>
      <c r="T33" s="111"/>
      <c r="U33" s="111"/>
      <c r="V33" s="111"/>
      <c r="W33" s="111"/>
      <c r="X33" s="16">
        <f t="shared" si="2"/>
        <v>0</v>
      </c>
      <c r="Y33" s="112"/>
      <c r="Z33" s="112"/>
      <c r="AA33" s="112"/>
      <c r="AB33" s="112"/>
      <c r="AC33" s="112"/>
      <c r="AD33" s="112"/>
      <c r="AE33" s="112"/>
      <c r="AF33">
        <f t="shared" si="3"/>
        <v>0</v>
      </c>
    </row>
    <row r="34" spans="1:32">
      <c r="A34" s="53">
        <v>5</v>
      </c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0"/>
      <c r="P34" s="40">
        <v>9</v>
      </c>
      <c r="Q34" s="111"/>
      <c r="R34" s="111"/>
      <c r="S34" s="111"/>
      <c r="T34" s="111"/>
      <c r="U34" s="111"/>
      <c r="V34" s="111"/>
      <c r="W34" s="111"/>
      <c r="X34" s="16">
        <f t="shared" si="2"/>
        <v>0</v>
      </c>
      <c r="Y34" s="112"/>
      <c r="Z34" s="112"/>
      <c r="AA34" s="112"/>
      <c r="AB34" s="112"/>
      <c r="AC34" s="112"/>
      <c r="AD34" s="112"/>
      <c r="AE34" s="112"/>
      <c r="AF34">
        <f t="shared" si="3"/>
        <v>0</v>
      </c>
    </row>
    <row r="35" spans="1:32">
      <c r="A35" s="53">
        <v>6</v>
      </c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0"/>
      <c r="P35" s="40">
        <v>10</v>
      </c>
      <c r="Q35" s="111"/>
      <c r="R35" s="111"/>
      <c r="S35" s="111"/>
      <c r="T35" s="111"/>
      <c r="U35" s="111"/>
      <c r="V35" s="111"/>
      <c r="W35" s="111"/>
      <c r="X35" s="16">
        <f t="shared" si="2"/>
        <v>0</v>
      </c>
      <c r="Y35" s="112"/>
      <c r="Z35" s="112"/>
      <c r="AA35" s="112"/>
      <c r="AB35" s="112"/>
      <c r="AC35" s="112"/>
      <c r="AD35" s="112"/>
      <c r="AE35" s="112"/>
      <c r="AF35">
        <f t="shared" si="3"/>
        <v>0</v>
      </c>
    </row>
    <row r="36" spans="1:32">
      <c r="A36" s="53">
        <v>7</v>
      </c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0"/>
      <c r="P36" s="40">
        <v>11</v>
      </c>
      <c r="Q36" s="111"/>
      <c r="R36" s="111"/>
      <c r="S36" s="111"/>
      <c r="T36" s="111"/>
      <c r="U36" s="111"/>
      <c r="V36" s="111"/>
      <c r="W36" s="111"/>
      <c r="X36" s="16">
        <f t="shared" si="2"/>
        <v>0</v>
      </c>
      <c r="Y36" s="112"/>
      <c r="Z36" s="112"/>
      <c r="AA36" s="112"/>
      <c r="AB36" s="112"/>
      <c r="AC36" s="112"/>
      <c r="AD36" s="112"/>
      <c r="AE36" s="112"/>
      <c r="AF36">
        <f t="shared" si="3"/>
        <v>0</v>
      </c>
    </row>
    <row r="37" spans="1:32">
      <c r="A37" s="53">
        <v>8</v>
      </c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0"/>
      <c r="P37" s="40">
        <v>12</v>
      </c>
      <c r="Q37" s="111"/>
      <c r="R37" s="111"/>
      <c r="S37" s="111"/>
      <c r="T37" s="111"/>
      <c r="U37" s="111"/>
      <c r="V37" s="111"/>
      <c r="W37" s="111"/>
      <c r="X37" s="16">
        <f t="shared" si="2"/>
        <v>0</v>
      </c>
      <c r="Y37" s="112"/>
      <c r="Z37" s="112"/>
      <c r="AA37" s="112"/>
      <c r="AB37" s="112"/>
      <c r="AC37" s="112"/>
      <c r="AD37" s="112"/>
      <c r="AE37" s="112"/>
      <c r="AF37">
        <f t="shared" si="3"/>
        <v>0</v>
      </c>
    </row>
    <row r="38" spans="1:32">
      <c r="A38" s="53">
        <v>9</v>
      </c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0"/>
      <c r="P38" s="40">
        <v>13</v>
      </c>
      <c r="Q38" s="111"/>
      <c r="R38" s="111"/>
      <c r="S38" s="111"/>
      <c r="T38" s="111"/>
      <c r="U38" s="111"/>
      <c r="V38" s="111"/>
      <c r="W38" s="111"/>
      <c r="X38" s="16">
        <f t="shared" si="2"/>
        <v>0</v>
      </c>
      <c r="Y38" s="112"/>
      <c r="Z38" s="112"/>
      <c r="AA38" s="112"/>
      <c r="AB38" s="112"/>
      <c r="AC38" s="112"/>
      <c r="AD38" s="112"/>
      <c r="AE38" s="112"/>
      <c r="AF38">
        <f t="shared" si="3"/>
        <v>0</v>
      </c>
    </row>
    <row r="39" spans="1:32">
      <c r="A39" s="53">
        <v>10</v>
      </c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0"/>
      <c r="P39" s="40">
        <v>14</v>
      </c>
      <c r="Q39" s="111"/>
      <c r="R39" s="111"/>
      <c r="S39" s="111"/>
      <c r="T39" s="111"/>
      <c r="U39" s="111"/>
      <c r="V39" s="111"/>
      <c r="W39" s="111"/>
      <c r="X39" s="16">
        <f t="shared" si="2"/>
        <v>0</v>
      </c>
      <c r="Y39" s="112"/>
      <c r="Z39" s="112"/>
      <c r="AA39" s="112"/>
      <c r="AB39" s="112"/>
      <c r="AC39" s="112"/>
      <c r="AD39" s="112"/>
      <c r="AE39" s="112"/>
      <c r="AF39">
        <f t="shared" si="3"/>
        <v>0</v>
      </c>
    </row>
    <row r="40" spans="1:32">
      <c r="A40" s="53">
        <v>11</v>
      </c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0"/>
      <c r="P40" s="40">
        <v>15</v>
      </c>
      <c r="Q40" s="111"/>
      <c r="R40" s="111"/>
      <c r="S40" s="111"/>
      <c r="T40" s="111"/>
      <c r="U40" s="111"/>
      <c r="V40" s="111"/>
      <c r="W40" s="111"/>
      <c r="X40" s="16">
        <f t="shared" si="2"/>
        <v>0</v>
      </c>
      <c r="Y40" s="112"/>
      <c r="Z40" s="112"/>
      <c r="AA40" s="112"/>
      <c r="AB40" s="112"/>
      <c r="AC40" s="112"/>
      <c r="AD40" s="112"/>
      <c r="AE40" s="112"/>
      <c r="AF40">
        <f t="shared" si="3"/>
        <v>0</v>
      </c>
    </row>
    <row r="41" spans="1:32">
      <c r="A41" s="53">
        <v>12</v>
      </c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0"/>
      <c r="P41" s="40">
        <v>16</v>
      </c>
      <c r="Q41" s="111"/>
      <c r="R41" s="111"/>
      <c r="S41" s="111"/>
      <c r="T41" s="111"/>
      <c r="U41" s="111"/>
      <c r="V41" s="111"/>
      <c r="W41" s="111"/>
      <c r="X41" s="16">
        <f t="shared" si="2"/>
        <v>0</v>
      </c>
      <c r="Y41" s="112"/>
      <c r="Z41" s="112"/>
      <c r="AA41" s="112"/>
      <c r="AB41" s="112"/>
      <c r="AC41" s="112"/>
      <c r="AD41" s="112"/>
      <c r="AE41" s="112"/>
      <c r="AF41">
        <f t="shared" si="3"/>
        <v>0</v>
      </c>
    </row>
    <row r="42" spans="1:32">
      <c r="A42" s="53">
        <v>13</v>
      </c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0"/>
      <c r="P42" s="40">
        <v>17</v>
      </c>
      <c r="Q42" s="111"/>
      <c r="R42" s="111"/>
      <c r="S42" s="111"/>
      <c r="T42" s="111"/>
      <c r="U42" s="111"/>
      <c r="V42" s="111"/>
      <c r="W42" s="111"/>
      <c r="X42" s="16">
        <f t="shared" si="2"/>
        <v>0</v>
      </c>
      <c r="Y42" s="112"/>
      <c r="Z42" s="112"/>
      <c r="AA42" s="112"/>
      <c r="AB42" s="112"/>
      <c r="AC42" s="112"/>
      <c r="AD42" s="112"/>
      <c r="AE42" s="112"/>
      <c r="AF42">
        <f t="shared" si="3"/>
        <v>0</v>
      </c>
    </row>
    <row r="43" spans="1:32">
      <c r="A43" s="53">
        <v>14</v>
      </c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0"/>
      <c r="P43" s="40">
        <v>18</v>
      </c>
      <c r="Q43" s="111"/>
      <c r="R43" s="111"/>
      <c r="S43" s="111"/>
      <c r="T43" s="111"/>
      <c r="U43" s="111"/>
      <c r="V43" s="111"/>
      <c r="W43" s="111"/>
      <c r="X43" s="16">
        <f t="shared" si="2"/>
        <v>0</v>
      </c>
      <c r="Y43" s="112"/>
      <c r="Z43" s="112"/>
      <c r="AA43" s="112"/>
      <c r="AB43" s="112"/>
      <c r="AC43" s="112"/>
      <c r="AD43" s="112"/>
      <c r="AE43" s="112"/>
      <c r="AF43">
        <f t="shared" si="3"/>
        <v>0</v>
      </c>
    </row>
    <row r="44" spans="1:32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40">
        <v>19</v>
      </c>
      <c r="Q44" s="111"/>
      <c r="R44" s="111"/>
      <c r="S44" s="111"/>
      <c r="T44" s="111"/>
      <c r="U44" s="111"/>
      <c r="V44" s="111"/>
      <c r="W44" s="111"/>
      <c r="X44" s="16">
        <f t="shared" si="2"/>
        <v>0</v>
      </c>
      <c r="Y44" s="112"/>
      <c r="Z44" s="112"/>
      <c r="AA44" s="112"/>
      <c r="AB44" s="112"/>
      <c r="AC44" s="112"/>
      <c r="AD44" s="112"/>
      <c r="AE44" s="112"/>
      <c r="AF44">
        <f t="shared" si="3"/>
        <v>0</v>
      </c>
    </row>
    <row r="45" spans="1:32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40">
        <v>20</v>
      </c>
      <c r="Q45" s="111"/>
      <c r="R45" s="111"/>
      <c r="S45" s="111"/>
      <c r="T45" s="111"/>
      <c r="U45" s="111"/>
      <c r="V45" s="111"/>
      <c r="W45" s="111"/>
      <c r="X45" s="16">
        <f t="shared" si="2"/>
        <v>0</v>
      </c>
      <c r="Y45" s="112"/>
      <c r="Z45" s="112"/>
      <c r="AA45" s="112"/>
      <c r="AB45" s="112"/>
      <c r="AC45" s="112"/>
      <c r="AD45" s="112"/>
      <c r="AE45" s="112"/>
      <c r="AF45">
        <f t="shared" si="3"/>
        <v>0</v>
      </c>
    </row>
    <row r="46" spans="1:32">
      <c r="X46">
        <f>SUM(X26:X36)</f>
        <v>0.14936780811309014</v>
      </c>
      <c r="AF46">
        <f>SUM(AF26:AF45)</f>
        <v>3.712985525424705E-2</v>
      </c>
    </row>
  </sheetData>
  <mergeCells count="10">
    <mergeCell ref="C25:E25"/>
    <mergeCell ref="F25:H25"/>
    <mergeCell ref="I25:K25"/>
    <mergeCell ref="L25:N25"/>
    <mergeCell ref="B26:B27"/>
    <mergeCell ref="C2:E2"/>
    <mergeCell ref="F2:H2"/>
    <mergeCell ref="I2:K2"/>
    <mergeCell ref="L2:N2"/>
    <mergeCell ref="B3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71B7-DD0E-7046-A908-A9061CEF95CB}">
  <dimension ref="A1:AF46"/>
  <sheetViews>
    <sheetView zoomScale="70" zoomScaleNormal="70" workbookViewId="0">
      <selection activeCell="L63" sqref="L63"/>
    </sheetView>
  </sheetViews>
  <sheetFormatPr defaultColWidth="11" defaultRowHeight="15.75"/>
  <sheetData>
    <row r="1" spans="1:32">
      <c r="A1" s="27" t="s">
        <v>304</v>
      </c>
      <c r="B1" s="105" t="s">
        <v>1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 t="s">
        <v>2</v>
      </c>
      <c r="Q1" s="105"/>
      <c r="R1" s="105"/>
      <c r="S1" s="105"/>
      <c r="T1" s="105"/>
      <c r="U1" s="105"/>
      <c r="V1" s="105"/>
      <c r="W1" s="105"/>
      <c r="X1" s="105"/>
      <c r="Y1" s="105" t="s">
        <v>3</v>
      </c>
      <c r="Z1" s="105"/>
      <c r="AA1" s="105"/>
      <c r="AB1" s="105"/>
      <c r="AC1" s="105"/>
      <c r="AD1" s="105"/>
      <c r="AE1" s="105"/>
    </row>
    <row r="2" spans="1:32">
      <c r="A2" s="106"/>
      <c r="B2" s="107"/>
      <c r="C2" s="150" t="s">
        <v>4</v>
      </c>
      <c r="D2" s="151"/>
      <c r="E2" s="152"/>
      <c r="F2" s="150" t="s">
        <v>5</v>
      </c>
      <c r="G2" s="151"/>
      <c r="H2" s="152"/>
      <c r="I2" s="150" t="s">
        <v>6</v>
      </c>
      <c r="J2" s="151"/>
      <c r="K2" s="152"/>
      <c r="L2" s="150" t="s">
        <v>7</v>
      </c>
      <c r="M2" s="151"/>
      <c r="N2" s="152"/>
      <c r="O2" s="108"/>
      <c r="P2" s="31" t="s">
        <v>8</v>
      </c>
      <c r="Q2" s="32" t="s">
        <v>9</v>
      </c>
      <c r="R2" s="32" t="s">
        <v>10</v>
      </c>
      <c r="S2" s="32" t="s">
        <v>11</v>
      </c>
      <c r="T2" s="32" t="s">
        <v>12</v>
      </c>
      <c r="U2" s="32" t="s">
        <v>13</v>
      </c>
      <c r="V2" s="32" t="s">
        <v>14</v>
      </c>
      <c r="W2" s="32" t="s">
        <v>15</v>
      </c>
      <c r="X2" s="33"/>
      <c r="Y2" s="34" t="s">
        <v>305</v>
      </c>
      <c r="Z2" s="35" t="s">
        <v>16</v>
      </c>
      <c r="AA2" s="35" t="s">
        <v>17</v>
      </c>
      <c r="AB2" s="35" t="s">
        <v>18</v>
      </c>
      <c r="AC2" s="35" t="s">
        <v>19</v>
      </c>
      <c r="AD2" s="35" t="s">
        <v>20</v>
      </c>
      <c r="AE2" s="35" t="s">
        <v>21</v>
      </c>
    </row>
    <row r="3" spans="1:32">
      <c r="A3" s="109"/>
      <c r="B3" s="142" t="s">
        <v>22</v>
      </c>
      <c r="C3" s="37">
        <v>1</v>
      </c>
      <c r="D3" s="38">
        <v>4</v>
      </c>
      <c r="E3" s="38">
        <v>25</v>
      </c>
      <c r="F3" s="38">
        <v>1</v>
      </c>
      <c r="G3" s="38">
        <v>4</v>
      </c>
      <c r="H3" s="38">
        <v>25</v>
      </c>
      <c r="I3" s="38">
        <v>1</v>
      </c>
      <c r="J3" s="38">
        <v>4</v>
      </c>
      <c r="K3" s="38">
        <v>25</v>
      </c>
      <c r="L3" s="38">
        <v>1</v>
      </c>
      <c r="M3" s="38">
        <v>4</v>
      </c>
      <c r="N3" s="38">
        <v>25</v>
      </c>
      <c r="O3" s="110"/>
      <c r="P3" s="40">
        <v>1</v>
      </c>
      <c r="Q3" s="111">
        <v>1</v>
      </c>
      <c r="R3" s="41" t="s">
        <v>306</v>
      </c>
      <c r="S3" s="111">
        <v>289</v>
      </c>
      <c r="T3" s="111">
        <v>5.9</v>
      </c>
      <c r="U3" s="111">
        <v>27</v>
      </c>
      <c r="V3" s="111">
        <v>1.3</v>
      </c>
      <c r="W3" s="111">
        <v>21.6</v>
      </c>
      <c r="X3" s="16">
        <f t="shared" ref="X3:X23" si="0">(U3/100/2)^2*PI()</f>
        <v>5.7255526111673984E-2</v>
      </c>
      <c r="Y3" s="113" t="s">
        <v>24</v>
      </c>
      <c r="Z3" s="111">
        <v>26.1</v>
      </c>
      <c r="AA3" s="111">
        <v>29</v>
      </c>
      <c r="AB3" s="111">
        <v>34.799999999999997</v>
      </c>
      <c r="AC3" s="111"/>
      <c r="AD3" s="111"/>
      <c r="AE3" s="111">
        <v>30</v>
      </c>
      <c r="AF3">
        <f t="shared" ref="AF3:AF22" si="1">X3*W3*0.5</f>
        <v>0.61835968200607905</v>
      </c>
    </row>
    <row r="4" spans="1:32">
      <c r="A4" s="106"/>
      <c r="B4" s="153"/>
      <c r="C4" s="45" t="s">
        <v>25</v>
      </c>
      <c r="D4" s="46" t="s">
        <v>26</v>
      </c>
      <c r="E4" s="46" t="s">
        <v>27</v>
      </c>
      <c r="F4" s="46" t="s">
        <v>28</v>
      </c>
      <c r="G4" s="46" t="s">
        <v>29</v>
      </c>
      <c r="H4" s="46" t="s">
        <v>30</v>
      </c>
      <c r="I4" s="46" t="s">
        <v>31</v>
      </c>
      <c r="J4" s="46" t="s">
        <v>32</v>
      </c>
      <c r="K4" s="46" t="s">
        <v>33</v>
      </c>
      <c r="L4" s="46" t="s">
        <v>34</v>
      </c>
      <c r="M4" s="46" t="s">
        <v>35</v>
      </c>
      <c r="N4" s="46" t="s">
        <v>36</v>
      </c>
      <c r="O4" s="108"/>
      <c r="P4" s="40">
        <v>2</v>
      </c>
      <c r="Q4" s="111">
        <v>1</v>
      </c>
      <c r="R4" s="41" t="s">
        <v>307</v>
      </c>
      <c r="S4" s="111">
        <v>96</v>
      </c>
      <c r="T4" s="111">
        <v>7.5</v>
      </c>
      <c r="U4" s="111">
        <v>64</v>
      </c>
      <c r="V4" s="111">
        <v>1.3</v>
      </c>
      <c r="W4" s="111">
        <v>32</v>
      </c>
      <c r="X4" s="16">
        <f t="shared" si="0"/>
        <v>0.32169908772759481</v>
      </c>
      <c r="Y4" s="112"/>
      <c r="Z4" s="112"/>
      <c r="AA4" s="112"/>
      <c r="AB4" s="112"/>
      <c r="AC4" s="112"/>
      <c r="AD4" s="112"/>
      <c r="AE4" s="112"/>
      <c r="AF4">
        <f t="shared" si="1"/>
        <v>5.147185403641517</v>
      </c>
    </row>
    <row r="5" spans="1:32" ht="19.5">
      <c r="A5" s="114"/>
      <c r="B5" s="49" t="s">
        <v>38</v>
      </c>
      <c r="C5" s="114">
        <v>0</v>
      </c>
      <c r="D5" s="114">
        <v>1</v>
      </c>
      <c r="E5" s="114">
        <v>47</v>
      </c>
      <c r="F5" s="114">
        <v>0</v>
      </c>
      <c r="G5" s="114">
        <v>0</v>
      </c>
      <c r="H5" s="114">
        <v>23</v>
      </c>
      <c r="I5" s="114">
        <v>0</v>
      </c>
      <c r="J5" s="114">
        <v>1</v>
      </c>
      <c r="K5" s="114">
        <v>25</v>
      </c>
      <c r="L5" s="114">
        <v>0</v>
      </c>
      <c r="M5" s="114">
        <v>2</v>
      </c>
      <c r="N5" s="114">
        <v>10</v>
      </c>
      <c r="O5" s="110"/>
      <c r="P5" s="40">
        <v>3</v>
      </c>
      <c r="Q5" s="111">
        <v>1</v>
      </c>
      <c r="R5" s="41" t="s">
        <v>307</v>
      </c>
      <c r="S5" s="111">
        <v>89</v>
      </c>
      <c r="T5" s="111">
        <v>11.7</v>
      </c>
      <c r="U5" s="111">
        <v>53</v>
      </c>
      <c r="V5" s="111">
        <v>1.3</v>
      </c>
      <c r="W5" s="111">
        <v>31</v>
      </c>
      <c r="X5" s="16">
        <f t="shared" si="0"/>
        <v>0.22061834409834324</v>
      </c>
      <c r="Y5" s="34" t="s">
        <v>308</v>
      </c>
      <c r="Z5" s="35" t="s">
        <v>309</v>
      </c>
      <c r="AA5" s="35" t="s">
        <v>310</v>
      </c>
      <c r="AB5" s="35" t="s">
        <v>18</v>
      </c>
      <c r="AC5" s="35" t="s">
        <v>19</v>
      </c>
      <c r="AD5" s="35" t="s">
        <v>20</v>
      </c>
      <c r="AE5" s="35" t="s">
        <v>21</v>
      </c>
      <c r="AF5">
        <f>X5*W5*0.5</f>
        <v>3.4195843335243201</v>
      </c>
    </row>
    <row r="6" spans="1:32">
      <c r="A6" s="51" t="s">
        <v>40</v>
      </c>
      <c r="B6" s="52" t="s">
        <v>41</v>
      </c>
      <c r="C6" s="46" t="s">
        <v>42</v>
      </c>
      <c r="D6" s="46" t="s">
        <v>43</v>
      </c>
      <c r="E6" s="46" t="s">
        <v>44</v>
      </c>
      <c r="F6" s="46" t="s">
        <v>45</v>
      </c>
      <c r="G6" s="46" t="s">
        <v>46</v>
      </c>
      <c r="H6" s="46" t="s">
        <v>47</v>
      </c>
      <c r="I6" s="46" t="s">
        <v>48</v>
      </c>
      <c r="J6" s="46" t="s">
        <v>49</v>
      </c>
      <c r="K6" s="46" t="s">
        <v>50</v>
      </c>
      <c r="L6" s="46" t="s">
        <v>51</v>
      </c>
      <c r="M6" s="46" t="s">
        <v>52</v>
      </c>
      <c r="N6" s="46" t="s">
        <v>53</v>
      </c>
      <c r="O6" s="108"/>
      <c r="P6" s="40">
        <v>4</v>
      </c>
      <c r="Q6" s="111">
        <v>1</v>
      </c>
      <c r="R6" s="41" t="s">
        <v>307</v>
      </c>
      <c r="S6" s="111">
        <v>70</v>
      </c>
      <c r="T6" s="111">
        <v>8</v>
      </c>
      <c r="U6" s="111">
        <v>52</v>
      </c>
      <c r="V6" s="111">
        <v>1.3</v>
      </c>
      <c r="W6" s="111">
        <v>33</v>
      </c>
      <c r="X6" s="16">
        <f t="shared" si="0"/>
        <v>0.21237166338267005</v>
      </c>
      <c r="Y6" s="113" t="s">
        <v>24</v>
      </c>
      <c r="Z6" s="111">
        <v>28</v>
      </c>
      <c r="AA6" s="111">
        <v>29</v>
      </c>
      <c r="AB6" s="111"/>
      <c r="AC6" s="111"/>
      <c r="AD6" s="111"/>
      <c r="AE6" s="111">
        <v>28.5</v>
      </c>
      <c r="AF6">
        <f>X6*W6*0.5</f>
        <v>3.5041324458140557</v>
      </c>
    </row>
    <row r="7" spans="1:32">
      <c r="A7" s="53">
        <v>1</v>
      </c>
      <c r="B7" s="48" t="s">
        <v>307</v>
      </c>
      <c r="C7" s="114">
        <v>0</v>
      </c>
      <c r="D7" s="114">
        <v>1</v>
      </c>
      <c r="E7" s="114">
        <v>47</v>
      </c>
      <c r="F7" s="114">
        <v>0</v>
      </c>
      <c r="G7" s="114">
        <v>0</v>
      </c>
      <c r="H7" s="114">
        <v>23</v>
      </c>
      <c r="I7" s="114">
        <v>0</v>
      </c>
      <c r="J7" s="114">
        <v>1</v>
      </c>
      <c r="K7" s="114">
        <v>25</v>
      </c>
      <c r="L7" s="114">
        <v>0</v>
      </c>
      <c r="M7" s="114">
        <v>2</v>
      </c>
      <c r="N7" s="114">
        <v>10</v>
      </c>
      <c r="O7" s="110"/>
      <c r="P7" s="40">
        <v>5</v>
      </c>
      <c r="Q7" s="111">
        <v>1</v>
      </c>
      <c r="R7" s="41" t="s">
        <v>307</v>
      </c>
      <c r="S7" s="111">
        <v>54</v>
      </c>
      <c r="T7" s="111">
        <v>10.8</v>
      </c>
      <c r="U7" s="111">
        <v>61</v>
      </c>
      <c r="V7" s="111">
        <v>1.3</v>
      </c>
      <c r="W7" s="111">
        <v>35</v>
      </c>
      <c r="X7" s="16">
        <f t="shared" si="0"/>
        <v>0.2922466566001905</v>
      </c>
      <c r="Y7" s="112"/>
      <c r="Z7" s="112"/>
      <c r="AA7" s="112"/>
      <c r="AB7" s="112"/>
      <c r="AC7" s="112"/>
      <c r="AD7" s="112"/>
      <c r="AE7" s="112"/>
      <c r="AF7">
        <f t="shared" si="1"/>
        <v>5.1143164905033336</v>
      </c>
    </row>
    <row r="8" spans="1:32">
      <c r="A8" s="53">
        <v>2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0"/>
      <c r="P8" s="40">
        <v>6</v>
      </c>
      <c r="Q8" s="111"/>
      <c r="R8" s="111"/>
      <c r="S8" s="111"/>
      <c r="T8" s="111"/>
      <c r="U8" s="111"/>
      <c r="V8" s="111"/>
      <c r="W8" s="111"/>
      <c r="X8" s="16">
        <f t="shared" si="0"/>
        <v>0</v>
      </c>
      <c r="Y8" s="112"/>
      <c r="Z8" s="112"/>
      <c r="AA8" s="112"/>
      <c r="AB8" s="112"/>
      <c r="AC8" s="112"/>
      <c r="AD8" s="112"/>
      <c r="AE8" s="112"/>
      <c r="AF8">
        <f t="shared" si="1"/>
        <v>0</v>
      </c>
    </row>
    <row r="9" spans="1:32">
      <c r="A9" s="53">
        <v>3</v>
      </c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0"/>
      <c r="P9" s="40">
        <v>7</v>
      </c>
      <c r="Q9" s="111"/>
      <c r="R9" s="111"/>
      <c r="S9" s="111"/>
      <c r="T9" s="111"/>
      <c r="U9" s="111"/>
      <c r="V9" s="111"/>
      <c r="W9" s="111"/>
      <c r="X9" s="16">
        <f t="shared" si="0"/>
        <v>0</v>
      </c>
      <c r="Y9" s="105" t="s">
        <v>311</v>
      </c>
      <c r="Z9" s="112">
        <v>48.028516000000003</v>
      </c>
      <c r="AA9" s="112"/>
      <c r="AB9" s="112"/>
      <c r="AC9" s="112"/>
      <c r="AD9" s="112"/>
      <c r="AE9" s="112"/>
      <c r="AF9">
        <f t="shared" si="1"/>
        <v>0</v>
      </c>
    </row>
    <row r="10" spans="1:32">
      <c r="A10" s="53">
        <v>4</v>
      </c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0"/>
      <c r="P10" s="40">
        <v>8</v>
      </c>
      <c r="Q10" s="111"/>
      <c r="R10" s="111"/>
      <c r="S10" s="111"/>
      <c r="T10" s="111"/>
      <c r="U10" s="111"/>
      <c r="V10" s="111"/>
      <c r="W10" s="111"/>
      <c r="X10" s="16">
        <f t="shared" si="0"/>
        <v>0</v>
      </c>
      <c r="Y10" s="105" t="s">
        <v>312</v>
      </c>
      <c r="Z10" s="112">
        <v>7.8174859999999997</v>
      </c>
      <c r="AA10" s="112"/>
      <c r="AB10" s="112"/>
      <c r="AC10" s="112"/>
      <c r="AD10" s="112"/>
      <c r="AE10" s="112"/>
      <c r="AF10">
        <f t="shared" si="1"/>
        <v>0</v>
      </c>
    </row>
    <row r="11" spans="1:32">
      <c r="A11" s="53">
        <v>5</v>
      </c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0"/>
      <c r="P11" s="40">
        <v>9</v>
      </c>
      <c r="Q11" s="111"/>
      <c r="R11" s="111"/>
      <c r="S11" s="111"/>
      <c r="T11" s="111"/>
      <c r="U11" s="111"/>
      <c r="V11" s="111"/>
      <c r="W11" s="111"/>
      <c r="X11" s="16">
        <f t="shared" si="0"/>
        <v>0</v>
      </c>
      <c r="Y11" s="105"/>
      <c r="Z11" s="112"/>
      <c r="AA11" s="112"/>
      <c r="AB11" s="112"/>
      <c r="AC11" s="112"/>
      <c r="AD11" s="112"/>
      <c r="AE11" s="112"/>
      <c r="AF11">
        <f t="shared" si="1"/>
        <v>0</v>
      </c>
    </row>
    <row r="12" spans="1:32">
      <c r="A12" s="53">
        <v>6</v>
      </c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0"/>
      <c r="P12" s="40">
        <v>10</v>
      </c>
      <c r="Q12" s="111"/>
      <c r="R12" s="111"/>
      <c r="S12" s="111"/>
      <c r="T12" s="111"/>
      <c r="U12" s="111"/>
      <c r="V12" s="111"/>
      <c r="W12" s="111"/>
      <c r="X12" s="16">
        <f t="shared" si="0"/>
        <v>0</v>
      </c>
      <c r="Y12" s="112"/>
      <c r="Z12" s="112"/>
      <c r="AA12" s="112"/>
      <c r="AB12" s="112"/>
      <c r="AC12" s="112"/>
      <c r="AD12" s="112"/>
      <c r="AE12" s="112"/>
      <c r="AF12">
        <f t="shared" si="1"/>
        <v>0</v>
      </c>
    </row>
    <row r="13" spans="1:32">
      <c r="A13" s="53">
        <v>7</v>
      </c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0"/>
      <c r="P13" s="40">
        <v>11</v>
      </c>
      <c r="Q13" s="111"/>
      <c r="R13" s="111"/>
      <c r="S13" s="111"/>
      <c r="T13" s="111"/>
      <c r="U13" s="111"/>
      <c r="V13" s="111"/>
      <c r="W13" s="111"/>
      <c r="X13" s="16">
        <f t="shared" si="0"/>
        <v>0</v>
      </c>
      <c r="Y13" s="112"/>
      <c r="Z13" s="112"/>
      <c r="AA13" s="112"/>
      <c r="AB13" s="112"/>
      <c r="AC13" s="112"/>
      <c r="AD13" s="112"/>
      <c r="AE13" s="112"/>
      <c r="AF13">
        <f t="shared" si="1"/>
        <v>0</v>
      </c>
    </row>
    <row r="14" spans="1:32">
      <c r="A14" s="53">
        <v>8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0"/>
      <c r="P14" s="40">
        <v>12</v>
      </c>
      <c r="Q14" s="111"/>
      <c r="R14" s="111"/>
      <c r="S14" s="111"/>
      <c r="T14" s="111"/>
      <c r="U14" s="111"/>
      <c r="V14" s="111"/>
      <c r="W14" s="111"/>
      <c r="X14" s="16">
        <f t="shared" si="0"/>
        <v>0</v>
      </c>
      <c r="Y14" s="112"/>
      <c r="Z14" s="112"/>
      <c r="AA14" s="112"/>
      <c r="AB14" s="112"/>
      <c r="AC14" s="112"/>
      <c r="AD14" s="112"/>
      <c r="AE14" s="112"/>
      <c r="AF14">
        <f t="shared" si="1"/>
        <v>0</v>
      </c>
    </row>
    <row r="15" spans="1:32">
      <c r="A15" s="53">
        <v>9</v>
      </c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0"/>
      <c r="P15" s="40">
        <v>13</v>
      </c>
      <c r="Q15" s="111"/>
      <c r="R15" s="111"/>
      <c r="S15" s="111"/>
      <c r="T15" s="111"/>
      <c r="U15" s="111"/>
      <c r="V15" s="111"/>
      <c r="W15" s="111"/>
      <c r="X15" s="16">
        <f t="shared" si="0"/>
        <v>0</v>
      </c>
      <c r="Y15" s="112"/>
      <c r="Z15" s="112"/>
      <c r="AA15" s="112"/>
      <c r="AB15" s="112"/>
      <c r="AC15" s="112"/>
      <c r="AD15" s="112"/>
      <c r="AE15" s="112"/>
      <c r="AF15">
        <f t="shared" si="1"/>
        <v>0</v>
      </c>
    </row>
    <row r="16" spans="1:32">
      <c r="A16" s="53">
        <v>10</v>
      </c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0"/>
      <c r="P16" s="40">
        <v>14</v>
      </c>
      <c r="Q16" s="111"/>
      <c r="R16" s="111"/>
      <c r="S16" s="111"/>
      <c r="T16" s="111"/>
      <c r="U16" s="111"/>
      <c r="V16" s="111"/>
      <c r="W16" s="111"/>
      <c r="X16" s="16">
        <f t="shared" si="0"/>
        <v>0</v>
      </c>
      <c r="Y16" s="112"/>
      <c r="Z16" s="112"/>
      <c r="AA16" s="112"/>
      <c r="AB16" s="112"/>
      <c r="AC16" s="112"/>
      <c r="AD16" s="112"/>
      <c r="AE16" s="112"/>
      <c r="AF16">
        <f t="shared" si="1"/>
        <v>0</v>
      </c>
    </row>
    <row r="17" spans="1:32">
      <c r="A17" s="53">
        <v>11</v>
      </c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0"/>
      <c r="P17" s="40">
        <v>15</v>
      </c>
      <c r="Q17" s="111"/>
      <c r="R17" s="111"/>
      <c r="S17" s="111"/>
      <c r="T17" s="111"/>
      <c r="U17" s="111"/>
      <c r="V17" s="111"/>
      <c r="W17" s="111"/>
      <c r="X17" s="16">
        <f t="shared" si="0"/>
        <v>0</v>
      </c>
      <c r="Y17" s="112"/>
      <c r="Z17" s="112"/>
      <c r="AA17" s="112"/>
      <c r="AB17" s="112"/>
      <c r="AC17" s="112"/>
      <c r="AD17" s="112"/>
      <c r="AE17" s="112"/>
      <c r="AF17">
        <f t="shared" si="1"/>
        <v>0</v>
      </c>
    </row>
    <row r="18" spans="1:32">
      <c r="A18" s="53">
        <v>12</v>
      </c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0"/>
      <c r="P18" s="40">
        <v>16</v>
      </c>
      <c r="Q18" s="111"/>
      <c r="R18" s="111"/>
      <c r="S18" s="111"/>
      <c r="T18" s="111"/>
      <c r="U18" s="111"/>
      <c r="V18" s="111"/>
      <c r="W18" s="111"/>
      <c r="X18" s="16">
        <f t="shared" si="0"/>
        <v>0</v>
      </c>
      <c r="Y18" s="112"/>
      <c r="Z18" s="112"/>
      <c r="AA18" s="112"/>
      <c r="AB18" s="112"/>
      <c r="AC18" s="112"/>
      <c r="AD18" s="112"/>
      <c r="AE18" s="112"/>
      <c r="AF18">
        <f t="shared" si="1"/>
        <v>0</v>
      </c>
    </row>
    <row r="19" spans="1:32">
      <c r="A19" s="53">
        <v>13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0"/>
      <c r="P19" s="40">
        <v>17</v>
      </c>
      <c r="Q19" s="111"/>
      <c r="R19" s="111"/>
      <c r="S19" s="111"/>
      <c r="T19" s="111"/>
      <c r="U19" s="111"/>
      <c r="V19" s="111"/>
      <c r="W19" s="111"/>
      <c r="X19" s="16">
        <f t="shared" si="0"/>
        <v>0</v>
      </c>
      <c r="Y19" s="112"/>
      <c r="Z19" s="112"/>
      <c r="AA19" s="112"/>
      <c r="AB19" s="112"/>
      <c r="AC19" s="112"/>
      <c r="AD19" s="112"/>
      <c r="AE19" s="112"/>
      <c r="AF19">
        <f t="shared" si="1"/>
        <v>0</v>
      </c>
    </row>
    <row r="20" spans="1:32">
      <c r="A20" s="53">
        <v>14</v>
      </c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0"/>
      <c r="P20" s="40">
        <v>18</v>
      </c>
      <c r="Q20" s="111"/>
      <c r="R20" s="111"/>
      <c r="S20" s="111"/>
      <c r="T20" s="111"/>
      <c r="U20" s="111"/>
      <c r="V20" s="111"/>
      <c r="W20" s="111"/>
      <c r="X20" s="16">
        <f t="shared" si="0"/>
        <v>0</v>
      </c>
      <c r="Y20" s="112"/>
      <c r="Z20" s="112"/>
      <c r="AA20" s="112"/>
      <c r="AB20" s="112"/>
      <c r="AC20" s="112"/>
      <c r="AD20" s="112"/>
      <c r="AE20" s="112"/>
      <c r="AF20">
        <f t="shared" si="1"/>
        <v>0</v>
      </c>
    </row>
    <row r="21" spans="1:32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40">
        <v>19</v>
      </c>
      <c r="Q21" s="111"/>
      <c r="R21" s="111"/>
      <c r="S21" s="111"/>
      <c r="T21" s="111"/>
      <c r="U21" s="111"/>
      <c r="V21" s="111"/>
      <c r="W21" s="111"/>
      <c r="X21" s="16">
        <f t="shared" si="0"/>
        <v>0</v>
      </c>
      <c r="Y21" s="112"/>
      <c r="Z21" s="112"/>
      <c r="AA21" s="112"/>
      <c r="AB21" s="112"/>
      <c r="AC21" s="112"/>
      <c r="AD21" s="112"/>
      <c r="AE21" s="112"/>
      <c r="AF21">
        <f t="shared" si="1"/>
        <v>0</v>
      </c>
    </row>
    <row r="22" spans="1:32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40">
        <v>20</v>
      </c>
      <c r="Q22" s="111"/>
      <c r="R22" s="111"/>
      <c r="S22" s="111"/>
      <c r="T22" s="111"/>
      <c r="U22" s="111"/>
      <c r="V22" s="111"/>
      <c r="W22" s="111"/>
      <c r="X22" s="16">
        <f t="shared" si="0"/>
        <v>0</v>
      </c>
      <c r="Y22" s="112"/>
      <c r="Z22" s="112"/>
      <c r="AA22" s="112"/>
      <c r="AB22" s="112"/>
      <c r="AC22" s="112"/>
      <c r="AD22" s="112"/>
      <c r="AE22" s="112"/>
      <c r="AF22">
        <f t="shared" si="1"/>
        <v>0</v>
      </c>
    </row>
    <row r="23" spans="1:32">
      <c r="X23">
        <f>SUM(X3:X13)</f>
        <v>1.1041912779204726</v>
      </c>
      <c r="AF23">
        <f>SUM(AF3:AF22)</f>
        <v>17.803578355489307</v>
      </c>
    </row>
    <row r="24" spans="1:32">
      <c r="A24" s="115" t="s">
        <v>304</v>
      </c>
      <c r="B24" s="115" t="s">
        <v>1</v>
      </c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 t="s">
        <v>2</v>
      </c>
      <c r="Q24" s="115"/>
      <c r="R24" s="115"/>
      <c r="S24" s="115"/>
      <c r="T24" s="115"/>
      <c r="U24" s="115"/>
      <c r="V24" s="115"/>
      <c r="W24" s="115"/>
      <c r="X24" s="115"/>
      <c r="Y24" s="115" t="s">
        <v>3</v>
      </c>
      <c r="Z24" s="115"/>
      <c r="AA24" s="115"/>
      <c r="AB24" s="115"/>
      <c r="AC24" s="115"/>
      <c r="AD24" s="115"/>
      <c r="AE24" s="115"/>
    </row>
    <row r="25" spans="1:32">
      <c r="A25" s="116"/>
      <c r="B25" s="117"/>
      <c r="C25" s="144" t="s">
        <v>4</v>
      </c>
      <c r="D25" s="151"/>
      <c r="E25" s="152"/>
      <c r="F25" s="144" t="s">
        <v>5</v>
      </c>
      <c r="G25" s="151"/>
      <c r="H25" s="152"/>
      <c r="I25" s="144" t="s">
        <v>6</v>
      </c>
      <c r="J25" s="151"/>
      <c r="K25" s="152"/>
      <c r="L25" s="144" t="s">
        <v>7</v>
      </c>
      <c r="M25" s="151"/>
      <c r="N25" s="152"/>
      <c r="O25" s="118"/>
      <c r="P25" s="5" t="s">
        <v>8</v>
      </c>
      <c r="Q25" s="6" t="s">
        <v>9</v>
      </c>
      <c r="R25" s="6" t="s">
        <v>10</v>
      </c>
      <c r="S25" s="6" t="s">
        <v>11</v>
      </c>
      <c r="T25" s="6" t="s">
        <v>12</v>
      </c>
      <c r="U25" s="6" t="s">
        <v>13</v>
      </c>
      <c r="V25" s="6" t="s">
        <v>14</v>
      </c>
      <c r="W25" s="6" t="s">
        <v>15</v>
      </c>
      <c r="X25" s="7"/>
      <c r="Y25" s="119"/>
      <c r="Z25" s="9" t="s">
        <v>16</v>
      </c>
      <c r="AA25" s="9" t="s">
        <v>17</v>
      </c>
      <c r="AB25" s="9" t="s">
        <v>18</v>
      </c>
      <c r="AC25" s="9" t="s">
        <v>19</v>
      </c>
      <c r="AD25" s="9" t="s">
        <v>20</v>
      </c>
      <c r="AE25" s="9" t="s">
        <v>21</v>
      </c>
    </row>
    <row r="26" spans="1:32">
      <c r="A26" s="120"/>
      <c r="B26" s="147" t="s">
        <v>22</v>
      </c>
      <c r="C26" s="11">
        <v>1</v>
      </c>
      <c r="D26" s="12">
        <v>4</v>
      </c>
      <c r="E26" s="12">
        <v>25</v>
      </c>
      <c r="F26" s="12">
        <v>1</v>
      </c>
      <c r="G26" s="12">
        <v>4</v>
      </c>
      <c r="H26" s="12">
        <v>25</v>
      </c>
      <c r="I26" s="12">
        <v>1</v>
      </c>
      <c r="J26" s="12">
        <v>4</v>
      </c>
      <c r="K26" s="12">
        <v>25</v>
      </c>
      <c r="L26" s="12">
        <v>1</v>
      </c>
      <c r="M26" s="12">
        <v>4</v>
      </c>
      <c r="N26" s="12">
        <v>25</v>
      </c>
      <c r="O26" s="121"/>
      <c r="P26" s="14">
        <v>1</v>
      </c>
      <c r="Q26" s="122">
        <v>1</v>
      </c>
      <c r="R26" s="122" t="s">
        <v>335</v>
      </c>
      <c r="S26" s="122">
        <v>148</v>
      </c>
      <c r="T26" s="122">
        <v>4.3</v>
      </c>
      <c r="U26" s="122">
        <v>8.1999999999999993</v>
      </c>
      <c r="V26" s="122">
        <v>1.3</v>
      </c>
      <c r="W26" s="122">
        <v>22</v>
      </c>
      <c r="X26" s="16">
        <f t="shared" ref="X26:X46" si="2">(U26/100/2)^2*PI()</f>
        <v>5.2810172506844409E-3</v>
      </c>
      <c r="Y26" s="124" t="s">
        <v>24</v>
      </c>
      <c r="Z26" s="122"/>
      <c r="AA26" s="122"/>
      <c r="AB26" s="122"/>
      <c r="AC26" s="122"/>
      <c r="AD26" s="122"/>
      <c r="AE26" s="122"/>
      <c r="AF26">
        <f t="shared" ref="AF26:AF45" si="3">X26*W26*0.5</f>
        <v>5.8091189757528847E-2</v>
      </c>
    </row>
    <row r="27" spans="1:32">
      <c r="A27" s="116"/>
      <c r="B27" s="153"/>
      <c r="C27" s="18" t="s">
        <v>25</v>
      </c>
      <c r="D27" s="19" t="s">
        <v>26</v>
      </c>
      <c r="E27" s="19" t="s">
        <v>27</v>
      </c>
      <c r="F27" s="19" t="s">
        <v>28</v>
      </c>
      <c r="G27" s="19" t="s">
        <v>29</v>
      </c>
      <c r="H27" s="19" t="s">
        <v>30</v>
      </c>
      <c r="I27" s="19" t="s">
        <v>31</v>
      </c>
      <c r="J27" s="19" t="s">
        <v>32</v>
      </c>
      <c r="K27" s="19" t="s">
        <v>33</v>
      </c>
      <c r="L27" s="19" t="s">
        <v>34</v>
      </c>
      <c r="M27" s="19" t="s">
        <v>35</v>
      </c>
      <c r="N27" s="19" t="s">
        <v>36</v>
      </c>
      <c r="O27" s="118"/>
      <c r="P27" s="14">
        <v>2</v>
      </c>
      <c r="Q27" s="122">
        <v>2</v>
      </c>
      <c r="R27" s="122" t="s">
        <v>335</v>
      </c>
      <c r="S27" s="122">
        <v>148</v>
      </c>
      <c r="T27" s="122">
        <v>4.8</v>
      </c>
      <c r="U27" s="122">
        <v>20.2</v>
      </c>
      <c r="V27" s="122">
        <v>1.3</v>
      </c>
      <c r="W27" s="122"/>
      <c r="X27" s="16">
        <f t="shared" si="2"/>
        <v>3.2047386659269476E-2</v>
      </c>
      <c r="Y27" s="123"/>
      <c r="Z27" s="123"/>
      <c r="AA27" s="123"/>
      <c r="AB27" s="123"/>
      <c r="AC27" s="123"/>
      <c r="AD27" s="123"/>
      <c r="AE27" s="123"/>
      <c r="AF27">
        <f t="shared" si="3"/>
        <v>0</v>
      </c>
    </row>
    <row r="28" spans="1:32" ht="19.5">
      <c r="A28" s="125"/>
      <c r="B28" s="21" t="s">
        <v>38</v>
      </c>
      <c r="C28" s="126">
        <v>0</v>
      </c>
      <c r="D28" s="125">
        <v>2</v>
      </c>
      <c r="E28" s="125">
        <v>20</v>
      </c>
      <c r="F28" s="125">
        <v>0</v>
      </c>
      <c r="G28" s="125">
        <v>0</v>
      </c>
      <c r="H28" s="125">
        <v>20</v>
      </c>
      <c r="I28" s="125">
        <v>0</v>
      </c>
      <c r="J28" s="125">
        <v>0</v>
      </c>
      <c r="K28" s="125">
        <v>25</v>
      </c>
      <c r="L28" s="125">
        <v>0</v>
      </c>
      <c r="M28" s="125">
        <v>4</v>
      </c>
      <c r="N28" s="125">
        <v>15</v>
      </c>
      <c r="O28" s="121"/>
      <c r="P28" s="14">
        <v>3</v>
      </c>
      <c r="Q28" s="122">
        <v>3</v>
      </c>
      <c r="R28" s="122" t="s">
        <v>336</v>
      </c>
      <c r="S28" s="122">
        <v>109</v>
      </c>
      <c r="T28" s="122">
        <v>8.1999999999999993</v>
      </c>
      <c r="U28" s="122">
        <v>62.8</v>
      </c>
      <c r="V28" s="122">
        <v>1.3</v>
      </c>
      <c r="W28" s="122">
        <v>37.9</v>
      </c>
      <c r="X28" s="16">
        <f t="shared" si="2"/>
        <v>0.30974846927333927</v>
      </c>
      <c r="Y28" s="123"/>
      <c r="Z28" s="123"/>
      <c r="AA28" s="123"/>
      <c r="AB28" s="123"/>
      <c r="AC28" s="123"/>
      <c r="AD28" s="123"/>
      <c r="AE28" s="123"/>
      <c r="AF28">
        <f>X28*W28*0.5</f>
        <v>5.8697334927297788</v>
      </c>
    </row>
    <row r="29" spans="1:32">
      <c r="A29" s="23" t="s">
        <v>40</v>
      </c>
      <c r="B29" s="24" t="s">
        <v>41</v>
      </c>
      <c r="C29" s="19" t="s">
        <v>42</v>
      </c>
      <c r="D29" s="19" t="s">
        <v>43</v>
      </c>
      <c r="E29" s="19" t="s">
        <v>44</v>
      </c>
      <c r="F29" s="19" t="s">
        <v>45</v>
      </c>
      <c r="G29" s="19" t="s">
        <v>46</v>
      </c>
      <c r="H29" s="19" t="s">
        <v>47</v>
      </c>
      <c r="I29" s="19" t="s">
        <v>48</v>
      </c>
      <c r="J29" s="19" t="s">
        <v>49</v>
      </c>
      <c r="K29" s="19" t="s">
        <v>50</v>
      </c>
      <c r="L29" s="19" t="s">
        <v>51</v>
      </c>
      <c r="M29" s="19" t="s">
        <v>52</v>
      </c>
      <c r="N29" s="19" t="s">
        <v>53</v>
      </c>
      <c r="O29" s="118"/>
      <c r="P29" s="14">
        <v>4</v>
      </c>
      <c r="Q29" s="122">
        <v>4</v>
      </c>
      <c r="R29" s="122" t="s">
        <v>335</v>
      </c>
      <c r="S29" s="122">
        <v>74</v>
      </c>
      <c r="T29" s="122">
        <v>5.4</v>
      </c>
      <c r="U29" s="122">
        <v>14.7</v>
      </c>
      <c r="V29" s="122">
        <v>1.3</v>
      </c>
      <c r="W29" s="122"/>
      <c r="X29" s="16">
        <f t="shared" si="2"/>
        <v>1.6971668912855457E-2</v>
      </c>
      <c r="Y29" s="123"/>
      <c r="Z29" s="123"/>
      <c r="AA29" s="123"/>
      <c r="AB29" s="123"/>
      <c r="AC29" s="123"/>
      <c r="AD29" s="123"/>
      <c r="AE29" s="123"/>
      <c r="AF29">
        <f>X29*W29*0.5</f>
        <v>0</v>
      </c>
    </row>
    <row r="30" spans="1:32">
      <c r="A30" s="25">
        <v>1</v>
      </c>
      <c r="B30" s="125" t="s">
        <v>336</v>
      </c>
      <c r="C30" s="125">
        <v>0</v>
      </c>
      <c r="D30" s="125">
        <v>100</v>
      </c>
      <c r="E30" s="125">
        <v>100</v>
      </c>
      <c r="F30" s="125">
        <v>0</v>
      </c>
      <c r="G30" s="125">
        <v>0</v>
      </c>
      <c r="H30" s="125">
        <v>100</v>
      </c>
      <c r="I30" s="125">
        <v>0</v>
      </c>
      <c r="J30" s="125">
        <v>0</v>
      </c>
      <c r="K30" s="125">
        <v>100</v>
      </c>
      <c r="L30" s="125">
        <v>0</v>
      </c>
      <c r="M30" s="125">
        <v>75</v>
      </c>
      <c r="N30" s="125">
        <v>100</v>
      </c>
      <c r="O30" s="121"/>
      <c r="P30" s="14">
        <v>5</v>
      </c>
      <c r="Q30" s="122">
        <v>5</v>
      </c>
      <c r="R30" s="122" t="s">
        <v>335</v>
      </c>
      <c r="S30" s="122">
        <v>26</v>
      </c>
      <c r="T30" s="122">
        <v>8.4</v>
      </c>
      <c r="U30" s="122">
        <v>21</v>
      </c>
      <c r="V30" s="122">
        <v>1.3</v>
      </c>
      <c r="W30" s="122">
        <v>20.6</v>
      </c>
      <c r="X30" s="16">
        <f t="shared" si="2"/>
        <v>3.4636059005827467E-2</v>
      </c>
      <c r="Y30" s="123"/>
      <c r="Z30" s="123"/>
      <c r="AA30" s="123"/>
      <c r="AB30" s="123"/>
      <c r="AC30" s="123"/>
      <c r="AD30" s="123"/>
      <c r="AE30" s="123"/>
      <c r="AF30">
        <f t="shared" si="3"/>
        <v>0.35675140776002295</v>
      </c>
    </row>
    <row r="31" spans="1:32">
      <c r="A31" s="25">
        <v>2</v>
      </c>
      <c r="B31" s="125" t="s">
        <v>337</v>
      </c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>
        <v>25</v>
      </c>
      <c r="N31" s="125"/>
      <c r="O31" s="121"/>
      <c r="P31" s="14">
        <v>6</v>
      </c>
      <c r="Q31" s="122">
        <v>6</v>
      </c>
      <c r="R31" s="122" t="s">
        <v>338</v>
      </c>
      <c r="S31" s="122">
        <v>20</v>
      </c>
      <c r="T31" s="122">
        <v>9.8000000000000007</v>
      </c>
      <c r="U31" s="122">
        <v>18.8</v>
      </c>
      <c r="V31" s="122">
        <v>1.3</v>
      </c>
      <c r="W31" s="122"/>
      <c r="X31" s="16">
        <f t="shared" si="2"/>
        <v>2.7759112687119412E-2</v>
      </c>
      <c r="Y31" s="123"/>
      <c r="Z31" s="123"/>
      <c r="AA31" s="123"/>
      <c r="AB31" s="123"/>
      <c r="AC31" s="123"/>
      <c r="AD31" s="123"/>
      <c r="AE31" s="123"/>
      <c r="AF31">
        <f t="shared" si="3"/>
        <v>0</v>
      </c>
    </row>
    <row r="32" spans="1:32">
      <c r="A32" s="25">
        <v>3</v>
      </c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1"/>
      <c r="P32" s="14">
        <v>7</v>
      </c>
      <c r="Q32" s="122">
        <v>7</v>
      </c>
      <c r="R32" s="122" t="s">
        <v>339</v>
      </c>
      <c r="S32" s="122">
        <v>15</v>
      </c>
      <c r="T32" s="122">
        <v>7.8</v>
      </c>
      <c r="U32" s="122">
        <v>29.1</v>
      </c>
      <c r="V32" s="122">
        <v>1.3</v>
      </c>
      <c r="W32" s="122">
        <v>25.7</v>
      </c>
      <c r="X32" s="16">
        <f t="shared" si="2"/>
        <v>6.6508301874659337E-2</v>
      </c>
      <c r="Y32" s="123"/>
      <c r="Z32" s="123"/>
      <c r="AA32" s="123"/>
      <c r="AB32" s="123"/>
      <c r="AC32" s="123"/>
      <c r="AD32" s="123"/>
      <c r="AE32" s="123"/>
      <c r="AF32">
        <f t="shared" si="3"/>
        <v>0.85463167908937243</v>
      </c>
    </row>
    <row r="33" spans="1:32">
      <c r="A33" s="25">
        <v>4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1"/>
      <c r="P33" s="14">
        <v>8</v>
      </c>
      <c r="Q33" s="122">
        <v>8</v>
      </c>
      <c r="R33" s="122" t="s">
        <v>335</v>
      </c>
      <c r="S33" s="122">
        <v>335</v>
      </c>
      <c r="T33" s="122">
        <v>6.2</v>
      </c>
      <c r="U33" s="122">
        <v>29.5</v>
      </c>
      <c r="V33" s="122">
        <v>1.3</v>
      </c>
      <c r="W33" s="122"/>
      <c r="X33" s="16">
        <f t="shared" si="2"/>
        <v>6.8349275169662924E-2</v>
      </c>
      <c r="Y33" s="123"/>
      <c r="Z33" s="123"/>
      <c r="AA33" s="123"/>
      <c r="AB33" s="123"/>
      <c r="AC33" s="123"/>
      <c r="AD33" s="123"/>
      <c r="AE33" s="123"/>
      <c r="AF33">
        <f t="shared" si="3"/>
        <v>0</v>
      </c>
    </row>
    <row r="34" spans="1:32">
      <c r="A34" s="25">
        <v>5</v>
      </c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1"/>
      <c r="P34" s="14">
        <v>9</v>
      </c>
      <c r="Q34" s="122">
        <v>9</v>
      </c>
      <c r="R34" s="122" t="s">
        <v>340</v>
      </c>
      <c r="S34" s="122">
        <v>325</v>
      </c>
      <c r="T34" s="122">
        <v>5.2</v>
      </c>
      <c r="U34" s="122">
        <v>26.8</v>
      </c>
      <c r="V34" s="122">
        <v>1.3</v>
      </c>
      <c r="W34" s="122"/>
      <c r="X34" s="16">
        <f t="shared" si="2"/>
        <v>5.6410437687858334E-2</v>
      </c>
      <c r="Y34" s="123"/>
      <c r="Z34" s="123"/>
      <c r="AA34" s="123"/>
      <c r="AB34" s="123"/>
      <c r="AC34" s="123"/>
      <c r="AD34" s="123"/>
      <c r="AE34" s="123"/>
      <c r="AF34">
        <f t="shared" si="3"/>
        <v>0</v>
      </c>
    </row>
    <row r="35" spans="1:32">
      <c r="A35" s="25">
        <v>6</v>
      </c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1"/>
      <c r="P35" s="14">
        <v>10</v>
      </c>
      <c r="Q35" s="122">
        <v>10</v>
      </c>
      <c r="R35" s="122" t="s">
        <v>336</v>
      </c>
      <c r="S35" s="122">
        <v>235</v>
      </c>
      <c r="T35" s="122">
        <v>3.3</v>
      </c>
      <c r="U35" s="122">
        <v>60.9</v>
      </c>
      <c r="V35" s="122">
        <v>1.3</v>
      </c>
      <c r="W35" s="122"/>
      <c r="X35" s="16">
        <f t="shared" si="2"/>
        <v>0.29128925623900898</v>
      </c>
      <c r="Y35" s="123"/>
      <c r="Z35" s="123"/>
      <c r="AA35" s="123"/>
      <c r="AB35" s="123"/>
      <c r="AC35" s="123"/>
      <c r="AD35" s="123"/>
      <c r="AE35" s="123"/>
      <c r="AF35">
        <f t="shared" si="3"/>
        <v>0</v>
      </c>
    </row>
    <row r="36" spans="1:32">
      <c r="A36" s="25">
        <v>7</v>
      </c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1"/>
      <c r="P36" s="14">
        <v>11</v>
      </c>
      <c r="Q36" s="122">
        <v>11</v>
      </c>
      <c r="R36" s="122" t="s">
        <v>336</v>
      </c>
      <c r="S36" s="122">
        <v>222</v>
      </c>
      <c r="T36" s="122">
        <v>5.7</v>
      </c>
      <c r="U36" s="122">
        <v>40.299999999999997</v>
      </c>
      <c r="V36" s="122">
        <v>1.3</v>
      </c>
      <c r="W36" s="122"/>
      <c r="X36" s="16">
        <f t="shared" si="2"/>
        <v>0.12755573031921616</v>
      </c>
      <c r="Y36" s="123"/>
      <c r="Z36" s="123"/>
      <c r="AA36" s="123"/>
      <c r="AB36" s="123"/>
      <c r="AC36" s="123"/>
      <c r="AD36" s="123"/>
      <c r="AE36" s="123"/>
      <c r="AF36">
        <f t="shared" si="3"/>
        <v>0</v>
      </c>
    </row>
    <row r="37" spans="1:32">
      <c r="A37" s="25">
        <v>8</v>
      </c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1"/>
      <c r="P37" s="14">
        <v>12</v>
      </c>
      <c r="Q37" s="122">
        <v>12</v>
      </c>
      <c r="R37" s="122" t="s">
        <v>336</v>
      </c>
      <c r="S37" s="122">
        <v>290</v>
      </c>
      <c r="T37" s="122">
        <v>8.3000000000000007</v>
      </c>
      <c r="U37" s="122">
        <v>52.1</v>
      </c>
      <c r="V37" s="122">
        <v>1.3</v>
      </c>
      <c r="W37" s="122"/>
      <c r="X37" s="16">
        <f t="shared" si="2"/>
        <v>0.21318926287076678</v>
      </c>
      <c r="Y37" s="123"/>
      <c r="Z37" s="123"/>
      <c r="AA37" s="123"/>
      <c r="AB37" s="123"/>
      <c r="AC37" s="123"/>
      <c r="AD37" s="123"/>
      <c r="AE37" s="123"/>
      <c r="AF37">
        <f t="shared" si="3"/>
        <v>0</v>
      </c>
    </row>
    <row r="38" spans="1:32">
      <c r="A38" s="25">
        <v>9</v>
      </c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1"/>
      <c r="P38" s="14">
        <v>13</v>
      </c>
      <c r="Q38" s="122">
        <v>13</v>
      </c>
      <c r="R38" s="122" t="s">
        <v>335</v>
      </c>
      <c r="S38" s="122">
        <v>255</v>
      </c>
      <c r="T38" s="122">
        <v>10.7</v>
      </c>
      <c r="U38" s="122">
        <v>16.399999999999999</v>
      </c>
      <c r="V38" s="122">
        <v>1.3</v>
      </c>
      <c r="W38" s="122"/>
      <c r="X38" s="16">
        <f t="shared" si="2"/>
        <v>2.1124069002737764E-2</v>
      </c>
      <c r="Y38" s="123"/>
      <c r="Z38" s="123"/>
      <c r="AA38" s="123"/>
      <c r="AB38" s="123"/>
      <c r="AC38" s="123"/>
      <c r="AD38" s="123"/>
      <c r="AE38" s="123"/>
      <c r="AF38">
        <f t="shared" si="3"/>
        <v>0</v>
      </c>
    </row>
    <row r="39" spans="1:32">
      <c r="A39" s="25">
        <v>10</v>
      </c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1"/>
      <c r="P39" s="14">
        <v>14</v>
      </c>
      <c r="Q39" s="122">
        <v>14</v>
      </c>
      <c r="R39" s="122" t="s">
        <v>335</v>
      </c>
      <c r="S39" s="122">
        <v>245</v>
      </c>
      <c r="T39" s="122">
        <v>11.7</v>
      </c>
      <c r="U39" s="122">
        <v>27.5</v>
      </c>
      <c r="V39" s="122">
        <v>1.3</v>
      </c>
      <c r="W39" s="122"/>
      <c r="X39" s="16">
        <f t="shared" si="2"/>
        <v>5.9395736106932037E-2</v>
      </c>
      <c r="Y39" s="123"/>
      <c r="Z39" s="123"/>
      <c r="AA39" s="123"/>
      <c r="AB39" s="123"/>
      <c r="AC39" s="123"/>
      <c r="AD39" s="123"/>
      <c r="AE39" s="123"/>
      <c r="AF39">
        <f t="shared" si="3"/>
        <v>0</v>
      </c>
    </row>
    <row r="40" spans="1:32">
      <c r="A40" s="25">
        <v>11</v>
      </c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1"/>
      <c r="P40" s="14">
        <v>15</v>
      </c>
      <c r="Q40" s="122"/>
      <c r="R40" s="122"/>
      <c r="S40" s="122"/>
      <c r="T40" s="122"/>
      <c r="U40" s="122"/>
      <c r="V40" s="122"/>
      <c r="W40" s="122"/>
      <c r="X40" s="16">
        <f t="shared" si="2"/>
        <v>0</v>
      </c>
      <c r="Y40" s="123"/>
      <c r="Z40" s="123"/>
      <c r="AA40" s="123"/>
      <c r="AB40" s="123"/>
      <c r="AC40" s="123"/>
      <c r="AD40" s="123"/>
      <c r="AE40" s="123"/>
      <c r="AF40">
        <f t="shared" si="3"/>
        <v>0</v>
      </c>
    </row>
    <row r="41" spans="1:32">
      <c r="A41" s="25">
        <v>12</v>
      </c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1"/>
      <c r="P41" s="14">
        <v>16</v>
      </c>
      <c r="Q41" s="122"/>
      <c r="R41" s="122"/>
      <c r="S41" s="122"/>
      <c r="T41" s="122"/>
      <c r="U41" s="122"/>
      <c r="V41" s="122"/>
      <c r="W41" s="122"/>
      <c r="X41" s="16">
        <f t="shared" si="2"/>
        <v>0</v>
      </c>
      <c r="Y41" s="123"/>
      <c r="Z41" s="123"/>
      <c r="AA41" s="123"/>
      <c r="AB41" s="123"/>
      <c r="AC41" s="123"/>
      <c r="AD41" s="123"/>
      <c r="AE41" s="123"/>
      <c r="AF41">
        <f t="shared" si="3"/>
        <v>0</v>
      </c>
    </row>
    <row r="42" spans="1:32">
      <c r="A42" s="25">
        <v>13</v>
      </c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1"/>
      <c r="P42" s="14">
        <v>17</v>
      </c>
      <c r="Q42" s="122"/>
      <c r="R42" s="122"/>
      <c r="S42" s="122"/>
      <c r="T42" s="122"/>
      <c r="U42" s="122"/>
      <c r="V42" s="122"/>
      <c r="W42" s="122"/>
      <c r="X42" s="16">
        <f t="shared" si="2"/>
        <v>0</v>
      </c>
      <c r="Y42" s="123"/>
      <c r="Z42" s="123"/>
      <c r="AA42" s="123"/>
      <c r="AB42" s="123"/>
      <c r="AC42" s="123"/>
      <c r="AD42" s="123"/>
      <c r="AE42" s="123"/>
      <c r="AF42">
        <f t="shared" si="3"/>
        <v>0</v>
      </c>
    </row>
    <row r="43" spans="1:32">
      <c r="A43" s="25">
        <v>14</v>
      </c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1"/>
      <c r="P43" s="14">
        <v>18</v>
      </c>
      <c r="Q43" s="122"/>
      <c r="R43" s="122"/>
      <c r="S43" s="122"/>
      <c r="T43" s="122"/>
      <c r="U43" s="122"/>
      <c r="V43" s="122"/>
      <c r="W43" s="122"/>
      <c r="X43" s="16">
        <f t="shared" si="2"/>
        <v>0</v>
      </c>
      <c r="Y43" s="123"/>
      <c r="Z43" s="123"/>
      <c r="AA43" s="123"/>
      <c r="AB43" s="123"/>
      <c r="AC43" s="123"/>
      <c r="AD43" s="123"/>
      <c r="AE43" s="123"/>
      <c r="AF43">
        <f t="shared" si="3"/>
        <v>0</v>
      </c>
    </row>
    <row r="44" spans="1:32">
      <c r="A44" s="121"/>
      <c r="B44" s="121"/>
      <c r="C44" s="121"/>
      <c r="D44" s="121">
        <v>100</v>
      </c>
      <c r="E44" s="121">
        <v>100</v>
      </c>
      <c r="F44" s="121"/>
      <c r="G44" s="121"/>
      <c r="H44" s="121">
        <v>100</v>
      </c>
      <c r="I44" s="121"/>
      <c r="J44" s="121">
        <v>100</v>
      </c>
      <c r="K44" s="121"/>
      <c r="L44" s="121">
        <v>100</v>
      </c>
      <c r="M44" s="121">
        <v>100</v>
      </c>
      <c r="N44" s="121">
        <v>100</v>
      </c>
      <c r="O44" s="121"/>
      <c r="P44" s="14">
        <v>19</v>
      </c>
      <c r="Q44" s="122"/>
      <c r="R44" s="122"/>
      <c r="S44" s="122"/>
      <c r="T44" s="122"/>
      <c r="U44" s="122"/>
      <c r="V44" s="122"/>
      <c r="W44" s="122"/>
      <c r="X44" s="16">
        <f t="shared" si="2"/>
        <v>0</v>
      </c>
      <c r="Y44" s="123"/>
      <c r="Z44" s="123"/>
      <c r="AA44" s="123"/>
      <c r="AB44" s="123"/>
      <c r="AC44" s="123"/>
      <c r="AD44" s="123"/>
      <c r="AE44" s="123"/>
      <c r="AF44">
        <f t="shared" si="3"/>
        <v>0</v>
      </c>
    </row>
    <row r="45" spans="1:32">
      <c r="A45" s="121"/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4">
        <v>20</v>
      </c>
      <c r="Q45" s="122"/>
      <c r="R45" s="122"/>
      <c r="S45" s="122"/>
      <c r="T45" s="122"/>
      <c r="U45" s="122"/>
      <c r="V45" s="122"/>
      <c r="W45" s="122"/>
      <c r="X45" s="16">
        <f t="shared" si="2"/>
        <v>0</v>
      </c>
      <c r="Y45" s="123"/>
      <c r="Z45" s="123"/>
      <c r="AA45" s="123"/>
      <c r="AB45" s="123"/>
      <c r="AC45" s="123"/>
      <c r="AD45" s="123"/>
      <c r="AE45" s="123"/>
      <c r="AF45">
        <f t="shared" si="3"/>
        <v>0</v>
      </c>
    </row>
    <row r="46" spans="1:32">
      <c r="X46">
        <f>SUM(X26:X36)</f>
        <v>1.0365567150795012</v>
      </c>
      <c r="AF46">
        <f>SUM(AF26:AF45)</f>
        <v>7.1392077693367035</v>
      </c>
    </row>
  </sheetData>
  <mergeCells count="10">
    <mergeCell ref="L25:N25"/>
    <mergeCell ref="F25:H25"/>
    <mergeCell ref="B26:B27"/>
    <mergeCell ref="I25:K25"/>
    <mergeCell ref="C25:E25"/>
    <mergeCell ref="C2:E2"/>
    <mergeCell ref="F2:H2"/>
    <mergeCell ref="I2:K2"/>
    <mergeCell ref="L2:N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anglecounts</vt:lpstr>
      <vt:lpstr>plot01</vt:lpstr>
      <vt:lpstr>plot02</vt:lpstr>
      <vt:lpstr>plot03</vt:lpstr>
      <vt:lpstr>plot04</vt:lpstr>
      <vt:lpstr>plot05</vt:lpstr>
      <vt:lpstr>plot06</vt:lpstr>
      <vt:lpstr>plot07</vt:lpstr>
      <vt:lpstr>plot08</vt:lpstr>
      <vt:lpstr>plot09</vt:lpstr>
      <vt:lpstr>plot10</vt:lpstr>
      <vt:lpstr>plot11</vt:lpstr>
      <vt:lpstr>plot12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Fabi (Uni)</dc:creator>
  <cp:lastModifiedBy>Teja Kattenborn</cp:lastModifiedBy>
  <dcterms:created xsi:type="dcterms:W3CDTF">2024-11-08T08:48:47Z</dcterms:created>
  <dcterms:modified xsi:type="dcterms:W3CDTF">2024-11-14T07:49:58Z</dcterms:modified>
</cp:coreProperties>
</file>