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ze_prices_in_Kenya_2022 " sheetId="1" r:id="rId4"/>
    <sheet state="visible" name="Pivot Table 1" sheetId="2" r:id="rId5"/>
  </sheets>
  <definedNames>
    <definedName hidden="1" localSheetId="0" name="_xlnm._FilterDatabase">'Maize_prices_in_Kenya_2022 '!$E$1:$E$41</definedName>
  </definedNames>
  <calcPr/>
  <pivotCaches>
    <pivotCache cacheId="0" r:id="rId6"/>
  </pivotCaches>
  <extLst>
    <ext uri="GoogleSheetsCustomDataVersion2">
      <go:sheetsCustomData xmlns:go="http://customooxmlschemas.google.com/" r:id="rId7" roundtripDataChecksum="LlH/tohTpF4opo63Dhhtr83udX9leTpwe2gkL+jrfQc="/>
    </ext>
  </extLst>
</workbook>
</file>

<file path=xl/sharedStrings.xml><?xml version="1.0" encoding="utf-8"?>
<sst xmlns="http://schemas.openxmlformats.org/spreadsheetml/2006/main" count="160" uniqueCount="29">
  <si>
    <t>Date</t>
  </si>
  <si>
    <t>Market</t>
  </si>
  <si>
    <t>Unit</t>
  </si>
  <si>
    <t>Price_flag</t>
  </si>
  <si>
    <t>Kes_Price</t>
  </si>
  <si>
    <t>Usd_price</t>
  </si>
  <si>
    <t>Exch_rate</t>
  </si>
  <si>
    <t>Nairobi</t>
  </si>
  <si>
    <t>KG</t>
  </si>
  <si>
    <t>actual</t>
  </si>
  <si>
    <t>Garissa</t>
  </si>
  <si>
    <t>Kakuma</t>
  </si>
  <si>
    <t>Mogadishu</t>
  </si>
  <si>
    <t>Baringo</t>
  </si>
  <si>
    <t>Wajir</t>
  </si>
  <si>
    <t>Kisumu</t>
  </si>
  <si>
    <t>Nakuru</t>
  </si>
  <si>
    <t>Eldoret</t>
  </si>
  <si>
    <t>Kalobeyei</t>
  </si>
  <si>
    <t>forecast</t>
  </si>
  <si>
    <t>Five number summary</t>
  </si>
  <si>
    <t>Min</t>
  </si>
  <si>
    <t>Q1</t>
  </si>
  <si>
    <t>Median</t>
  </si>
  <si>
    <t>Q3</t>
  </si>
  <si>
    <t>Max</t>
  </si>
  <si>
    <t>AVERAGE of Kes_Price</t>
  </si>
  <si>
    <t>AVERAGE of Usd_price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</si>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</sst>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M/d/yyyy"/>
  </numFmts>
  <fonts count="8">
    <font>
      <sz val="10.0"/>
      <color rgb="FF000000"/>
      <name val="Arial"/>
      <scheme val="minor"/>
    </font>
    <font>
      <b/>
      <color rgb="FFFFFFFF"/>
      <name val="Inter"/>
    </font>
    <font>
      <sz val="10.0"/>
      <color theme="1"/>
      <name val="Inter"/>
    </font>
    <font>
      <color rgb="FF2A3140"/>
      <name val="Inter"/>
    </font>
    <font>
      <color rgb="FF2A3140"/>
      <name val="Arial"/>
    </font>
    <font>
      <color theme="1"/>
      <name val="Arial"/>
    </font>
    <font>
      <b/>
      <color rgb="FF3B82F6"/>
      <name val="Inte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B82F6"/>
        <bgColor rgb="FF3B82F6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2A3140"/>
      </left>
      <top style="thin">
        <color rgb="FF2A3140"/>
      </top>
    </border>
    <border>
      <top style="thin">
        <color rgb="FF2A3140"/>
      </top>
    </border>
    <border>
      <right style="thin">
        <color rgb="FF2A3140"/>
      </right>
      <top style="thin">
        <color rgb="FF2A3140"/>
      </top>
    </border>
    <border>
      <left style="thin">
        <color rgb="FF2A3140"/>
      </left>
    </border>
    <border>
      <right style="thin">
        <color rgb="FF2A3140"/>
      </right>
    </border>
    <border>
      <left style="thin">
        <color rgb="FF2A3140"/>
      </left>
      <bottom style="thin">
        <color rgb="FF2A3140"/>
      </bottom>
    </border>
    <border>
      <bottom style="thin">
        <color rgb="FF2A3140"/>
      </bottom>
    </border>
    <border>
      <right style="thin">
        <color rgb="FF2A3140"/>
      </right>
      <bottom style="thin">
        <color rgb="FF2A314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2" xfId="0" applyAlignment="1" applyFont="1" applyNumberFormat="1">
      <alignment readingOrder="0" vertical="bottom"/>
    </xf>
    <xf borderId="0" fillId="2" fontId="1" numFmtId="164" xfId="0" applyAlignment="1" applyFont="1" applyNumberFormat="1">
      <alignment vertical="bottom"/>
    </xf>
    <xf borderId="0" fillId="0" fontId="2" numFmtId="0" xfId="0" applyFont="1"/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0" fillId="3" fontId="3" numFmtId="2" xfId="0" applyAlignment="1" applyFill="1" applyFont="1" applyNumberFormat="1">
      <alignment vertical="bottom"/>
    </xf>
    <xf borderId="0" fillId="0" fontId="3" numFmtId="2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0" fontId="3" numFmtId="164" xfId="0" applyAlignment="1" applyFont="1" applyNumberFormat="1">
      <alignment vertical="bottom"/>
    </xf>
    <xf borderId="0" fillId="3" fontId="3" numFmtId="164" xfId="0" applyAlignment="1" applyFont="1" applyNumberFormat="1">
      <alignment vertical="bottom"/>
    </xf>
    <xf borderId="0" fillId="0" fontId="5" numFmtId="2" xfId="0" applyAlignment="1" applyFont="1" applyNumberFormat="1">
      <alignment vertical="bottom"/>
    </xf>
    <xf borderId="0" fillId="0" fontId="5" numFmtId="2" xfId="0" applyAlignment="1" applyFont="1" applyNumberFormat="1">
      <alignment readingOrder="0" vertical="bottom"/>
    </xf>
    <xf borderId="0" fillId="2" fontId="1" numFmtId="164" xfId="0" applyAlignment="1" applyFont="1" applyNumberFormat="1">
      <alignment shrinkToFit="0" vertical="bottom" wrapText="0"/>
    </xf>
    <xf borderId="1" fillId="0" fontId="6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2" fillId="0" fontId="5" numFmtId="2" xfId="0" applyAlignment="1" applyBorder="1" applyFont="1" applyNumberFormat="1">
      <alignment vertical="bottom"/>
    </xf>
    <xf borderId="2" fillId="0" fontId="3" numFmtId="2" xfId="0" applyAlignment="1" applyBorder="1" applyFont="1" applyNumberFormat="1">
      <alignment horizontal="right" vertical="bottom"/>
    </xf>
    <xf borderId="3" fillId="0" fontId="3" numFmtId="164" xfId="0" applyAlignment="1" applyBorder="1" applyFont="1" applyNumberFormat="1">
      <alignment horizontal="right" vertical="bottom"/>
    </xf>
    <xf borderId="4" fillId="0" fontId="6" numFmtId="0" xfId="0" applyAlignment="1" applyBorder="1" applyFont="1">
      <alignment vertical="bottom"/>
    </xf>
    <xf borderId="5" fillId="0" fontId="3" numFmtId="164" xfId="0" applyAlignment="1" applyBorder="1" applyFont="1" applyNumberFormat="1">
      <alignment horizontal="right" vertical="bottom"/>
    </xf>
    <xf borderId="6" fillId="0" fontId="6" numFmtId="0" xfId="0" applyAlignment="1" applyBorder="1" applyFont="1">
      <alignment vertical="bottom"/>
    </xf>
    <xf borderId="7" fillId="0" fontId="5" numFmtId="0" xfId="0" applyAlignment="1" applyBorder="1" applyFont="1">
      <alignment vertical="bottom"/>
    </xf>
    <xf borderId="7" fillId="0" fontId="5" numFmtId="2" xfId="0" applyAlignment="1" applyBorder="1" applyFont="1" applyNumberFormat="1">
      <alignment vertical="bottom"/>
    </xf>
    <xf borderId="7" fillId="0" fontId="3" numFmtId="2" xfId="0" applyAlignment="1" applyBorder="1" applyFont="1" applyNumberFormat="1">
      <alignment horizontal="right" vertical="bottom"/>
    </xf>
    <xf borderId="8" fillId="0" fontId="3" numFmtId="164" xfId="0" applyAlignment="1" applyBorder="1" applyFont="1" applyNumberFormat="1">
      <alignment horizontal="right" vertical="bottom"/>
    </xf>
    <xf borderId="0" fillId="0" fontId="2" numFmtId="0" xfId="0" applyFont="1"/>
    <xf borderId="0" fillId="0" fontId="2" numFmtId="2" xfId="0" applyFont="1" applyNumberFormat="1"/>
    <xf borderId="0" fillId="0" fontId="7" numFmtId="0" xfId="0" applyFont="1"/>
    <xf borderId="0" fillId="0" fontId="7" numFmtId="164" xfId="0" applyFont="1" applyNumberFormat="1"/>
    <xf borderId="0" fillId="0" fontId="7" numFmtId="2" xfId="0" applyFont="1" applyNumberFormat="1"/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2" type="wholeTable"/>
      <tableStyleElement dxfId="3" type="firstRowSubheading"/>
      <tableStyleElement dxfId="3" type="secondRowSubheading"/>
      <tableStyleElement dxfId="3" type="thirdRowSubheading"/>
      <tableStyleElement dxfId="4" type="firstColumnSubheading"/>
      <tableStyleElement dxfId="4" type="secondColumnSubheading"/>
      <tableStyleElement dxfId="4" type="thirdColumnSubheading"/>
      <tableStyleElement dxfId="4" type="headerRow"/>
      <tableStyleElement dxfId="5" type="firstSubtotalRow"/>
      <tableStyleElement dxfId="5" type="secondSubtotalRow"/>
      <tableStyleElement dxfId="5" type="thirdSubtotalRow"/>
      <tableStyleElement dxfId="6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42" sheet="Maize_prices_in_Kenya_2022 "/>
  </cacheSource>
  <cacheFields>
    <cacheField name="Date">
      <sharedItems containsDate="1" containsMixedTypes="1">
        <d v="2022-01-15T00:00:00Z"/>
        <d v="2022-02-15T00:00:00Z"/>
        <d v="2022-03-15T00:00:00Z"/>
        <d v="2022-04-15T00:00:00Z"/>
        <s v="Five number summary"/>
      </sharedItems>
    </cacheField>
    <cacheField name="Market" numFmtId="0">
      <sharedItems containsBlank="1">
        <s v="Nairobi"/>
        <s v="Garissa"/>
        <s v="Kakuma"/>
        <s v="Mogadishu"/>
        <s v="Baringo"/>
        <s v="Wajir"/>
        <s v="Kisumu"/>
        <s v="Nakuru"/>
        <s v="Eldoret"/>
        <s v="Kalobeyei"/>
        <m/>
      </sharedItems>
    </cacheField>
    <cacheField name="Unit" numFmtId="2">
      <sharedItems containsBlank="1">
        <s v="KG"/>
        <m/>
      </sharedItems>
    </cacheField>
    <cacheField name="Price_flag" numFmtId="2">
      <sharedItems containsBlank="1">
        <s v="actual"/>
        <s v="forecast"/>
        <m/>
      </sharedItems>
    </cacheField>
    <cacheField name="Kes_Price" numFmtId="2">
      <sharedItems containsString="0" containsBlank="1" containsNumber="1">
        <n v="50.0"/>
        <n v="45.0"/>
        <n v="60.0"/>
        <n v="68.75"/>
        <n v="44.38"/>
        <n v="48.75"/>
        <n v="47.17"/>
        <n v="53.62"/>
        <n v="54.33"/>
        <n v="47.33"/>
        <n v="40.0"/>
        <n v="45.38"/>
        <n v="42.69"/>
        <n v="46.54"/>
        <n v="42.77"/>
        <n v="46.35"/>
        <n v="47.31"/>
        <n v="36.85"/>
        <n v="51.0"/>
        <n v="48.77"/>
        <n v="50.29"/>
        <n v="46.699999999999996"/>
        <n v="46.666666666666664"/>
        <n v="51.7"/>
        <n v="52.43666666666667"/>
        <n v="58.11666666666667"/>
        <n v="51.46"/>
        <n v="44.583333333333336"/>
        <n v="47.85"/>
        <m/>
      </sharedItems>
    </cacheField>
    <cacheField name="Usd_price" numFmtId="2">
      <sharedItems containsString="0" containsBlank="1" containsNumber="1">
        <n v="0.4411"/>
        <n v="0.44109999999999994"/>
        <n v="0.397"/>
        <n v="0.5293"/>
        <n v="0.6065"/>
        <n v="0.3915"/>
        <n v="0.4301"/>
        <n v="0.4161"/>
        <n v="0.4731"/>
        <n v="0.4793"/>
        <n v="0.4176"/>
        <n v="0.6103"/>
        <n v="0.4439"/>
        <n v="0.3551"/>
        <n v="0.4029"/>
        <n v="0.379"/>
        <n v="0.4131"/>
        <n v="0.3797"/>
        <n v="0.3995"/>
        <n v="0.4114"/>
        <n v="0.42"/>
        <n v="0.3271"/>
        <n v="0.5326"/>
        <n v="0.39945"/>
        <n v="0.45271"/>
        <n v="0.46346666666666664"/>
        <n v="0.5146333333333334"/>
        <n v="0.45599999999999996"/>
        <n v="0.3948833333333333"/>
        <n v="0.4239033333333333"/>
        <n v="0.51"/>
        <n v="0.46"/>
        <n v="0.44"/>
        <m/>
      </sharedItems>
    </cacheField>
    <cacheField name="Exch_rate" numFmtId="164">
      <sharedItems containsString="0" containsBlank="1" containsNumber="1">
        <n v="113.35298118340512"/>
        <n v="113.35298118340513"/>
        <n v="113.35012594458438"/>
        <n v="113.35726431135463"/>
        <n v="113.3553173948887"/>
        <n v="113.3588761174968"/>
        <n v="113.34573355033713"/>
        <n v="113.36217255467436"/>
        <n v="113.33756076939335"/>
        <n v="113.35280617567285"/>
        <n v="113.33812260536398"/>
        <n v="112.64951663116501"/>
        <n v="112.63798152737102"/>
        <n v="112.6443255421008"/>
        <n v="112.63340779349716"/>
        <n v="112.63852242744062"/>
        <n v="112.66037279109173"/>
        <n v="112.6415591256255"/>
        <n v="112.64080100125156"/>
        <n v="112.66407389402042"/>
        <n v="112.64285714285715"/>
        <n v="112.65667991439928"/>
        <n v="112.65490048817124"/>
        <n v="112.65490048817122"/>
        <n v="105.22871116225548"/>
        <n v="108.50834292289989"/>
        <n v="90.74421918518037"/>
        <n v="102.33918128654972"/>
        <n v="130.92474570548265"/>
        <n v="123.69958559734532"/>
        <n v="113.95424836601308"/>
        <n v="111.8695652173913"/>
        <n v="96.92028985507247"/>
        <n v="108.75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13" firstHeaderRow="0" firstDataRow="2" firstDataCol="0"/>
  <pivotFields>
    <pivotField name="Da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ket" axis="axisRow" compact="0" outline="0" multipleItemSelectionAllowed="1" showAll="0" sortType="ascending">
      <items>
        <item x="10"/>
        <item x="4"/>
        <item x="8"/>
        <item x="1"/>
        <item x="2"/>
        <item x="9"/>
        <item x="6"/>
        <item x="3"/>
        <item x="0"/>
        <item x="7"/>
        <item x="5"/>
        <item t="default"/>
      </items>
    </pivotField>
    <pivotField name="Unit" compact="0" numFmtId="2" outline="0" multipleItemSelectionAllowed="1" showAll="0">
      <items>
        <item x="0"/>
        <item x="1"/>
        <item t="default"/>
      </items>
    </pivotField>
    <pivotField name="Price_flag" compact="0" numFmtId="2" outline="0" multipleItemSelectionAllowed="1" showAll="0">
      <items>
        <item x="0"/>
        <item x="1"/>
        <item x="2"/>
        <item t="default"/>
      </items>
    </pivotField>
    <pivotField name="Kes_Price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Usd_price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Exch_r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>
    <field x="1"/>
  </rowFields>
  <colFields>
    <field x="-2"/>
  </colFields>
  <dataFields>
    <dataField name="AVERAGE of Kes_Price" fld="4" subtotal="average" baseField="0"/>
    <dataField name="AVERAGE of Usd_price" fld="5" subtotal="average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9.38"/>
    <col customWidth="1" min="3" max="3" width="12.63"/>
    <col customWidth="1" min="4" max="4" width="14.5"/>
    <col customWidth="1" min="7" max="7" width="13.88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</row>
    <row r="2" ht="15.75" hidden="1" customHeight="1">
      <c r="A2" s="6">
        <v>44576.0</v>
      </c>
      <c r="B2" s="7" t="s">
        <v>7</v>
      </c>
      <c r="C2" s="8" t="s">
        <v>8</v>
      </c>
      <c r="D2" s="9" t="s">
        <v>9</v>
      </c>
      <c r="E2" s="10">
        <v>50.0</v>
      </c>
      <c r="F2" s="10">
        <v>0.4411</v>
      </c>
      <c r="G2" s="11">
        <f t="shared" ref="G2:G41" si="1">IFERROR(E2/F2, "NaN")</f>
        <v>113.3529812</v>
      </c>
      <c r="H2" s="12"/>
      <c r="I2" s="13"/>
      <c r="J2" s="13"/>
      <c r="K2" s="14"/>
      <c r="L2" s="5"/>
      <c r="M2" s="5"/>
      <c r="N2" s="5"/>
      <c r="O2" s="5"/>
      <c r="P2" s="5"/>
      <c r="Q2" s="5"/>
    </row>
    <row r="3" ht="15.75" hidden="1" customHeight="1">
      <c r="A3" s="6">
        <v>44576.0</v>
      </c>
      <c r="B3" s="7" t="s">
        <v>10</v>
      </c>
      <c r="C3" s="8" t="s">
        <v>8</v>
      </c>
      <c r="D3" s="9" t="s">
        <v>9</v>
      </c>
      <c r="E3" s="10">
        <f>250/5</f>
        <v>50</v>
      </c>
      <c r="F3" s="10">
        <f>2.2055/5</f>
        <v>0.4411</v>
      </c>
      <c r="G3" s="11">
        <f t="shared" si="1"/>
        <v>113.3529812</v>
      </c>
      <c r="H3" s="12"/>
      <c r="I3" s="13"/>
      <c r="J3" s="13"/>
      <c r="K3" s="14"/>
      <c r="L3" s="5"/>
      <c r="M3" s="5"/>
      <c r="N3" s="5"/>
      <c r="O3" s="5"/>
      <c r="P3" s="5"/>
      <c r="Q3" s="5"/>
    </row>
    <row r="4" ht="15.75" hidden="1" customHeight="1">
      <c r="A4" s="6">
        <v>44576.0</v>
      </c>
      <c r="B4" s="7" t="s">
        <v>11</v>
      </c>
      <c r="C4" s="8" t="s">
        <v>8</v>
      </c>
      <c r="D4" s="9" t="s">
        <v>9</v>
      </c>
      <c r="E4" s="10">
        <v>50.0</v>
      </c>
      <c r="F4" s="10">
        <v>0.4411</v>
      </c>
      <c r="G4" s="11">
        <f t="shared" si="1"/>
        <v>113.3529812</v>
      </c>
      <c r="H4" s="12"/>
      <c r="I4" s="13"/>
      <c r="J4" s="13"/>
      <c r="K4" s="14"/>
      <c r="L4" s="5"/>
      <c r="M4" s="5"/>
      <c r="N4" s="5"/>
      <c r="O4" s="5"/>
      <c r="P4" s="5"/>
      <c r="Q4" s="5"/>
    </row>
    <row r="5" ht="15.75" hidden="1" customHeight="1">
      <c r="A5" s="6">
        <v>44576.0</v>
      </c>
      <c r="B5" s="7" t="s">
        <v>12</v>
      </c>
      <c r="C5" s="8" t="s">
        <v>8</v>
      </c>
      <c r="D5" s="9" t="s">
        <v>9</v>
      </c>
      <c r="E5" s="10">
        <v>45.0</v>
      </c>
      <c r="F5" s="10">
        <v>0.397</v>
      </c>
      <c r="G5" s="11">
        <f t="shared" si="1"/>
        <v>113.3501259</v>
      </c>
      <c r="H5" s="12"/>
      <c r="I5" s="13"/>
      <c r="J5" s="13"/>
      <c r="K5" s="14"/>
      <c r="L5" s="5"/>
      <c r="M5" s="5"/>
      <c r="N5" s="5"/>
      <c r="O5" s="5"/>
      <c r="P5" s="5"/>
      <c r="Q5" s="5"/>
    </row>
    <row r="6" ht="15.75" hidden="1" customHeight="1">
      <c r="A6" s="6">
        <v>44576.0</v>
      </c>
      <c r="B6" s="7" t="s">
        <v>13</v>
      </c>
      <c r="C6" s="8" t="s">
        <v>8</v>
      </c>
      <c r="D6" s="9" t="s">
        <v>9</v>
      </c>
      <c r="E6" s="10">
        <v>60.0</v>
      </c>
      <c r="F6" s="10">
        <v>0.5293</v>
      </c>
      <c r="G6" s="11">
        <f t="shared" si="1"/>
        <v>113.3572643</v>
      </c>
      <c r="H6" s="12"/>
      <c r="I6" s="13"/>
      <c r="J6" s="13"/>
      <c r="K6" s="14"/>
      <c r="L6" s="5"/>
      <c r="M6" s="5"/>
      <c r="N6" s="5"/>
      <c r="O6" s="5"/>
      <c r="P6" s="5"/>
      <c r="Q6" s="5"/>
    </row>
    <row r="7" ht="15.75" hidden="1" customHeight="1">
      <c r="A7" s="6">
        <v>44576.0</v>
      </c>
      <c r="B7" s="7" t="s">
        <v>14</v>
      </c>
      <c r="C7" s="8" t="s">
        <v>8</v>
      </c>
      <c r="D7" s="9" t="s">
        <v>9</v>
      </c>
      <c r="E7" s="10">
        <v>60.0</v>
      </c>
      <c r="F7" s="10">
        <v>0.5293</v>
      </c>
      <c r="G7" s="11">
        <f t="shared" si="1"/>
        <v>113.3572643</v>
      </c>
      <c r="H7" s="12"/>
      <c r="I7" s="13"/>
      <c r="J7" s="13"/>
      <c r="K7" s="14"/>
      <c r="L7" s="5"/>
      <c r="M7" s="5"/>
      <c r="N7" s="5"/>
      <c r="O7" s="5"/>
      <c r="P7" s="5"/>
      <c r="Q7" s="5"/>
    </row>
    <row r="8" ht="15.75" hidden="1" customHeight="1">
      <c r="A8" s="6">
        <v>44576.0</v>
      </c>
      <c r="B8" s="7" t="s">
        <v>15</v>
      </c>
      <c r="C8" s="8" t="s">
        <v>8</v>
      </c>
      <c r="D8" s="9" t="s">
        <v>9</v>
      </c>
      <c r="E8" s="10">
        <v>68.75</v>
      </c>
      <c r="F8" s="10">
        <v>0.6065</v>
      </c>
      <c r="G8" s="11">
        <f t="shared" si="1"/>
        <v>113.3553174</v>
      </c>
      <c r="H8" s="12"/>
      <c r="I8" s="13"/>
      <c r="J8" s="13"/>
      <c r="K8" s="14"/>
      <c r="L8" s="5"/>
      <c r="M8" s="5"/>
      <c r="N8" s="5"/>
      <c r="O8" s="5"/>
      <c r="P8" s="5"/>
      <c r="Q8" s="5"/>
    </row>
    <row r="9" ht="15.75" hidden="1" customHeight="1">
      <c r="A9" s="6">
        <v>44576.0</v>
      </c>
      <c r="B9" s="7" t="s">
        <v>16</v>
      </c>
      <c r="C9" s="8" t="s">
        <v>8</v>
      </c>
      <c r="D9" s="9" t="s">
        <v>9</v>
      </c>
      <c r="E9" s="10">
        <v>44.38</v>
      </c>
      <c r="F9" s="10">
        <v>0.3915</v>
      </c>
      <c r="G9" s="11">
        <f t="shared" si="1"/>
        <v>113.3588761</v>
      </c>
      <c r="H9" s="12"/>
      <c r="I9" s="13"/>
      <c r="J9" s="13"/>
      <c r="K9" s="14"/>
      <c r="L9" s="5"/>
      <c r="M9" s="5"/>
      <c r="N9" s="5"/>
      <c r="O9" s="5"/>
      <c r="P9" s="5"/>
      <c r="Q9" s="5"/>
    </row>
    <row r="10" ht="15.75" hidden="1" customHeight="1">
      <c r="A10" s="6">
        <v>44576.0</v>
      </c>
      <c r="B10" s="7" t="s">
        <v>17</v>
      </c>
      <c r="C10" s="8" t="s">
        <v>8</v>
      </c>
      <c r="D10" s="9" t="s">
        <v>9</v>
      </c>
      <c r="E10" s="10">
        <v>48.75</v>
      </c>
      <c r="F10" s="10">
        <v>0.4301</v>
      </c>
      <c r="G10" s="11">
        <f t="shared" si="1"/>
        <v>113.3457336</v>
      </c>
      <c r="H10" s="12"/>
      <c r="I10" s="13"/>
      <c r="J10" s="13"/>
      <c r="K10" s="14"/>
      <c r="L10" s="5"/>
      <c r="M10" s="5"/>
      <c r="N10" s="5"/>
      <c r="O10" s="5"/>
      <c r="P10" s="5"/>
      <c r="Q10" s="5"/>
    </row>
    <row r="11" ht="15.75" hidden="1" customHeight="1">
      <c r="A11" s="6">
        <v>44576.0</v>
      </c>
      <c r="B11" s="7" t="s">
        <v>18</v>
      </c>
      <c r="C11" s="8" t="s">
        <v>8</v>
      </c>
      <c r="D11" s="9" t="s">
        <v>9</v>
      </c>
      <c r="E11" s="10">
        <v>47.17</v>
      </c>
      <c r="F11" s="10">
        <v>0.4161</v>
      </c>
      <c r="G11" s="11">
        <f t="shared" si="1"/>
        <v>113.3621726</v>
      </c>
      <c r="H11" s="12"/>
      <c r="I11" s="13"/>
      <c r="J11" s="13"/>
      <c r="K11" s="14"/>
      <c r="L11" s="5"/>
      <c r="M11" s="5"/>
      <c r="N11" s="5"/>
      <c r="O11" s="5"/>
      <c r="P11" s="5"/>
      <c r="Q11" s="5"/>
    </row>
    <row r="12" ht="15.75" hidden="1" customHeight="1">
      <c r="A12" s="6">
        <v>44607.0</v>
      </c>
      <c r="B12" s="7" t="s">
        <v>7</v>
      </c>
      <c r="C12" s="8" t="s">
        <v>8</v>
      </c>
      <c r="D12" s="9" t="s">
        <v>9</v>
      </c>
      <c r="E12" s="10">
        <v>53.62</v>
      </c>
      <c r="F12" s="10">
        <v>0.4731</v>
      </c>
      <c r="G12" s="11">
        <f t="shared" si="1"/>
        <v>113.3375608</v>
      </c>
      <c r="H12" s="12"/>
      <c r="I12" s="13"/>
      <c r="J12" s="13"/>
      <c r="K12" s="14"/>
      <c r="L12" s="5"/>
      <c r="M12" s="5"/>
      <c r="N12" s="5"/>
      <c r="O12" s="5"/>
      <c r="P12" s="5"/>
      <c r="Q12" s="5"/>
    </row>
    <row r="13" ht="15.75" hidden="1" customHeight="1">
      <c r="A13" s="6">
        <v>44607.0</v>
      </c>
      <c r="B13" s="7" t="s">
        <v>10</v>
      </c>
      <c r="C13" s="8" t="s">
        <v>8</v>
      </c>
      <c r="D13" s="9" t="s">
        <v>9</v>
      </c>
      <c r="E13" s="10">
        <v>54.33</v>
      </c>
      <c r="F13" s="10">
        <v>0.4793</v>
      </c>
      <c r="G13" s="11">
        <f t="shared" si="1"/>
        <v>113.3528062</v>
      </c>
      <c r="H13" s="12"/>
      <c r="I13" s="13"/>
      <c r="J13" s="13"/>
      <c r="K13" s="14"/>
      <c r="L13" s="5"/>
      <c r="M13" s="5"/>
      <c r="N13" s="5"/>
      <c r="O13" s="5"/>
      <c r="P13" s="5"/>
      <c r="Q13" s="5"/>
    </row>
    <row r="14" ht="15.75" hidden="1" customHeight="1">
      <c r="A14" s="6">
        <v>44607.0</v>
      </c>
      <c r="B14" s="7" t="s">
        <v>11</v>
      </c>
      <c r="C14" s="8" t="s">
        <v>8</v>
      </c>
      <c r="D14" s="9" t="s">
        <v>9</v>
      </c>
      <c r="E14" s="10">
        <v>47.33</v>
      </c>
      <c r="F14" s="10">
        <v>0.4176</v>
      </c>
      <c r="G14" s="11">
        <f t="shared" si="1"/>
        <v>113.3381226</v>
      </c>
      <c r="H14" s="12"/>
      <c r="I14" s="13"/>
      <c r="J14" s="13"/>
      <c r="K14" s="14"/>
      <c r="L14" s="5"/>
      <c r="M14" s="5"/>
      <c r="N14" s="5"/>
      <c r="O14" s="5"/>
      <c r="P14" s="5"/>
      <c r="Q14" s="5"/>
    </row>
    <row r="15" ht="15.75" hidden="1" customHeight="1">
      <c r="A15" s="6">
        <v>44607.0</v>
      </c>
      <c r="B15" s="7" t="s">
        <v>12</v>
      </c>
      <c r="C15" s="8" t="s">
        <v>8</v>
      </c>
      <c r="D15" s="9" t="s">
        <v>9</v>
      </c>
      <c r="E15" s="10">
        <f>250/5</f>
        <v>50</v>
      </c>
      <c r="F15" s="10">
        <v>0.4411</v>
      </c>
      <c r="G15" s="11">
        <f t="shared" si="1"/>
        <v>113.3529812</v>
      </c>
      <c r="H15" s="12"/>
      <c r="I15" s="13"/>
      <c r="J15" s="13"/>
      <c r="K15" s="14"/>
      <c r="L15" s="5"/>
      <c r="M15" s="5"/>
      <c r="N15" s="5"/>
      <c r="O15" s="5"/>
      <c r="P15" s="5"/>
      <c r="Q15" s="5"/>
    </row>
    <row r="16" ht="15.75" hidden="1" customHeight="1">
      <c r="A16" s="6">
        <v>44607.0</v>
      </c>
      <c r="B16" s="7" t="s">
        <v>13</v>
      </c>
      <c r="C16" s="8" t="s">
        <v>8</v>
      </c>
      <c r="D16" s="9" t="s">
        <v>9</v>
      </c>
      <c r="E16" s="10">
        <v>47.17</v>
      </c>
      <c r="F16" s="10">
        <v>0.4161</v>
      </c>
      <c r="G16" s="11">
        <f t="shared" si="1"/>
        <v>113.3621726</v>
      </c>
      <c r="H16" s="12"/>
      <c r="I16" s="13"/>
      <c r="J16" s="13"/>
      <c r="K16" s="14"/>
      <c r="L16" s="5"/>
      <c r="M16" s="5"/>
      <c r="N16" s="5"/>
      <c r="O16" s="5"/>
      <c r="P16" s="5"/>
      <c r="Q16" s="5"/>
    </row>
    <row r="17" ht="15.75" hidden="1" customHeight="1">
      <c r="A17" s="6">
        <v>44607.0</v>
      </c>
      <c r="B17" s="7" t="s">
        <v>14</v>
      </c>
      <c r="C17" s="8" t="s">
        <v>8</v>
      </c>
      <c r="D17" s="9" t="s">
        <v>9</v>
      </c>
      <c r="E17" s="10">
        <v>50.0</v>
      </c>
      <c r="F17" s="10">
        <v>0.4411</v>
      </c>
      <c r="G17" s="11">
        <f t="shared" si="1"/>
        <v>113.3529812</v>
      </c>
      <c r="H17" s="12"/>
      <c r="I17" s="13"/>
      <c r="J17" s="13"/>
      <c r="K17" s="14"/>
      <c r="L17" s="5"/>
      <c r="M17" s="5"/>
      <c r="N17" s="5"/>
      <c r="O17" s="5"/>
      <c r="P17" s="5"/>
      <c r="Q17" s="5"/>
    </row>
    <row r="18" ht="15.75" hidden="1" customHeight="1">
      <c r="A18" s="6">
        <v>44607.0</v>
      </c>
      <c r="B18" s="7" t="s">
        <v>15</v>
      </c>
      <c r="C18" s="8" t="s">
        <v>8</v>
      </c>
      <c r="D18" s="9" t="s">
        <v>9</v>
      </c>
      <c r="E18" s="10">
        <v>68.75</v>
      </c>
      <c r="F18" s="10">
        <v>0.6103</v>
      </c>
      <c r="G18" s="11">
        <f t="shared" si="1"/>
        <v>112.6495166</v>
      </c>
      <c r="H18" s="12"/>
      <c r="I18" s="13"/>
      <c r="J18" s="13"/>
      <c r="K18" s="14"/>
      <c r="L18" s="5"/>
      <c r="M18" s="5"/>
      <c r="N18" s="5"/>
      <c r="O18" s="5"/>
      <c r="P18" s="5"/>
      <c r="Q18" s="5"/>
    </row>
    <row r="19" ht="15.75" hidden="1" customHeight="1">
      <c r="A19" s="6">
        <v>44607.0</v>
      </c>
      <c r="B19" s="7" t="s">
        <v>16</v>
      </c>
      <c r="C19" s="8" t="s">
        <v>8</v>
      </c>
      <c r="D19" s="9" t="s">
        <v>9</v>
      </c>
      <c r="E19" s="10">
        <v>50.0</v>
      </c>
      <c r="F19" s="10">
        <v>0.4439</v>
      </c>
      <c r="G19" s="11">
        <f t="shared" si="1"/>
        <v>112.6379815</v>
      </c>
      <c r="H19" s="12"/>
      <c r="I19" s="13"/>
      <c r="J19" s="13"/>
      <c r="K19" s="14"/>
      <c r="L19" s="5"/>
      <c r="M19" s="5"/>
      <c r="N19" s="5"/>
      <c r="O19" s="5"/>
      <c r="P19" s="5"/>
      <c r="Q19" s="5"/>
    </row>
    <row r="20" ht="15.75" hidden="1" customHeight="1">
      <c r="A20" s="6">
        <v>44607.0</v>
      </c>
      <c r="B20" s="7" t="s">
        <v>17</v>
      </c>
      <c r="C20" s="8" t="s">
        <v>8</v>
      </c>
      <c r="D20" s="9" t="s">
        <v>9</v>
      </c>
      <c r="E20" s="10">
        <f>200/5</f>
        <v>40</v>
      </c>
      <c r="F20" s="10">
        <f>1.7755/5</f>
        <v>0.3551</v>
      </c>
      <c r="G20" s="11">
        <f t="shared" si="1"/>
        <v>112.6443255</v>
      </c>
      <c r="H20" s="12"/>
      <c r="I20" s="13"/>
      <c r="J20" s="13"/>
      <c r="K20" s="14"/>
      <c r="L20" s="5"/>
      <c r="M20" s="5"/>
      <c r="N20" s="5"/>
      <c r="O20" s="5"/>
      <c r="P20" s="5"/>
      <c r="Q20" s="5"/>
    </row>
    <row r="21" ht="15.75" hidden="1" customHeight="1">
      <c r="A21" s="6">
        <v>44607.0</v>
      </c>
      <c r="B21" s="7" t="s">
        <v>18</v>
      </c>
      <c r="C21" s="8" t="s">
        <v>8</v>
      </c>
      <c r="D21" s="9" t="s">
        <v>9</v>
      </c>
      <c r="E21" s="10">
        <v>45.38</v>
      </c>
      <c r="F21" s="10">
        <v>0.4029</v>
      </c>
      <c r="G21" s="11">
        <f t="shared" si="1"/>
        <v>112.6334078</v>
      </c>
      <c r="H21" s="5"/>
      <c r="I21" s="5"/>
      <c r="J21" s="5"/>
      <c r="K21" s="5"/>
      <c r="L21" s="5"/>
      <c r="M21" s="5"/>
      <c r="N21" s="5"/>
      <c r="O21" s="5"/>
      <c r="P21" s="5"/>
      <c r="Q21" s="5"/>
    </row>
    <row r="22" ht="15.75" hidden="1" customHeight="1">
      <c r="A22" s="6">
        <v>44635.0</v>
      </c>
      <c r="B22" s="7" t="s">
        <v>7</v>
      </c>
      <c r="C22" s="8" t="s">
        <v>8</v>
      </c>
      <c r="D22" s="9" t="s">
        <v>9</v>
      </c>
      <c r="E22" s="10">
        <v>42.69</v>
      </c>
      <c r="F22" s="10">
        <v>0.379</v>
      </c>
      <c r="G22" s="11">
        <f t="shared" si="1"/>
        <v>112.6385224</v>
      </c>
      <c r="H22" s="5"/>
      <c r="I22" s="5"/>
      <c r="J22" s="5"/>
      <c r="K22" s="5"/>
      <c r="L22" s="5"/>
      <c r="M22" s="5"/>
      <c r="N22" s="5"/>
      <c r="O22" s="5"/>
      <c r="P22" s="5"/>
      <c r="Q22" s="5"/>
    </row>
    <row r="23" ht="15.75" hidden="1" customHeight="1">
      <c r="A23" s="6">
        <v>44635.0</v>
      </c>
      <c r="B23" s="7" t="s">
        <v>10</v>
      </c>
      <c r="C23" s="8" t="s">
        <v>8</v>
      </c>
      <c r="D23" s="9" t="s">
        <v>9</v>
      </c>
      <c r="E23" s="10">
        <v>46.54</v>
      </c>
      <c r="F23" s="10">
        <v>0.4131</v>
      </c>
      <c r="G23" s="11">
        <f t="shared" si="1"/>
        <v>112.6603728</v>
      </c>
      <c r="H23" s="5"/>
      <c r="I23" s="5"/>
      <c r="J23" s="5"/>
      <c r="K23" s="5"/>
      <c r="L23" s="5"/>
      <c r="M23" s="5"/>
      <c r="N23" s="5"/>
      <c r="O23" s="5"/>
      <c r="P23" s="5"/>
      <c r="Q23" s="5"/>
    </row>
    <row r="24" ht="15.75" hidden="1" customHeight="1">
      <c r="A24" s="6">
        <v>44635.0</v>
      </c>
      <c r="B24" s="7" t="s">
        <v>11</v>
      </c>
      <c r="C24" s="8" t="s">
        <v>8</v>
      </c>
      <c r="D24" s="9" t="s">
        <v>9</v>
      </c>
      <c r="E24" s="10">
        <v>42.77</v>
      </c>
      <c r="F24" s="10">
        <v>0.3797</v>
      </c>
      <c r="G24" s="11">
        <f t="shared" si="1"/>
        <v>112.6415591</v>
      </c>
      <c r="H24" s="5"/>
      <c r="I24" s="5"/>
      <c r="J24" s="5"/>
      <c r="K24" s="5"/>
      <c r="L24" s="5"/>
      <c r="M24" s="5"/>
      <c r="N24" s="5"/>
      <c r="O24" s="5"/>
      <c r="P24" s="5"/>
      <c r="Q24" s="5"/>
    </row>
    <row r="25" ht="15.75" hidden="1" customHeight="1">
      <c r="A25" s="6">
        <v>44635.0</v>
      </c>
      <c r="B25" s="7" t="s">
        <v>12</v>
      </c>
      <c r="C25" s="8" t="s">
        <v>8</v>
      </c>
      <c r="D25" s="9" t="s">
        <v>9</v>
      </c>
      <c r="E25" s="10">
        <v>45.0</v>
      </c>
      <c r="F25" s="10">
        <v>0.3995</v>
      </c>
      <c r="G25" s="11">
        <f t="shared" si="1"/>
        <v>112.640801</v>
      </c>
      <c r="H25" s="5"/>
      <c r="I25" s="5"/>
      <c r="J25" s="5"/>
      <c r="K25" s="5"/>
      <c r="L25" s="5"/>
      <c r="M25" s="5"/>
      <c r="N25" s="5"/>
      <c r="O25" s="5"/>
      <c r="P25" s="5"/>
      <c r="Q25" s="5"/>
    </row>
    <row r="26" ht="15.75" hidden="1" customHeight="1">
      <c r="A26" s="6">
        <v>44635.0</v>
      </c>
      <c r="B26" s="7" t="s">
        <v>13</v>
      </c>
      <c r="C26" s="8" t="s">
        <v>8</v>
      </c>
      <c r="D26" s="9" t="s">
        <v>9</v>
      </c>
      <c r="E26" s="10">
        <v>46.35</v>
      </c>
      <c r="F26" s="10">
        <v>0.4114</v>
      </c>
      <c r="G26" s="11">
        <f t="shared" si="1"/>
        <v>112.6640739</v>
      </c>
      <c r="H26" s="5"/>
      <c r="I26" s="5"/>
      <c r="J26" s="5"/>
      <c r="K26" s="5"/>
      <c r="L26" s="5"/>
      <c r="M26" s="5"/>
      <c r="N26" s="5"/>
      <c r="O26" s="5"/>
      <c r="P26" s="5"/>
      <c r="Q26" s="5"/>
    </row>
    <row r="27" ht="15.75" hidden="1" customHeight="1">
      <c r="A27" s="6">
        <v>44635.0</v>
      </c>
      <c r="B27" s="7" t="s">
        <v>14</v>
      </c>
      <c r="C27" s="8" t="s">
        <v>8</v>
      </c>
      <c r="D27" s="9" t="s">
        <v>9</v>
      </c>
      <c r="E27" s="10">
        <v>47.31</v>
      </c>
      <c r="F27" s="10">
        <v>0.42</v>
      </c>
      <c r="G27" s="11">
        <f t="shared" si="1"/>
        <v>112.6428571</v>
      </c>
      <c r="H27" s="5"/>
      <c r="I27" s="5"/>
      <c r="J27" s="5"/>
      <c r="K27" s="5"/>
      <c r="L27" s="5"/>
      <c r="M27" s="5"/>
      <c r="N27" s="5"/>
      <c r="O27" s="5"/>
      <c r="P27" s="5"/>
      <c r="Q27" s="5"/>
    </row>
    <row r="28" ht="15.75" hidden="1" customHeight="1">
      <c r="A28" s="6">
        <v>44635.0</v>
      </c>
      <c r="B28" s="7" t="s">
        <v>15</v>
      </c>
      <c r="C28" s="8" t="s">
        <v>8</v>
      </c>
      <c r="D28" s="9" t="s">
        <v>9</v>
      </c>
      <c r="E28" s="10">
        <v>36.85</v>
      </c>
      <c r="F28" s="10">
        <v>0.3271</v>
      </c>
      <c r="G28" s="11">
        <f t="shared" si="1"/>
        <v>112.6566799</v>
      </c>
      <c r="H28" s="5"/>
      <c r="I28" s="5"/>
      <c r="J28" s="5"/>
      <c r="K28" s="5"/>
      <c r="L28" s="5"/>
      <c r="M28" s="5"/>
      <c r="N28" s="5"/>
      <c r="O28" s="5"/>
      <c r="P28" s="5"/>
      <c r="Q28" s="5"/>
    </row>
    <row r="29" ht="15.75" hidden="1" customHeight="1">
      <c r="A29" s="6">
        <v>44635.0</v>
      </c>
      <c r="B29" s="7" t="s">
        <v>16</v>
      </c>
      <c r="C29" s="8" t="s">
        <v>8</v>
      </c>
      <c r="D29" s="9" t="s">
        <v>9</v>
      </c>
      <c r="E29" s="10">
        <v>60.0</v>
      </c>
      <c r="F29" s="10">
        <v>0.5326</v>
      </c>
      <c r="G29" s="11">
        <f t="shared" si="1"/>
        <v>112.6549005</v>
      </c>
      <c r="H29" s="5"/>
      <c r="I29" s="5"/>
      <c r="J29" s="5"/>
      <c r="K29" s="5"/>
      <c r="L29" s="5"/>
      <c r="M29" s="5"/>
      <c r="N29" s="5"/>
      <c r="O29" s="5"/>
      <c r="P29" s="5"/>
      <c r="Q29" s="5"/>
    </row>
    <row r="30" ht="15.75" hidden="1" customHeight="1">
      <c r="A30" s="6">
        <v>44635.0</v>
      </c>
      <c r="B30" s="7" t="s">
        <v>17</v>
      </c>
      <c r="C30" s="8" t="s">
        <v>8</v>
      </c>
      <c r="D30" s="9" t="s">
        <v>9</v>
      </c>
      <c r="E30" s="15">
        <v>45.0</v>
      </c>
      <c r="F30" s="15">
        <v>0.39945</v>
      </c>
      <c r="G30" s="11">
        <f t="shared" si="1"/>
        <v>112.6549005</v>
      </c>
      <c r="H30" s="5"/>
      <c r="I30" s="5"/>
      <c r="J30" s="5"/>
      <c r="K30" s="5"/>
      <c r="L30" s="5"/>
      <c r="M30" s="5"/>
      <c r="N30" s="5"/>
      <c r="O30" s="5"/>
      <c r="P30" s="5"/>
      <c r="Q30" s="5"/>
    </row>
    <row r="31" ht="15.75" hidden="1" customHeight="1">
      <c r="A31" s="6">
        <v>44635.0</v>
      </c>
      <c r="B31" s="16" t="s">
        <v>18</v>
      </c>
      <c r="C31" s="16" t="s">
        <v>8</v>
      </c>
      <c r="D31" s="17" t="s">
        <v>9</v>
      </c>
      <c r="E31" s="15">
        <v>51.0</v>
      </c>
      <c r="F31" s="15">
        <v>0.45271</v>
      </c>
      <c r="G31" s="11">
        <f t="shared" si="1"/>
        <v>112.6549005</v>
      </c>
      <c r="H31" s="5"/>
      <c r="I31" s="5"/>
      <c r="J31" s="5"/>
      <c r="K31" s="5"/>
      <c r="L31" s="5"/>
      <c r="M31" s="5"/>
      <c r="N31" s="5"/>
      <c r="O31" s="5"/>
      <c r="P31" s="5"/>
      <c r="Q31" s="5"/>
    </row>
    <row r="32" ht="15.75" customHeight="1">
      <c r="A32" s="6">
        <v>44666.0</v>
      </c>
      <c r="B32" s="7" t="s">
        <v>7</v>
      </c>
      <c r="C32" s="8" t="s">
        <v>8</v>
      </c>
      <c r="D32" s="8" t="s">
        <v>19</v>
      </c>
      <c r="E32" s="18">
        <f t="shared" ref="E32:E35" si="2">LOOKUP(B32, $A$48:$A$58, $B$48:$B$58)</f>
        <v>48.77</v>
      </c>
      <c r="F32" s="18">
        <f>LOOKUP(B37, $A$48:$A$58, $C$48:$C$58)</f>
        <v>0.4634666667</v>
      </c>
      <c r="G32" s="11">
        <f t="shared" si="1"/>
        <v>105.2287112</v>
      </c>
      <c r="H32" s="5"/>
      <c r="I32" s="5"/>
      <c r="J32" s="5"/>
      <c r="K32" s="5"/>
      <c r="L32" s="5"/>
      <c r="M32" s="5"/>
      <c r="N32" s="5"/>
      <c r="O32" s="5"/>
      <c r="P32" s="5"/>
      <c r="Q32" s="5"/>
    </row>
    <row r="33" ht="15.75" customHeight="1">
      <c r="A33" s="6">
        <v>44666.0</v>
      </c>
      <c r="B33" s="7" t="s">
        <v>10</v>
      </c>
      <c r="C33" s="8" t="s">
        <v>8</v>
      </c>
      <c r="D33" s="8" t="s">
        <v>19</v>
      </c>
      <c r="E33" s="18">
        <f t="shared" si="2"/>
        <v>50.29</v>
      </c>
      <c r="F33" s="18">
        <f t="shared" ref="F33:F37" si="3">LOOKUP(B37, $A$48:$A$58, $C$48:$C$58)</f>
        <v>0.4634666667</v>
      </c>
      <c r="G33" s="11">
        <f t="shared" si="1"/>
        <v>108.5083429</v>
      </c>
      <c r="H33" s="5"/>
      <c r="I33" s="5"/>
      <c r="J33" s="5"/>
      <c r="K33" s="5"/>
      <c r="L33" s="5"/>
      <c r="M33" s="5"/>
      <c r="N33" s="5"/>
      <c r="O33" s="5"/>
      <c r="P33" s="5"/>
      <c r="Q33" s="5"/>
    </row>
    <row r="34" ht="15.75" customHeight="1">
      <c r="A34" s="6">
        <v>44666.0</v>
      </c>
      <c r="B34" s="7" t="s">
        <v>11</v>
      </c>
      <c r="C34" s="8" t="s">
        <v>8</v>
      </c>
      <c r="D34" s="8" t="s">
        <v>19</v>
      </c>
      <c r="E34" s="18">
        <f t="shared" si="2"/>
        <v>46.7</v>
      </c>
      <c r="F34" s="18">
        <f t="shared" si="3"/>
        <v>0.5146333333</v>
      </c>
      <c r="G34" s="11">
        <f t="shared" si="1"/>
        <v>90.74421919</v>
      </c>
      <c r="H34" s="5"/>
      <c r="I34" s="5"/>
      <c r="J34" s="5"/>
      <c r="K34" s="5"/>
      <c r="L34" s="5"/>
      <c r="M34" s="5"/>
      <c r="N34" s="5"/>
      <c r="O34" s="5"/>
      <c r="P34" s="5"/>
      <c r="Q34" s="5"/>
    </row>
    <row r="35" ht="15.75" customHeight="1">
      <c r="A35" s="6">
        <v>44666.0</v>
      </c>
      <c r="B35" s="7" t="s">
        <v>12</v>
      </c>
      <c r="C35" s="8" t="s">
        <v>8</v>
      </c>
      <c r="D35" s="8" t="s">
        <v>19</v>
      </c>
      <c r="E35" s="18">
        <f t="shared" si="2"/>
        <v>46.66666667</v>
      </c>
      <c r="F35" s="18">
        <f t="shared" si="3"/>
        <v>0.456</v>
      </c>
      <c r="G35" s="11">
        <f t="shared" si="1"/>
        <v>102.3391813</v>
      </c>
      <c r="H35" s="5"/>
      <c r="I35" s="5"/>
      <c r="J35" s="5"/>
      <c r="K35" s="5"/>
      <c r="L35" s="5"/>
      <c r="M35" s="5"/>
      <c r="N35" s="5"/>
      <c r="O35" s="5"/>
      <c r="P35" s="5"/>
      <c r="Q35" s="5"/>
    </row>
    <row r="36" ht="15.75" customHeight="1">
      <c r="A36" s="6">
        <v>44666.0</v>
      </c>
      <c r="B36" s="7" t="s">
        <v>13</v>
      </c>
      <c r="C36" s="8" t="s">
        <v>8</v>
      </c>
      <c r="D36" s="8" t="s">
        <v>19</v>
      </c>
      <c r="E36" s="19">
        <v>51.7</v>
      </c>
      <c r="F36" s="18">
        <f t="shared" si="3"/>
        <v>0.3948833333</v>
      </c>
      <c r="G36" s="11">
        <f t="shared" si="1"/>
        <v>130.9247457</v>
      </c>
      <c r="H36" s="5"/>
      <c r="I36" s="5"/>
      <c r="J36" s="5"/>
      <c r="K36" s="5"/>
      <c r="L36" s="5"/>
      <c r="M36" s="5"/>
      <c r="N36" s="5"/>
      <c r="O36" s="5"/>
      <c r="P36" s="5"/>
      <c r="Q36" s="5"/>
    </row>
    <row r="37" ht="15.75" customHeight="1">
      <c r="A37" s="6">
        <v>44666.0</v>
      </c>
      <c r="B37" s="7" t="s">
        <v>14</v>
      </c>
      <c r="C37" s="8" t="s">
        <v>8</v>
      </c>
      <c r="D37" s="8" t="s">
        <v>19</v>
      </c>
      <c r="E37" s="18">
        <f t="shared" ref="E37:E41" si="4">LOOKUP(B37, $A$48:$A$58, $B$48:$B$58)</f>
        <v>52.43666667</v>
      </c>
      <c r="F37" s="18">
        <f t="shared" si="3"/>
        <v>0.4239033333</v>
      </c>
      <c r="G37" s="11">
        <f t="shared" si="1"/>
        <v>123.6995856</v>
      </c>
      <c r="H37" s="5"/>
      <c r="I37" s="5"/>
      <c r="J37" s="5"/>
      <c r="K37" s="5"/>
      <c r="L37" s="5"/>
      <c r="M37" s="5"/>
      <c r="N37" s="5"/>
      <c r="O37" s="5"/>
      <c r="P37" s="5"/>
      <c r="Q37" s="5"/>
    </row>
    <row r="38" ht="15.75" customHeight="1">
      <c r="A38" s="6">
        <v>44666.0</v>
      </c>
      <c r="B38" s="7" t="s">
        <v>15</v>
      </c>
      <c r="C38" s="8" t="s">
        <v>8</v>
      </c>
      <c r="D38" s="8" t="s">
        <v>19</v>
      </c>
      <c r="E38" s="18">
        <f t="shared" si="4"/>
        <v>58.11666667</v>
      </c>
      <c r="F38" s="19">
        <v>0.51</v>
      </c>
      <c r="G38" s="11">
        <f t="shared" si="1"/>
        <v>113.9542484</v>
      </c>
      <c r="H38" s="5"/>
      <c r="I38" s="5"/>
      <c r="J38" s="5"/>
      <c r="K38" s="5"/>
      <c r="L38" s="5"/>
      <c r="M38" s="5"/>
      <c r="N38" s="5"/>
      <c r="O38" s="5"/>
      <c r="P38" s="5"/>
      <c r="Q38" s="5"/>
    </row>
    <row r="39" ht="15.75" customHeight="1">
      <c r="A39" s="6">
        <v>44666.0</v>
      </c>
      <c r="B39" s="7" t="s">
        <v>16</v>
      </c>
      <c r="C39" s="8" t="s">
        <v>8</v>
      </c>
      <c r="D39" s="8" t="s">
        <v>19</v>
      </c>
      <c r="E39" s="18">
        <f t="shared" si="4"/>
        <v>51.46</v>
      </c>
      <c r="F39" s="18">
        <f t="shared" ref="F39:F40" si="5">0.46</f>
        <v>0.46</v>
      </c>
      <c r="G39" s="11">
        <f t="shared" si="1"/>
        <v>111.8695652</v>
      </c>
      <c r="H39" s="5"/>
      <c r="I39" s="5"/>
      <c r="J39" s="5"/>
      <c r="K39" s="5"/>
      <c r="L39" s="5"/>
      <c r="M39" s="5"/>
      <c r="N39" s="5"/>
      <c r="O39" s="5"/>
      <c r="P39" s="5"/>
      <c r="Q39" s="5"/>
    </row>
    <row r="40" ht="15.75" customHeight="1">
      <c r="A40" s="6">
        <v>44666.0</v>
      </c>
      <c r="B40" s="7" t="s">
        <v>17</v>
      </c>
      <c r="C40" s="8" t="s">
        <v>8</v>
      </c>
      <c r="D40" s="8" t="s">
        <v>19</v>
      </c>
      <c r="E40" s="18">
        <f t="shared" si="4"/>
        <v>44.58333333</v>
      </c>
      <c r="F40" s="18">
        <f t="shared" si="5"/>
        <v>0.46</v>
      </c>
      <c r="G40" s="11">
        <f t="shared" si="1"/>
        <v>96.92028986</v>
      </c>
      <c r="H40" s="5"/>
      <c r="I40" s="5"/>
      <c r="J40" s="5"/>
      <c r="K40" s="5"/>
      <c r="L40" s="5"/>
      <c r="M40" s="5"/>
      <c r="N40" s="5"/>
      <c r="O40" s="5"/>
      <c r="P40" s="5"/>
      <c r="Q40" s="5"/>
    </row>
    <row r="41" ht="15.75" customHeight="1">
      <c r="A41" s="6">
        <v>44666.0</v>
      </c>
      <c r="B41" s="7" t="s">
        <v>18</v>
      </c>
      <c r="C41" s="8" t="s">
        <v>8</v>
      </c>
      <c r="D41" s="8" t="s">
        <v>19</v>
      </c>
      <c r="E41" s="18">
        <f t="shared" si="4"/>
        <v>47.85</v>
      </c>
      <c r="F41" s="18">
        <f>0.44</f>
        <v>0.44</v>
      </c>
      <c r="G41" s="11">
        <f t="shared" si="1"/>
        <v>108.75</v>
      </c>
      <c r="H41" s="5"/>
      <c r="I41" s="5"/>
      <c r="J41" s="5"/>
      <c r="K41" s="5"/>
      <c r="L41" s="5"/>
      <c r="M41" s="5"/>
      <c r="N41" s="5"/>
      <c r="O41" s="5"/>
      <c r="P41" s="5"/>
      <c r="Q41" s="5"/>
    </row>
    <row r="42" ht="15.75" customHeight="1">
      <c r="A42" s="20" t="s">
        <v>20</v>
      </c>
      <c r="B42" s="4"/>
      <c r="C42" s="4"/>
      <c r="D42" s="4"/>
      <c r="E42" s="4"/>
      <c r="F42" s="4"/>
      <c r="G42" s="4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 ht="15.75" customHeight="1">
      <c r="A43" s="21" t="s">
        <v>21</v>
      </c>
      <c r="B43" s="22"/>
      <c r="C43" s="23"/>
      <c r="D43" s="23"/>
      <c r="E43" s="24">
        <f t="shared" ref="E43:G43" si="6">MIN(E2:E41)</f>
        <v>36.85</v>
      </c>
      <c r="F43" s="24">
        <f t="shared" si="6"/>
        <v>0.3271</v>
      </c>
      <c r="G43" s="25">
        <f t="shared" si="6"/>
        <v>90.74421919</v>
      </c>
      <c r="H43" s="5"/>
      <c r="I43" s="5"/>
      <c r="J43" s="5"/>
      <c r="K43" s="5"/>
      <c r="L43" s="5"/>
      <c r="M43" s="5"/>
      <c r="N43" s="5"/>
      <c r="O43" s="5"/>
      <c r="P43" s="5"/>
      <c r="Q43" s="5"/>
    </row>
    <row r="44" ht="15.75" customHeight="1">
      <c r="A44" s="26" t="s">
        <v>22</v>
      </c>
      <c r="B44" s="7"/>
      <c r="C44" s="8"/>
      <c r="D44" s="8"/>
      <c r="E44" s="10">
        <f t="shared" ref="E44:G44" si="7">QUARTILE(E2:E41,1)</f>
        <v>46.1075</v>
      </c>
      <c r="F44" s="10">
        <f t="shared" si="7"/>
        <v>0.409275</v>
      </c>
      <c r="G44" s="27">
        <f t="shared" si="7"/>
        <v>112.6402314</v>
      </c>
      <c r="H44" s="5"/>
      <c r="I44" s="5"/>
      <c r="J44" s="5"/>
      <c r="K44" s="5"/>
      <c r="L44" s="5"/>
      <c r="M44" s="5"/>
      <c r="N44" s="5"/>
      <c r="O44" s="5"/>
      <c r="P44" s="5"/>
      <c r="Q44" s="5"/>
    </row>
    <row r="45" ht="15.75" customHeight="1">
      <c r="A45" s="26" t="s">
        <v>23</v>
      </c>
      <c r="B45" s="7"/>
      <c r="C45" s="8"/>
      <c r="D45" s="8"/>
      <c r="E45" s="10">
        <f t="shared" ref="E45:G45" si="8">QUARTILE(E2:E41,2)</f>
        <v>48.76</v>
      </c>
      <c r="F45" s="10">
        <f t="shared" si="8"/>
        <v>0.4411</v>
      </c>
      <c r="G45" s="27">
        <f t="shared" si="8"/>
        <v>112.6622233</v>
      </c>
      <c r="H45" s="5"/>
      <c r="I45" s="5"/>
      <c r="J45" s="5"/>
      <c r="K45" s="5"/>
      <c r="L45" s="5"/>
      <c r="M45" s="5"/>
      <c r="N45" s="5"/>
      <c r="O45" s="5"/>
      <c r="P45" s="5"/>
      <c r="Q45" s="5"/>
    </row>
    <row r="46" ht="15.75" customHeight="1">
      <c r="A46" s="26" t="s">
        <v>24</v>
      </c>
      <c r="B46" s="7"/>
      <c r="C46" s="8"/>
      <c r="D46" s="8"/>
      <c r="E46" s="10">
        <f t="shared" ref="E46:G46" si="9">QUARTILE(E2:E41,3)</f>
        <v>51.52</v>
      </c>
      <c r="F46" s="10">
        <f t="shared" si="9"/>
        <v>0.4634666667</v>
      </c>
      <c r="G46" s="27">
        <f t="shared" si="9"/>
        <v>113.3529812</v>
      </c>
      <c r="H46" s="5"/>
      <c r="I46" s="5"/>
      <c r="J46" s="5"/>
      <c r="K46" s="5"/>
      <c r="L46" s="5"/>
      <c r="M46" s="5"/>
      <c r="N46" s="5"/>
      <c r="O46" s="5"/>
      <c r="P46" s="5"/>
      <c r="Q46" s="5"/>
    </row>
    <row r="47" ht="15.75" customHeight="1">
      <c r="A47" s="28" t="s">
        <v>25</v>
      </c>
      <c r="B47" s="29"/>
      <c r="C47" s="30"/>
      <c r="D47" s="30"/>
      <c r="E47" s="31">
        <f t="shared" ref="E47:G47" si="10">MAX(E2:E41)</f>
        <v>68.75</v>
      </c>
      <c r="F47" s="31">
        <f t="shared" si="10"/>
        <v>0.6103</v>
      </c>
      <c r="G47" s="32">
        <f t="shared" si="10"/>
        <v>130.9247457</v>
      </c>
      <c r="H47" s="5"/>
      <c r="I47" s="5"/>
      <c r="J47" s="5"/>
      <c r="K47" s="5"/>
      <c r="L47" s="5"/>
      <c r="M47" s="5"/>
      <c r="N47" s="5"/>
      <c r="O47" s="5"/>
      <c r="P47" s="5"/>
      <c r="Q47" s="5"/>
    </row>
    <row r="48" ht="15.75" customHeight="1">
      <c r="A48" s="33" t="s">
        <v>1</v>
      </c>
      <c r="B48" s="33" t="s">
        <v>26</v>
      </c>
      <c r="C48" s="33" t="s">
        <v>27</v>
      </c>
      <c r="D48" s="3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ht="15.75" customHeight="1">
      <c r="A49" s="33"/>
      <c r="B49" s="34">
        <v>51.17333333333334</v>
      </c>
      <c r="C49" s="34">
        <v>0.45226666666666665</v>
      </c>
      <c r="D49" s="3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ht="15.75" customHeight="1">
      <c r="A50" s="33" t="s">
        <v>17</v>
      </c>
      <c r="B50" s="34">
        <v>44.583333333333336</v>
      </c>
      <c r="C50" s="34">
        <v>0.3948833333333333</v>
      </c>
      <c r="D50" s="3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ht="15.75" customHeight="1">
      <c r="A51" s="33" t="s">
        <v>10</v>
      </c>
      <c r="B51" s="34">
        <v>50.29</v>
      </c>
      <c r="C51" s="34">
        <v>0.44449999999999995</v>
      </c>
      <c r="D51" s="3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ht="15.75" customHeight="1">
      <c r="A52" s="33" t="s">
        <v>11</v>
      </c>
      <c r="B52" s="34">
        <v>46.699999999999996</v>
      </c>
      <c r="C52" s="34">
        <v>0.4128</v>
      </c>
      <c r="D52" s="3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ht="15.75" customHeight="1">
      <c r="A53" s="33" t="s">
        <v>18</v>
      </c>
      <c r="B53" s="34">
        <v>47.85</v>
      </c>
      <c r="C53" s="34">
        <v>0.4239033333333333</v>
      </c>
      <c r="D53" s="3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ht="15.75" customHeight="1">
      <c r="A54" s="33" t="s">
        <v>15</v>
      </c>
      <c r="B54" s="34">
        <v>58.11666666666667</v>
      </c>
      <c r="C54" s="34">
        <v>0.5146333333333334</v>
      </c>
      <c r="D54" s="3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 ht="15.75" customHeight="1">
      <c r="A55" s="33" t="s">
        <v>12</v>
      </c>
      <c r="B55" s="34">
        <v>46.666666666666664</v>
      </c>
      <c r="C55" s="34">
        <v>0.41253333333333336</v>
      </c>
      <c r="D55" s="3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 ht="15.75" customHeight="1">
      <c r="A56" s="33" t="s">
        <v>7</v>
      </c>
      <c r="B56" s="34">
        <v>48.77</v>
      </c>
      <c r="C56" s="34">
        <v>0.4310666666666667</v>
      </c>
      <c r="D56" s="3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 ht="15.75" customHeight="1">
      <c r="A57" s="33" t="s">
        <v>16</v>
      </c>
      <c r="B57" s="34">
        <v>51.46</v>
      </c>
      <c r="C57" s="34">
        <v>0.45599999999999996</v>
      </c>
      <c r="D57" s="3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 ht="15.75" customHeight="1">
      <c r="A58" s="33" t="s">
        <v>14</v>
      </c>
      <c r="B58" s="34">
        <v>52.43666666666667</v>
      </c>
      <c r="C58" s="34">
        <v>0.46346666666666664</v>
      </c>
      <c r="D58" s="3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 ht="15.75" customHeight="1">
      <c r="A59" s="33" t="s">
        <v>28</v>
      </c>
      <c r="B59" s="34">
        <v>49.80466666666666</v>
      </c>
      <c r="C59" s="34">
        <v>0.4406053333333333</v>
      </c>
      <c r="D59" s="3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 ht="15.75" customHeight="1">
      <c r="A60" s="5"/>
      <c r="B60" s="5"/>
      <c r="C60" s="34"/>
      <c r="D60" s="3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ht="15.75" customHeight="1">
      <c r="A61" s="5"/>
      <c r="B61" s="5"/>
      <c r="C61" s="34"/>
      <c r="D61" s="3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 ht="15.75" customHeight="1">
      <c r="A62" s="5"/>
      <c r="B62" s="5"/>
      <c r="C62" s="34"/>
      <c r="D62" s="3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 ht="15.75" customHeight="1">
      <c r="A63" s="5"/>
      <c r="B63" s="5"/>
      <c r="C63" s="34"/>
      <c r="D63" s="3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 ht="15.75" customHeight="1">
      <c r="A64" s="5"/>
      <c r="B64" s="5"/>
      <c r="C64" s="34"/>
      <c r="D64" s="3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 ht="15.75" customHeight="1">
      <c r="A65" s="5"/>
      <c r="B65" s="5"/>
      <c r="C65" s="34"/>
      <c r="D65" s="3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 ht="15.75" customHeight="1">
      <c r="A66" s="5"/>
      <c r="B66" s="5"/>
      <c r="C66" s="34"/>
      <c r="D66" s="3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 ht="15.75" customHeight="1">
      <c r="A67" s="5"/>
      <c r="B67" s="5"/>
      <c r="C67" s="34"/>
      <c r="D67" s="3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 ht="15.75" customHeight="1">
      <c r="A68" s="5"/>
      <c r="B68" s="5"/>
      <c r="C68" s="34"/>
      <c r="D68" s="3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 ht="15.75" customHeight="1">
      <c r="A69" s="5"/>
      <c r="B69" s="5"/>
      <c r="C69" s="34"/>
      <c r="D69" s="3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 ht="15.75" customHeight="1">
      <c r="A70" s="5"/>
      <c r="B70" s="5"/>
      <c r="C70" s="34"/>
      <c r="D70" s="3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 ht="15.75" customHeight="1">
      <c r="A71" s="5"/>
      <c r="B71" s="5"/>
      <c r="C71" s="34"/>
      <c r="D71" s="3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 ht="15.75" customHeight="1">
      <c r="A72" s="5"/>
      <c r="B72" s="5"/>
      <c r="C72" s="34"/>
      <c r="D72" s="3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ht="15.75" customHeight="1">
      <c r="A73" s="5"/>
      <c r="B73" s="5"/>
      <c r="C73" s="34"/>
      <c r="D73" s="3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 ht="15.75" customHeight="1">
      <c r="A74" s="5"/>
      <c r="B74" s="5"/>
      <c r="C74" s="34"/>
      <c r="D74" s="3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 ht="15.75" customHeight="1">
      <c r="A75" s="5"/>
      <c r="B75" s="5"/>
      <c r="C75" s="34"/>
      <c r="D75" s="3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 ht="15.75" customHeight="1">
      <c r="A76" s="5"/>
      <c r="B76" s="5"/>
      <c r="C76" s="34"/>
      <c r="D76" s="3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 ht="15.75" customHeight="1">
      <c r="A77" s="5"/>
      <c r="B77" s="5"/>
      <c r="C77" s="34"/>
      <c r="D77" s="3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 ht="15.75" customHeight="1">
      <c r="A78" s="5"/>
      <c r="B78" s="5"/>
      <c r="C78" s="34"/>
      <c r="D78" s="3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 ht="15.75" customHeight="1">
      <c r="A79" s="5"/>
      <c r="B79" s="5"/>
      <c r="C79" s="34"/>
      <c r="D79" s="3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 ht="15.75" customHeight="1">
      <c r="A80" s="5"/>
      <c r="B80" s="5"/>
      <c r="C80" s="34"/>
      <c r="D80" s="3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ht="15.75" customHeight="1">
      <c r="A81" s="5"/>
      <c r="B81" s="5"/>
      <c r="C81" s="34"/>
      <c r="D81" s="3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ht="15.75" customHeight="1">
      <c r="A82" s="5"/>
      <c r="B82" s="5"/>
      <c r="C82" s="34"/>
      <c r="D82" s="3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 ht="15.75" customHeight="1">
      <c r="A83" s="5"/>
      <c r="B83" s="5"/>
      <c r="C83" s="34"/>
      <c r="D83" s="3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 ht="15.75" customHeight="1">
      <c r="A84" s="5"/>
      <c r="B84" s="5"/>
      <c r="C84" s="34"/>
      <c r="D84" s="3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 ht="15.75" customHeight="1">
      <c r="A85" s="5"/>
      <c r="B85" s="5"/>
      <c r="C85" s="34"/>
      <c r="D85" s="3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 ht="15.75" customHeight="1">
      <c r="A86" s="5"/>
      <c r="B86" s="5"/>
      <c r="C86" s="34"/>
      <c r="D86" s="3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 ht="15.75" customHeight="1">
      <c r="A87" s="5"/>
      <c r="B87" s="5"/>
      <c r="C87" s="34"/>
      <c r="D87" s="3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 ht="15.75" customHeight="1">
      <c r="A88" s="5"/>
      <c r="B88" s="5"/>
      <c r="C88" s="34"/>
      <c r="D88" s="3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ht="15.75" customHeight="1">
      <c r="A89" s="5"/>
      <c r="B89" s="5"/>
      <c r="C89" s="34"/>
      <c r="D89" s="3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ht="15.75" customHeight="1">
      <c r="A90" s="5"/>
      <c r="B90" s="5"/>
      <c r="C90" s="34"/>
      <c r="D90" s="3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 ht="15.75" customHeight="1">
      <c r="A91" s="5"/>
      <c r="B91" s="5"/>
      <c r="C91" s="34"/>
      <c r="D91" s="3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 ht="15.75" customHeight="1">
      <c r="A92" s="5"/>
      <c r="B92" s="5"/>
      <c r="C92" s="34"/>
      <c r="D92" s="3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ht="15.75" customHeight="1">
      <c r="A93" s="5"/>
      <c r="B93" s="5"/>
      <c r="C93" s="34"/>
      <c r="D93" s="3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ht="15.75" customHeight="1">
      <c r="A94" s="5"/>
      <c r="B94" s="5"/>
      <c r="C94" s="34"/>
      <c r="D94" s="3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ht="15.75" customHeight="1">
      <c r="A95" s="5"/>
      <c r="B95" s="5"/>
      <c r="C95" s="34"/>
      <c r="D95" s="3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 ht="15.75" customHeight="1">
      <c r="A96" s="5"/>
      <c r="B96" s="5"/>
      <c r="C96" s="34"/>
      <c r="D96" s="3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 ht="15.75" customHeight="1">
      <c r="A97" s="5"/>
      <c r="B97" s="5"/>
      <c r="C97" s="34"/>
      <c r="D97" s="3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ht="15.75" customHeight="1">
      <c r="A98" s="5"/>
      <c r="B98" s="5"/>
      <c r="C98" s="34"/>
      <c r="D98" s="3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ht="15.75" customHeight="1">
      <c r="A99" s="5"/>
      <c r="B99" s="5"/>
      <c r="C99" s="34"/>
      <c r="D99" s="3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ht="15.75" customHeight="1">
      <c r="A100" s="5"/>
      <c r="B100" s="5"/>
      <c r="C100" s="34"/>
      <c r="D100" s="3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ht="15.75" customHeight="1">
      <c r="A101" s="5"/>
      <c r="B101" s="5"/>
      <c r="C101" s="34"/>
      <c r="D101" s="3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ht="15.75" customHeight="1">
      <c r="A102" s="5"/>
      <c r="B102" s="5"/>
      <c r="C102" s="34"/>
      <c r="D102" s="3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ht="15.75" customHeight="1">
      <c r="A103" s="5"/>
      <c r="B103" s="5"/>
      <c r="C103" s="34"/>
      <c r="D103" s="3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 ht="15.75" customHeight="1">
      <c r="A104" s="5"/>
      <c r="B104" s="5"/>
      <c r="C104" s="34"/>
      <c r="D104" s="3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ht="15.75" customHeight="1">
      <c r="A105" s="5"/>
      <c r="B105" s="5"/>
      <c r="C105" s="34"/>
      <c r="D105" s="3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ht="15.75" customHeight="1">
      <c r="A106" s="5"/>
      <c r="B106" s="5"/>
      <c r="C106" s="34"/>
      <c r="D106" s="3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ht="15.75" customHeight="1">
      <c r="A107" s="5"/>
      <c r="B107" s="5"/>
      <c r="C107" s="34"/>
      <c r="D107" s="3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ht="15.75" customHeight="1">
      <c r="A108" s="5"/>
      <c r="B108" s="5"/>
      <c r="C108" s="34"/>
      <c r="D108" s="3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ht="15.75" customHeight="1">
      <c r="A109" s="5"/>
      <c r="B109" s="5"/>
      <c r="C109" s="34"/>
      <c r="D109" s="3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ht="15.75" customHeight="1">
      <c r="A110" s="5"/>
      <c r="B110" s="5"/>
      <c r="C110" s="34"/>
      <c r="D110" s="3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ht="15.75" customHeight="1">
      <c r="A111" s="5"/>
      <c r="B111" s="5"/>
      <c r="C111" s="34"/>
      <c r="D111" s="3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ht="15.75" customHeight="1">
      <c r="A112" s="5"/>
      <c r="B112" s="5"/>
      <c r="C112" s="34"/>
      <c r="D112" s="3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ht="15.75" customHeight="1">
      <c r="A113" s="5"/>
      <c r="B113" s="5"/>
      <c r="C113" s="34"/>
      <c r="D113" s="3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ht="15.75" customHeight="1">
      <c r="A114" s="5"/>
      <c r="B114" s="5"/>
      <c r="C114" s="34"/>
      <c r="D114" s="3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ht="15.75" customHeight="1">
      <c r="A115" s="5"/>
      <c r="B115" s="5"/>
      <c r="C115" s="34"/>
      <c r="D115" s="3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ht="15.75" customHeight="1">
      <c r="A116" s="5"/>
      <c r="B116" s="5"/>
      <c r="C116" s="34"/>
      <c r="D116" s="3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ht="15.75" customHeight="1">
      <c r="A117" s="5"/>
      <c r="B117" s="5"/>
      <c r="C117" s="34"/>
      <c r="D117" s="3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ht="15.75" customHeight="1">
      <c r="A118" s="5"/>
      <c r="B118" s="5"/>
      <c r="C118" s="34"/>
      <c r="D118" s="3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ht="15.75" customHeight="1">
      <c r="A119" s="5"/>
      <c r="B119" s="5"/>
      <c r="C119" s="34"/>
      <c r="D119" s="3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ht="15.75" customHeight="1">
      <c r="A120" s="5"/>
      <c r="B120" s="5"/>
      <c r="C120" s="34"/>
      <c r="D120" s="3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ht="15.75" customHeight="1">
      <c r="A121" s="5"/>
      <c r="B121" s="5"/>
      <c r="C121" s="34"/>
      <c r="D121" s="3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ht="15.75" customHeight="1">
      <c r="A122" s="5"/>
      <c r="B122" s="5"/>
      <c r="C122" s="34"/>
      <c r="D122" s="3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ht="15.75" customHeight="1">
      <c r="A123" s="5"/>
      <c r="B123" s="5"/>
      <c r="C123" s="34"/>
      <c r="D123" s="3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ht="15.75" customHeight="1">
      <c r="A124" s="5"/>
      <c r="B124" s="5"/>
      <c r="C124" s="34"/>
      <c r="D124" s="3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ht="15.75" customHeight="1">
      <c r="A125" s="5"/>
      <c r="B125" s="5"/>
      <c r="C125" s="34"/>
      <c r="D125" s="3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ht="15.75" customHeight="1">
      <c r="A126" s="5"/>
      <c r="B126" s="5"/>
      <c r="C126" s="34"/>
      <c r="D126" s="3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ht="15.75" customHeight="1">
      <c r="A127" s="5"/>
      <c r="B127" s="5"/>
      <c r="C127" s="34"/>
      <c r="D127" s="3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ht="15.75" customHeight="1">
      <c r="A128" s="5"/>
      <c r="B128" s="5"/>
      <c r="C128" s="34"/>
      <c r="D128" s="3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ht="15.75" customHeight="1">
      <c r="A129" s="5"/>
      <c r="B129" s="5"/>
      <c r="C129" s="34"/>
      <c r="D129" s="3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ht="15.75" customHeight="1">
      <c r="A130" s="5"/>
      <c r="B130" s="5"/>
      <c r="C130" s="34"/>
      <c r="D130" s="3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ht="15.75" customHeight="1">
      <c r="A131" s="5"/>
      <c r="B131" s="5"/>
      <c r="C131" s="34"/>
      <c r="D131" s="3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ht="15.75" customHeight="1">
      <c r="A132" s="5"/>
      <c r="B132" s="5"/>
      <c r="C132" s="34"/>
      <c r="D132" s="3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ht="15.75" customHeight="1">
      <c r="A133" s="5"/>
      <c r="B133" s="5"/>
      <c r="C133" s="34"/>
      <c r="D133" s="3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ht="15.75" customHeight="1">
      <c r="A134" s="5"/>
      <c r="B134" s="5"/>
      <c r="C134" s="34"/>
      <c r="D134" s="3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ht="15.75" customHeight="1">
      <c r="A135" s="5"/>
      <c r="B135" s="5"/>
      <c r="C135" s="34"/>
      <c r="D135" s="3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ht="15.75" customHeight="1">
      <c r="A136" s="5"/>
      <c r="B136" s="5"/>
      <c r="C136" s="34"/>
      <c r="D136" s="3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ht="15.75" customHeight="1">
      <c r="A137" s="5"/>
      <c r="B137" s="5"/>
      <c r="C137" s="34"/>
      <c r="D137" s="3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ht="15.75" customHeight="1">
      <c r="A138" s="5"/>
      <c r="B138" s="5"/>
      <c r="C138" s="34"/>
      <c r="D138" s="3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ht="15.75" customHeight="1">
      <c r="A139" s="5"/>
      <c r="B139" s="5"/>
      <c r="C139" s="34"/>
      <c r="D139" s="3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ht="15.75" customHeight="1">
      <c r="A140" s="5"/>
      <c r="B140" s="5"/>
      <c r="C140" s="34"/>
      <c r="D140" s="3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ht="15.75" customHeight="1">
      <c r="A141" s="5"/>
      <c r="B141" s="5"/>
      <c r="C141" s="34"/>
      <c r="D141" s="3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ht="15.75" customHeight="1">
      <c r="A142" s="5"/>
      <c r="B142" s="5"/>
      <c r="C142" s="34"/>
      <c r="D142" s="3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ht="15.75" customHeight="1">
      <c r="A143" s="5"/>
      <c r="B143" s="5"/>
      <c r="C143" s="34"/>
      <c r="D143" s="3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ht="15.75" customHeight="1">
      <c r="A144" s="5"/>
      <c r="B144" s="5"/>
      <c r="C144" s="34"/>
      <c r="D144" s="3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ht="15.75" customHeight="1">
      <c r="A145" s="5"/>
      <c r="B145" s="5"/>
      <c r="C145" s="34"/>
      <c r="D145" s="3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 ht="15.75" customHeight="1">
      <c r="A146" s="5"/>
      <c r="B146" s="5"/>
      <c r="C146" s="34"/>
      <c r="D146" s="3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ht="15.75" customHeight="1">
      <c r="A147" s="5"/>
      <c r="B147" s="5"/>
      <c r="C147" s="34"/>
      <c r="D147" s="3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ht="15.75" customHeight="1">
      <c r="A148" s="5"/>
      <c r="B148" s="5"/>
      <c r="C148" s="34"/>
      <c r="D148" s="3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ht="15.75" customHeight="1">
      <c r="A149" s="5"/>
      <c r="B149" s="5"/>
      <c r="C149" s="34"/>
      <c r="D149" s="3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ht="15.75" customHeight="1">
      <c r="A150" s="5"/>
      <c r="B150" s="5"/>
      <c r="C150" s="34"/>
      <c r="D150" s="3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ht="15.75" customHeight="1">
      <c r="A151" s="5"/>
      <c r="B151" s="5"/>
      <c r="C151" s="34"/>
      <c r="D151" s="3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ht="15.75" customHeight="1">
      <c r="A152" s="5"/>
      <c r="B152" s="5"/>
      <c r="C152" s="34"/>
      <c r="D152" s="3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ht="15.75" customHeight="1">
      <c r="A153" s="5"/>
      <c r="B153" s="5"/>
      <c r="C153" s="34"/>
      <c r="D153" s="3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ht="15.75" customHeight="1">
      <c r="A154" s="5"/>
      <c r="B154" s="5"/>
      <c r="C154" s="34"/>
      <c r="D154" s="3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ht="15.75" customHeight="1">
      <c r="A155" s="5"/>
      <c r="B155" s="5"/>
      <c r="C155" s="34"/>
      <c r="D155" s="3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ht="15.75" customHeight="1">
      <c r="A156" s="5"/>
      <c r="B156" s="5"/>
      <c r="C156" s="34"/>
      <c r="D156" s="3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ht="15.75" customHeight="1">
      <c r="A157" s="5"/>
      <c r="B157" s="5"/>
      <c r="C157" s="34"/>
      <c r="D157" s="3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ht="15.75" customHeight="1">
      <c r="A158" s="5"/>
      <c r="B158" s="5"/>
      <c r="C158" s="34"/>
      <c r="D158" s="3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ht="15.75" customHeight="1">
      <c r="A159" s="5"/>
      <c r="B159" s="5"/>
      <c r="C159" s="34"/>
      <c r="D159" s="3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ht="15.75" customHeight="1">
      <c r="A160" s="5"/>
      <c r="B160" s="5"/>
      <c r="C160" s="34"/>
      <c r="D160" s="3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ht="15.75" customHeight="1">
      <c r="A161" s="5"/>
      <c r="B161" s="5"/>
      <c r="C161" s="34"/>
      <c r="D161" s="3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ht="15.75" customHeight="1">
      <c r="A162" s="5"/>
      <c r="B162" s="5"/>
      <c r="C162" s="34"/>
      <c r="D162" s="3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ht="15.75" customHeight="1">
      <c r="A163" s="5"/>
      <c r="B163" s="5"/>
      <c r="C163" s="34"/>
      <c r="D163" s="3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ht="15.75" customHeight="1">
      <c r="A164" s="5"/>
      <c r="B164" s="5"/>
      <c r="C164" s="34"/>
      <c r="D164" s="3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ht="15.75" customHeight="1">
      <c r="A165" s="5"/>
      <c r="B165" s="5"/>
      <c r="C165" s="34"/>
      <c r="D165" s="3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ht="15.75" customHeight="1">
      <c r="A166" s="5"/>
      <c r="B166" s="5"/>
      <c r="C166" s="34"/>
      <c r="D166" s="3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ht="15.75" customHeight="1">
      <c r="A167" s="5"/>
      <c r="B167" s="5"/>
      <c r="C167" s="34"/>
      <c r="D167" s="3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ht="15.75" customHeight="1">
      <c r="A168" s="5"/>
      <c r="B168" s="5"/>
      <c r="C168" s="34"/>
      <c r="D168" s="3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ht="15.75" customHeight="1">
      <c r="A169" s="5"/>
      <c r="B169" s="5"/>
      <c r="C169" s="34"/>
      <c r="D169" s="3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ht="15.75" customHeight="1">
      <c r="A170" s="5"/>
      <c r="B170" s="5"/>
      <c r="C170" s="34"/>
      <c r="D170" s="3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ht="15.75" customHeight="1">
      <c r="A171" s="5"/>
      <c r="B171" s="5"/>
      <c r="C171" s="34"/>
      <c r="D171" s="3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ht="15.75" customHeight="1">
      <c r="A172" s="5"/>
      <c r="B172" s="5"/>
      <c r="C172" s="34"/>
      <c r="D172" s="3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ht="15.75" customHeight="1">
      <c r="A173" s="5"/>
      <c r="B173" s="5"/>
      <c r="C173" s="34"/>
      <c r="D173" s="3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ht="15.75" customHeight="1">
      <c r="A174" s="5"/>
      <c r="B174" s="5"/>
      <c r="C174" s="34"/>
      <c r="D174" s="3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ht="15.75" customHeight="1">
      <c r="A175" s="5"/>
      <c r="B175" s="5"/>
      <c r="C175" s="34"/>
      <c r="D175" s="3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 ht="15.75" customHeight="1">
      <c r="A176" s="5"/>
      <c r="B176" s="5"/>
      <c r="C176" s="34"/>
      <c r="D176" s="3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ht="15.75" customHeight="1">
      <c r="A177" s="5"/>
      <c r="B177" s="5"/>
      <c r="C177" s="34"/>
      <c r="D177" s="3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ht="15.75" customHeight="1">
      <c r="A178" s="5"/>
      <c r="B178" s="5"/>
      <c r="C178" s="34"/>
      <c r="D178" s="3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ht="15.75" customHeight="1">
      <c r="A179" s="5"/>
      <c r="B179" s="5"/>
      <c r="C179" s="34"/>
      <c r="D179" s="3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ht="15.75" customHeight="1">
      <c r="A180" s="5"/>
      <c r="B180" s="5"/>
      <c r="C180" s="34"/>
      <c r="D180" s="3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 ht="15.75" customHeight="1">
      <c r="A181" s="5"/>
      <c r="B181" s="5"/>
      <c r="C181" s="34"/>
      <c r="D181" s="3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ht="15.75" customHeight="1">
      <c r="A182" s="5"/>
      <c r="B182" s="5"/>
      <c r="C182" s="34"/>
      <c r="D182" s="3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ht="15.75" customHeight="1">
      <c r="A183" s="5"/>
      <c r="B183" s="5"/>
      <c r="C183" s="34"/>
      <c r="D183" s="3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ht="15.75" customHeight="1">
      <c r="A184" s="5"/>
      <c r="B184" s="5"/>
      <c r="C184" s="34"/>
      <c r="D184" s="3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ht="15.75" customHeight="1">
      <c r="A185" s="5"/>
      <c r="B185" s="5"/>
      <c r="C185" s="34"/>
      <c r="D185" s="3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ht="15.75" customHeight="1">
      <c r="A186" s="5"/>
      <c r="B186" s="5"/>
      <c r="C186" s="34"/>
      <c r="D186" s="3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ht="15.75" customHeight="1">
      <c r="A187" s="5"/>
      <c r="B187" s="5"/>
      <c r="C187" s="34"/>
      <c r="D187" s="3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ht="15.75" customHeight="1">
      <c r="A188" s="5"/>
      <c r="B188" s="5"/>
      <c r="C188" s="34"/>
      <c r="D188" s="3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ht="15.75" customHeight="1">
      <c r="A189" s="5"/>
      <c r="B189" s="5"/>
      <c r="C189" s="34"/>
      <c r="D189" s="3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ht="15.75" customHeight="1">
      <c r="A190" s="5"/>
      <c r="B190" s="5"/>
      <c r="C190" s="34"/>
      <c r="D190" s="3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ht="15.75" customHeight="1">
      <c r="A191" s="5"/>
      <c r="B191" s="5"/>
      <c r="C191" s="34"/>
      <c r="D191" s="3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ht="15.75" customHeight="1">
      <c r="A192" s="5"/>
      <c r="B192" s="5"/>
      <c r="C192" s="34"/>
      <c r="D192" s="3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ht="15.75" customHeight="1">
      <c r="A193" s="5"/>
      <c r="B193" s="5"/>
      <c r="C193" s="34"/>
      <c r="D193" s="3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ht="15.75" customHeight="1">
      <c r="A194" s="5"/>
      <c r="B194" s="5"/>
      <c r="C194" s="34"/>
      <c r="D194" s="3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ht="15.75" customHeight="1">
      <c r="A195" s="5"/>
      <c r="B195" s="5"/>
      <c r="C195" s="34"/>
      <c r="D195" s="3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ht="15.75" customHeight="1">
      <c r="A196" s="5"/>
      <c r="B196" s="5"/>
      <c r="C196" s="34"/>
      <c r="D196" s="3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ht="15.75" customHeight="1">
      <c r="A197" s="5"/>
      <c r="B197" s="5"/>
      <c r="C197" s="34"/>
      <c r="D197" s="3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ht="15.75" customHeight="1">
      <c r="A198" s="5"/>
      <c r="B198" s="5"/>
      <c r="C198" s="34"/>
      <c r="D198" s="3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ht="15.75" customHeight="1">
      <c r="A199" s="5"/>
      <c r="B199" s="5"/>
      <c r="C199" s="34"/>
      <c r="D199" s="3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ht="15.75" customHeight="1">
      <c r="A200" s="5"/>
      <c r="B200" s="5"/>
      <c r="C200" s="34"/>
      <c r="D200" s="3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ht="15.75" customHeight="1">
      <c r="A201" s="5"/>
      <c r="B201" s="5"/>
      <c r="C201" s="34"/>
      <c r="D201" s="3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ht="15.75" customHeight="1">
      <c r="A202" s="5"/>
      <c r="B202" s="5"/>
      <c r="C202" s="34"/>
      <c r="D202" s="3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ht="15.75" customHeight="1">
      <c r="A203" s="5"/>
      <c r="B203" s="5"/>
      <c r="C203" s="34"/>
      <c r="D203" s="3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ht="15.75" customHeight="1">
      <c r="A204" s="5"/>
      <c r="B204" s="5"/>
      <c r="C204" s="34"/>
      <c r="D204" s="3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ht="15.75" customHeight="1">
      <c r="A205" s="5"/>
      <c r="B205" s="5"/>
      <c r="C205" s="34"/>
      <c r="D205" s="3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ht="15.75" customHeight="1">
      <c r="A206" s="5"/>
      <c r="B206" s="5"/>
      <c r="C206" s="34"/>
      <c r="D206" s="3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ht="15.75" customHeight="1">
      <c r="A207" s="5"/>
      <c r="B207" s="5"/>
      <c r="C207" s="34"/>
      <c r="D207" s="3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ht="15.75" customHeight="1">
      <c r="A208" s="5"/>
      <c r="B208" s="5"/>
      <c r="C208" s="34"/>
      <c r="D208" s="3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ht="15.75" customHeight="1">
      <c r="A209" s="5"/>
      <c r="B209" s="5"/>
      <c r="C209" s="34"/>
      <c r="D209" s="3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ht="15.75" customHeight="1">
      <c r="A210" s="5"/>
      <c r="B210" s="5"/>
      <c r="C210" s="34"/>
      <c r="D210" s="3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ht="15.75" customHeight="1">
      <c r="A211" s="5"/>
      <c r="B211" s="5"/>
      <c r="C211" s="34"/>
      <c r="D211" s="3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 ht="15.75" customHeight="1">
      <c r="A212" s="5"/>
      <c r="B212" s="5"/>
      <c r="C212" s="34"/>
      <c r="D212" s="3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ht="15.75" customHeight="1">
      <c r="A213" s="5"/>
      <c r="B213" s="5"/>
      <c r="C213" s="34"/>
      <c r="D213" s="3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ht="15.75" customHeight="1">
      <c r="A214" s="5"/>
      <c r="B214" s="5"/>
      <c r="C214" s="34"/>
      <c r="D214" s="3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ht="15.75" customHeight="1">
      <c r="A215" s="5"/>
      <c r="B215" s="5"/>
      <c r="C215" s="34"/>
      <c r="D215" s="3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ht="15.75" customHeight="1">
      <c r="A216" s="5"/>
      <c r="B216" s="5"/>
      <c r="C216" s="34"/>
      <c r="D216" s="3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ht="15.75" customHeight="1">
      <c r="A217" s="5"/>
      <c r="B217" s="5"/>
      <c r="C217" s="34"/>
      <c r="D217" s="3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ht="15.75" customHeight="1">
      <c r="A218" s="5"/>
      <c r="B218" s="5"/>
      <c r="C218" s="34"/>
      <c r="D218" s="3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ht="15.75" customHeight="1">
      <c r="A219" s="5"/>
      <c r="B219" s="5"/>
      <c r="C219" s="34"/>
      <c r="D219" s="3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ht="15.75" customHeight="1">
      <c r="A220" s="5"/>
      <c r="B220" s="5"/>
      <c r="C220" s="34"/>
      <c r="D220" s="3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ht="15.75" customHeight="1">
      <c r="A221" s="5"/>
      <c r="B221" s="5"/>
      <c r="C221" s="34"/>
      <c r="D221" s="3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ht="15.75" customHeight="1">
      <c r="A222" s="5"/>
      <c r="B222" s="5"/>
      <c r="C222" s="34"/>
      <c r="D222" s="3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ht="15.75" customHeight="1">
      <c r="A223" s="5"/>
      <c r="B223" s="5"/>
      <c r="C223" s="34"/>
      <c r="D223" s="3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ht="15.75" customHeight="1">
      <c r="A224" s="5"/>
      <c r="B224" s="5"/>
      <c r="C224" s="34"/>
      <c r="D224" s="3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ht="15.75" customHeight="1">
      <c r="A225" s="5"/>
      <c r="B225" s="5"/>
      <c r="C225" s="34"/>
      <c r="D225" s="3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ht="15.75" customHeight="1">
      <c r="A226" s="5"/>
      <c r="B226" s="5"/>
      <c r="C226" s="34"/>
      <c r="D226" s="3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 ht="15.75" customHeight="1">
      <c r="A227" s="5"/>
      <c r="B227" s="5"/>
      <c r="C227" s="34"/>
      <c r="D227" s="3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ht="15.75" customHeight="1">
      <c r="A228" s="5"/>
      <c r="B228" s="5"/>
      <c r="C228" s="34"/>
      <c r="D228" s="3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ht="15.75" customHeight="1">
      <c r="A229" s="5"/>
      <c r="B229" s="5"/>
      <c r="C229" s="34"/>
      <c r="D229" s="3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ht="15.75" customHeight="1">
      <c r="A230" s="5"/>
      <c r="B230" s="5"/>
      <c r="C230" s="34"/>
      <c r="D230" s="3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ht="15.75" customHeight="1">
      <c r="A231" s="5"/>
      <c r="B231" s="5"/>
      <c r="C231" s="34"/>
      <c r="D231" s="3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ht="15.75" customHeight="1">
      <c r="A232" s="5"/>
      <c r="B232" s="5"/>
      <c r="C232" s="34"/>
      <c r="D232" s="3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ht="15.75" customHeight="1">
      <c r="A233" s="5"/>
      <c r="B233" s="5"/>
      <c r="C233" s="34"/>
      <c r="D233" s="3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ht="15.75" customHeight="1">
      <c r="A234" s="5"/>
      <c r="B234" s="5"/>
      <c r="C234" s="34"/>
      <c r="D234" s="3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ht="15.75" customHeight="1">
      <c r="A235" s="5"/>
      <c r="B235" s="5"/>
      <c r="C235" s="34"/>
      <c r="D235" s="3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ht="15.75" customHeight="1">
      <c r="A236" s="5"/>
      <c r="B236" s="5"/>
      <c r="C236" s="34"/>
      <c r="D236" s="3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ht="15.75" customHeight="1">
      <c r="A237" s="5"/>
      <c r="B237" s="5"/>
      <c r="C237" s="34"/>
      <c r="D237" s="3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ht="15.75" customHeight="1">
      <c r="A238" s="5"/>
      <c r="B238" s="5"/>
      <c r="C238" s="34"/>
      <c r="D238" s="3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 ht="15.75" customHeight="1">
      <c r="A239" s="5"/>
      <c r="B239" s="5"/>
      <c r="C239" s="34"/>
      <c r="D239" s="3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ht="15.75" customHeight="1">
      <c r="A240" s="5"/>
      <c r="B240" s="5"/>
      <c r="C240" s="34"/>
      <c r="D240" s="3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ht="15.75" customHeight="1">
      <c r="A241" s="5"/>
      <c r="B241" s="5"/>
      <c r="C241" s="34"/>
      <c r="D241" s="3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ht="15.75" customHeight="1">
      <c r="A242" s="5"/>
      <c r="B242" s="5"/>
      <c r="C242" s="34"/>
      <c r="D242" s="3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ht="15.75" customHeight="1">
      <c r="A243" s="5"/>
      <c r="B243" s="5"/>
      <c r="C243" s="34"/>
      <c r="D243" s="3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ht="15.75" customHeight="1">
      <c r="A244" s="5"/>
      <c r="B244" s="5"/>
      <c r="C244" s="34"/>
      <c r="D244" s="3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autoFilter ref="$E$1:$E$41">
    <filterColumn colId="0">
      <filters>
        <filter val="58.12"/>
        <filter val="51.46"/>
        <filter val="46.67"/>
        <filter val="44.58"/>
        <filter val="51.70"/>
        <filter val="46.70"/>
        <filter val="52.44"/>
        <filter val="50.29"/>
        <filter val="48.77"/>
        <filter val="47.85"/>
      </filters>
    </filterColumn>
  </autoFilter>
  <conditionalFormatting sqref="E32:E41">
    <cfRule type="notContainsBlanks" dxfId="0" priority="1">
      <formula>LEN(TRIM(E32))&gt;0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