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ldrick\Documents\GitHub\Geoffysicist\PhysBrykPy\docs\resources\"/>
    </mc:Choice>
  </mc:AlternateContent>
  <xr:revisionPtr revIDLastSave="0" documentId="13_ncr:1_{F956B932-6564-41B2-981C-9B117C926754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Overview" sheetId="1" r:id="rId1"/>
    <sheet name="Detail" sheetId="2" r:id="rId2"/>
    <sheet name="Components" sheetId="10" r:id="rId3"/>
    <sheet name="Resources" sheetId="3" r:id="rId4"/>
    <sheet name="Assessment &amp; Outcomes" sheetId="4" r:id="rId5"/>
    <sheet name="_old_Physkit" sheetId="6" r:id="rId6"/>
    <sheet name="_old_Pkhyskit3" sheetId="8" r:id="rId7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0" i="2" l="1"/>
  <c r="E31" i="2"/>
  <c r="E32" i="2"/>
  <c r="D2" i="10"/>
  <c r="D4" i="10"/>
  <c r="D5" i="10"/>
  <c r="D6" i="10"/>
  <c r="D7" i="10"/>
  <c r="D3" i="10"/>
  <c r="E28" i="2"/>
  <c r="E29" i="2"/>
  <c r="D29" i="2"/>
  <c r="N15" i="8"/>
  <c r="L15" i="8"/>
  <c r="G15" i="8"/>
  <c r="N14" i="8"/>
  <c r="L14" i="8"/>
  <c r="G14" i="8"/>
  <c r="E14" i="8"/>
  <c r="N13" i="8"/>
  <c r="L13" i="8"/>
  <c r="G13" i="8"/>
  <c r="E13" i="8"/>
  <c r="N12" i="8"/>
  <c r="L12" i="8"/>
  <c r="G12" i="8"/>
  <c r="D12" i="8"/>
  <c r="C12" i="8"/>
  <c r="E12" i="8" s="1"/>
  <c r="N11" i="8"/>
  <c r="L11" i="8"/>
  <c r="G11" i="8"/>
  <c r="N10" i="8"/>
  <c r="L10" i="8"/>
  <c r="G10" i="8"/>
  <c r="E10" i="8"/>
  <c r="N9" i="8"/>
  <c r="L9" i="8"/>
  <c r="G9" i="8"/>
  <c r="E9" i="8"/>
  <c r="N8" i="8"/>
  <c r="L8" i="8"/>
  <c r="G8" i="8"/>
  <c r="E8" i="8"/>
  <c r="N7" i="8"/>
  <c r="L7" i="8"/>
  <c r="G7" i="8"/>
  <c r="E7" i="8"/>
  <c r="C7" i="8"/>
  <c r="N6" i="8"/>
  <c r="L6" i="8"/>
  <c r="G6" i="8"/>
  <c r="E6" i="8"/>
  <c r="C6" i="8"/>
  <c r="N5" i="8"/>
  <c r="L5" i="8"/>
  <c r="G5" i="8"/>
  <c r="E5" i="8"/>
  <c r="N4" i="8"/>
  <c r="L4" i="8"/>
  <c r="G4" i="8"/>
  <c r="E4" i="8"/>
  <c r="N3" i="8"/>
  <c r="L3" i="8"/>
  <c r="L17" i="8" s="1"/>
  <c r="G3" i="8"/>
  <c r="E3" i="8"/>
  <c r="E2" i="8"/>
  <c r="E17" i="8" s="1"/>
  <c r="AD112" i="6"/>
  <c r="AD111" i="6"/>
  <c r="AD110" i="6"/>
  <c r="AD109" i="6"/>
  <c r="AD108" i="6"/>
  <c r="AD107" i="6"/>
  <c r="AD106" i="6"/>
  <c r="AD105" i="6"/>
  <c r="AD104" i="6"/>
  <c r="AD103" i="6"/>
  <c r="AD102" i="6"/>
  <c r="AD101" i="6"/>
  <c r="AD100" i="6"/>
  <c r="AD99" i="6"/>
  <c r="AD98" i="6"/>
  <c r="AD97" i="6"/>
  <c r="AD96" i="6"/>
  <c r="AD95" i="6"/>
  <c r="AD94" i="6"/>
  <c r="AD93" i="6"/>
  <c r="AD92" i="6"/>
  <c r="AD91" i="6"/>
  <c r="AD90" i="6"/>
  <c r="AD89" i="6"/>
  <c r="AD88" i="6"/>
  <c r="AD87" i="6"/>
  <c r="AD86" i="6"/>
  <c r="AD85" i="6"/>
  <c r="AD84" i="6"/>
  <c r="AD83" i="6"/>
  <c r="AE34" i="6"/>
  <c r="AC34" i="6"/>
  <c r="AE33" i="6"/>
  <c r="AC33" i="6"/>
  <c r="AE32" i="6"/>
  <c r="AC32" i="6"/>
  <c r="AE31" i="6"/>
  <c r="AC31" i="6"/>
  <c r="AE30" i="6"/>
  <c r="AC30" i="6"/>
  <c r="AE29" i="6"/>
  <c r="AC29" i="6"/>
  <c r="AE28" i="6"/>
  <c r="AC28" i="6"/>
  <c r="AE27" i="6"/>
  <c r="AC27" i="6"/>
  <c r="AE26" i="6"/>
  <c r="AC26" i="6"/>
  <c r="AE25" i="6"/>
  <c r="AC25" i="6"/>
  <c r="AE24" i="6"/>
  <c r="AC24" i="6"/>
  <c r="AE23" i="6"/>
  <c r="AC23" i="6"/>
  <c r="AE22" i="6"/>
  <c r="AC22" i="6"/>
  <c r="AE21" i="6"/>
  <c r="AC21" i="6"/>
  <c r="AE20" i="6"/>
  <c r="AC20" i="6"/>
  <c r="AE19" i="6"/>
  <c r="AC19" i="6"/>
  <c r="AE18" i="6"/>
  <c r="AC18" i="6"/>
  <c r="AE17" i="6"/>
  <c r="AC17" i="6"/>
  <c r="AE16" i="6"/>
  <c r="AC16" i="6"/>
  <c r="AE15" i="6"/>
  <c r="AC15" i="6"/>
  <c r="AE14" i="6"/>
  <c r="AC14" i="6"/>
  <c r="AE13" i="6"/>
  <c r="AC13" i="6"/>
  <c r="AE12" i="6"/>
  <c r="AC12" i="6"/>
  <c r="AE11" i="6"/>
  <c r="AC11" i="6"/>
  <c r="AE10" i="6"/>
  <c r="AC10" i="6"/>
  <c r="AE9" i="6"/>
  <c r="AC9" i="6"/>
  <c r="AE8" i="6"/>
  <c r="AC8" i="6"/>
  <c r="AE7" i="6"/>
  <c r="AC7" i="6"/>
  <c r="AE6" i="6"/>
  <c r="AC6" i="6"/>
  <c r="AE5" i="6"/>
  <c r="AC5" i="6"/>
  <c r="AE4" i="6"/>
  <c r="AC4" i="6"/>
  <c r="AC2" i="6" s="1"/>
  <c r="AE3" i="6"/>
  <c r="AC3" i="6"/>
  <c r="AE2" i="6"/>
  <c r="M18" i="4"/>
  <c r="L18" i="4"/>
  <c r="K18" i="4"/>
  <c r="O18" i="4" s="1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38" i="2"/>
  <c r="E37" i="2"/>
  <c r="E36" i="2"/>
  <c r="E35" i="2"/>
  <c r="E34" i="2"/>
  <c r="E27" i="2"/>
  <c r="E25" i="2"/>
  <c r="E24" i="2"/>
  <c r="E23" i="2"/>
  <c r="E22" i="2"/>
  <c r="E21" i="2"/>
  <c r="E17" i="2"/>
  <c r="E14" i="2"/>
  <c r="E13" i="2"/>
  <c r="E12" i="2"/>
  <c r="E11" i="2" s="1"/>
  <c r="E10" i="2"/>
  <c r="E9" i="2"/>
  <c r="E8" i="2"/>
  <c r="E7" i="2"/>
  <c r="E6" i="2"/>
  <c r="E5" i="2" s="1"/>
  <c r="E20" i="2" l="1"/>
  <c r="D25" i="8"/>
  <c r="D28" i="8"/>
  <c r="D24" i="8"/>
  <c r="D27" i="8"/>
  <c r="D23" i="8"/>
  <c r="D26" i="8"/>
  <c r="D30" i="8" l="1"/>
</calcChain>
</file>

<file path=xl/sharedStrings.xml><?xml version="1.0" encoding="utf-8"?>
<sst xmlns="http://schemas.openxmlformats.org/spreadsheetml/2006/main" count="387" uniqueCount="252">
  <si>
    <t>Kinematics</t>
  </si>
  <si>
    <t>Dynamics</t>
  </si>
  <si>
    <t>Waves and Thermodynamics</t>
  </si>
  <si>
    <t>Electricity and Magnetism</t>
  </si>
  <si>
    <t>Advanced Mechanics</t>
  </si>
  <si>
    <t>ElectroMagnetism</t>
  </si>
  <si>
    <t>Nature of Light</t>
  </si>
  <si>
    <t>Item</t>
  </si>
  <si>
    <t>Velocity</t>
  </si>
  <si>
    <t>1D Motion</t>
  </si>
  <si>
    <t>Inclined planes</t>
  </si>
  <si>
    <t>Newtons 2nd Law</t>
  </si>
  <si>
    <t>Power</t>
  </si>
  <si>
    <t>Collisions</t>
  </si>
  <si>
    <t>Momentum and Kinetic Energy</t>
  </si>
  <si>
    <t>Mechanical waves</t>
  </si>
  <si>
    <t>Wave types</t>
  </si>
  <si>
    <t>Progressive &amp; standing waves</t>
  </si>
  <si>
    <t>Resonance</t>
  </si>
  <si>
    <t>Pitch &amp; loudness</t>
  </si>
  <si>
    <t>Inverse square</t>
  </si>
  <si>
    <t>Wave interactions</t>
  </si>
  <si>
    <t>Reflection and refraction</t>
  </si>
  <si>
    <t>Total Internal Reflection</t>
  </si>
  <si>
    <t>Light dispersion</t>
  </si>
  <si>
    <t>Energy transfer</t>
  </si>
  <si>
    <t>Latent heat</t>
  </si>
  <si>
    <t>Charge</t>
  </si>
  <si>
    <t>Ohm's Law</t>
  </si>
  <si>
    <t>Series and parallel circuits</t>
  </si>
  <si>
    <t>Power &amp; energy</t>
  </si>
  <si>
    <t>Projectile Motion</t>
  </si>
  <si>
    <t>Uniform Circular Motion</t>
  </si>
  <si>
    <t>Banked Track</t>
  </si>
  <si>
    <t>Torque</t>
  </si>
  <si>
    <t>Conductor in Magnetic Field</t>
  </si>
  <si>
    <t>Parallel Current Carrying Conductors</t>
  </si>
  <si>
    <t>Lenz's Law and Induction</t>
  </si>
  <si>
    <t>Lenz's Law and Transformers</t>
  </si>
  <si>
    <t>Velocity of Light</t>
  </si>
  <si>
    <t>Spectroscopy</t>
  </si>
  <si>
    <t>Diffraction</t>
  </si>
  <si>
    <t>Malus' Law</t>
  </si>
  <si>
    <t>Wein's Law</t>
  </si>
  <si>
    <t>Photoelectric Effect</t>
  </si>
  <si>
    <t>Investigations</t>
  </si>
  <si>
    <t>PocketLab/PhysKyt</t>
  </si>
  <si>
    <t>PhysBryk/PhysKyt</t>
  </si>
  <si>
    <t>PhET Sims</t>
  </si>
  <si>
    <t>Mini Slinky</t>
  </si>
  <si>
    <t>Hodson Optical Set</t>
  </si>
  <si>
    <t>Hodson Induction Kit</t>
  </si>
  <si>
    <t>Diffraction grating</t>
  </si>
  <si>
    <t>Demonstrations</t>
  </si>
  <si>
    <t>Air Hockey Table</t>
  </si>
  <si>
    <t>Glass vacuum</t>
  </si>
  <si>
    <t>Parallel Wires</t>
  </si>
  <si>
    <t>Supplier</t>
  </si>
  <si>
    <t>@Cost</t>
  </si>
  <si>
    <t>Qty</t>
  </si>
  <si>
    <t>Cost</t>
  </si>
  <si>
    <t>PocketLab</t>
  </si>
  <si>
    <t>Voyager</t>
  </si>
  <si>
    <t>cd-soft</t>
  </si>
  <si>
    <t>Silicon Case</t>
  </si>
  <si>
    <t>Temperature probe</t>
  </si>
  <si>
    <t>Pressure sensor</t>
  </si>
  <si>
    <t>PhysBryk</t>
  </si>
  <si>
    <t>Adafruit Feather nRF52840 Sense</t>
  </si>
  <si>
    <t>Core Electronics</t>
  </si>
  <si>
    <t>LiPo battery 120mAh</t>
  </si>
  <si>
    <t>VL53L0X Time of Flight Distance Sensor</t>
  </si>
  <si>
    <t>LTC4311 I2C Active Terminator</t>
  </si>
  <si>
    <t>PhysKyt</t>
  </si>
  <si>
    <t>car chassis</t>
  </si>
  <si>
    <t>3d print</t>
  </si>
  <si>
    <t>car wheels (608 Bearings) x 16</t>
  </si>
  <si>
    <t>Amazon au</t>
  </si>
  <si>
    <t>Neodynium magnet cases</t>
  </si>
  <si>
    <t>Hot Wheels Track 90 cm</t>
  </si>
  <si>
    <t>Big W</t>
  </si>
  <si>
    <t>Neodynium magnets 12mm x 6</t>
  </si>
  <si>
    <t>Bunnings</t>
  </si>
  <si>
    <t>Banked track stand</t>
  </si>
  <si>
    <t>track pillar</t>
  </si>
  <si>
    <t>resonance apparatus</t>
  </si>
  <si>
    <t>to make</t>
  </si>
  <si>
    <t>For PhysBryk only</t>
  </si>
  <si>
    <t>AS7341 10-Channel Spectrometer</t>
  </si>
  <si>
    <t>Thermocouple Type-K</t>
  </si>
  <si>
    <t>MCP9600 I2C Thermocouple Amplifier</t>
  </si>
  <si>
    <t>INA219 High Side DC Current Sensor</t>
  </si>
  <si>
    <t>Other</t>
  </si>
  <si>
    <t>Mini slinky</t>
  </si>
  <si>
    <t>Haines</t>
  </si>
  <si>
    <t>Pocketlab Lesson Index</t>
  </si>
  <si>
    <t>Eagle PCB tutorial</t>
  </si>
  <si>
    <t>DC motor to AC phase generator</t>
  </si>
  <si>
    <t>1. Kinematics</t>
  </si>
  <si>
    <t>2. Dynamics</t>
  </si>
  <si>
    <t>3. Waves and Thermodynamics</t>
  </si>
  <si>
    <t>4. Electricity and Magnetism</t>
  </si>
  <si>
    <t>5. Advanced Mechanics</t>
  </si>
  <si>
    <t>6. Electromagnetism</t>
  </si>
  <si>
    <t>7: The Nature of Light</t>
  </si>
  <si>
    <t>8: From the Universe to the Atom</t>
  </si>
  <si>
    <t>AT1: Portfolio</t>
  </si>
  <si>
    <t>AT2: Depth Study</t>
  </si>
  <si>
    <t>AT3: Exam</t>
  </si>
  <si>
    <t>Total</t>
  </si>
  <si>
    <t>Pracs</t>
  </si>
  <si>
    <t>Conolidate</t>
  </si>
  <si>
    <t xml:space="preserve">PH11/12-1 </t>
  </si>
  <si>
    <t>PH11/12-2</t>
  </si>
  <si>
    <t>PH11/12-3</t>
  </si>
  <si>
    <t>PH11/12-4</t>
  </si>
  <si>
    <t>PH11/12-5</t>
  </si>
  <si>
    <t>PH11/12-6</t>
  </si>
  <si>
    <t>PH11/12-7</t>
  </si>
  <si>
    <t>PH11-8</t>
  </si>
  <si>
    <t>PH11-9</t>
  </si>
  <si>
    <t>PH11-10</t>
  </si>
  <si>
    <t>PH11-11</t>
  </si>
  <si>
    <t>PH12-12</t>
  </si>
  <si>
    <t>PH12-13</t>
  </si>
  <si>
    <t>PH12-14</t>
  </si>
  <si>
    <t>PH12-15</t>
  </si>
  <si>
    <t>Equipment</t>
  </si>
  <si>
    <t>Vendor</t>
  </si>
  <si>
    <t>Cylindrical perspex lens 10mm</t>
  </si>
  <si>
    <t>ebay</t>
  </si>
  <si>
    <t>warlondplastics.</t>
  </si>
  <si>
    <t>Polaroid filters, 100 x 100mm square, pair</t>
  </si>
  <si>
    <t>LabNation BVBA Smartscope</t>
  </si>
  <si>
    <t>Amazon</t>
  </si>
  <si>
    <t>Hot Wheels Track 12 m</t>
  </si>
  <si>
    <t>Force and time</t>
  </si>
  <si>
    <t>basic components</t>
  </si>
  <si>
    <t>basic cost</t>
  </si>
  <si>
    <t>deluxe</t>
  </si>
  <si>
    <t>deluxe cost</t>
  </si>
  <si>
    <t>order</t>
  </si>
  <si>
    <t>SKU</t>
  </si>
  <si>
    <t>y</t>
  </si>
  <si>
    <t>Metre rule</t>
  </si>
  <si>
    <t>TEB0423</t>
  </si>
  <si>
    <t>MTA</t>
  </si>
  <si>
    <t>Ball race and ramp</t>
  </si>
  <si>
    <t>Metal balls x 3</t>
  </si>
  <si>
    <t>bulk</t>
  </si>
  <si>
    <t>Multimeter</t>
  </si>
  <si>
    <t>QM1500</t>
  </si>
  <si>
    <t>Jaycar</t>
  </si>
  <si>
    <t>Hall's Car</t>
  </si>
  <si>
    <t>diffraction slides double slit</t>
  </si>
  <si>
    <t>diffraction slides single slit</t>
  </si>
  <si>
    <t>diffraction grating</t>
  </si>
  <si>
    <t>Bench pulley</t>
  </si>
  <si>
    <t>Mass carrier &amp; 50g masses</t>
  </si>
  <si>
    <t>Polarising filters x 2</t>
  </si>
  <si>
    <t>daedal2005 ebay</t>
  </si>
  <si>
    <t>Solenoid</t>
  </si>
  <si>
    <t>AF-2776</t>
  </si>
  <si>
    <t>Littlebird</t>
  </si>
  <si>
    <t>Friction cube</t>
  </si>
  <si>
    <t>ballons</t>
  </si>
  <si>
    <t>spring balance</t>
  </si>
  <si>
    <t>Air track</t>
  </si>
  <si>
    <t>Ripple tank</t>
  </si>
  <si>
    <t>Slinkys</t>
  </si>
  <si>
    <t>Vacuum pump</t>
  </si>
  <si>
    <t>SF-ROB-10398</t>
  </si>
  <si>
    <t>piezo buzzer 12v</t>
  </si>
  <si>
    <t>TB-AB3462</t>
  </si>
  <si>
    <t>Bluno nano</t>
  </si>
  <si>
    <t>DF-DFR0296</t>
  </si>
  <si>
    <t>IO shield</t>
  </si>
  <si>
    <t>DFR0012</t>
  </si>
  <si>
    <t>Cylindrical lens</t>
  </si>
  <si>
    <t>see bulk</t>
  </si>
  <si>
    <t>Breadboard</t>
  </si>
  <si>
    <t>FIT0096</t>
  </si>
  <si>
    <t>Breadboard power supply</t>
  </si>
  <si>
    <t>DFR0140</t>
  </si>
  <si>
    <t>Ecell kit</t>
  </si>
  <si>
    <t>KIT0098</t>
  </si>
  <si>
    <t>resistor set</t>
  </si>
  <si>
    <t>KIT-13053</t>
  </si>
  <si>
    <t>nichrome wire (bulk)</t>
  </si>
  <si>
    <t>STEMtera</t>
  </si>
  <si>
    <t>conductivity set</t>
  </si>
  <si>
    <t>incandescent globe</t>
  </si>
  <si>
    <t>mini-slinky</t>
  </si>
  <si>
    <t>AF-356</t>
  </si>
  <si>
    <t>QM1323</t>
  </si>
  <si>
    <t>ID#</t>
  </si>
  <si>
    <t>Materials</t>
  </si>
  <si>
    <t>Quantity</t>
  </si>
  <si>
    <t>Price</t>
  </si>
  <si>
    <t>Vendor ID</t>
  </si>
  <si>
    <t>Little Bird Order</t>
  </si>
  <si>
    <t>20mm PVC end cap</t>
  </si>
  <si>
    <t>20mm PVC coupling</t>
  </si>
  <si>
    <t>TB-ZD0293</t>
  </si>
  <si>
    <t>LED 5MM CLR RED 23500MCD</t>
  </si>
  <si>
    <t>20mm PVC pipe 1m</t>
  </si>
  <si>
    <t>TB-RR0548</t>
  </si>
  <si>
    <t>100 ohm resistors x 8</t>
  </si>
  <si>
    <t>23500mcd Blue LED</t>
  </si>
  <si>
    <t>100 ohm resistor pkt of 8</t>
  </si>
  <si>
    <t>DFR0250</t>
  </si>
  <si>
    <t>Polaroid filter 100 x 100 mm pair</t>
  </si>
  <si>
    <t>Breadboard trim potentiometer [10K]</t>
  </si>
  <si>
    <t>PL-1708</t>
  </si>
  <si>
    <t>Jumper wire M-M 3"</t>
  </si>
  <si>
    <t>PL-1720</t>
  </si>
  <si>
    <t>Jumper Wire 10-Pack M-F 6" Black</t>
  </si>
  <si>
    <t>Batteries</t>
  </si>
  <si>
    <t>PL-1722</t>
  </si>
  <si>
    <t>Jumper Wire 10-Pack M-F 6" Red</t>
  </si>
  <si>
    <t>PL-1740</t>
  </si>
  <si>
    <t>Jumper Wire 10-Pack F-F 12" Black</t>
  </si>
  <si>
    <t>breadboard potentiometer</t>
  </si>
  <si>
    <t>PL-1742</t>
  </si>
  <si>
    <t>Jumper Wire 10-Pack F-F 12" Red</t>
  </si>
  <si>
    <t>Cat III Multimeter with Temperature</t>
  </si>
  <si>
    <t>AF-290</t>
  </si>
  <si>
    <t>Solid-Core Wire Spool - 25ft - 22AWG - Black</t>
  </si>
  <si>
    <t>AF-288</t>
  </si>
  <si>
    <t>Solid-Core Wire Spool - 25ft - 22AWG - Red</t>
  </si>
  <si>
    <t>Sets</t>
  </si>
  <si>
    <t>Teacher</t>
  </si>
  <si>
    <t>Bundarra</t>
  </si>
  <si>
    <t>Quirindi</t>
  </si>
  <si>
    <t>Colleambly</t>
  </si>
  <si>
    <t>Gunnedah</t>
  </si>
  <si>
    <t>Young</t>
  </si>
  <si>
    <t>DC motor to AC phase generator mini</t>
  </si>
  <si>
    <t>Power Resistor Kit - 10W</t>
  </si>
  <si>
    <t>Regulated power source 9V</t>
  </si>
  <si>
    <t>LM317T 1.2 → 37 V Linear Voltage Regulator</t>
  </si>
  <si>
    <t>Potentiometer 2.5kΩ, ±10%, 1W</t>
  </si>
  <si>
    <t>240Ω Metal Film Resistor 0.6W ±1% LR1F240R</t>
  </si>
  <si>
    <t>Potentiometer Knob</t>
  </si>
  <si>
    <t>Press Stud 9V PP3 Battery Contact</t>
  </si>
  <si>
    <t>PCB</t>
  </si>
  <si>
    <t>Case</t>
  </si>
  <si>
    <t>PCB tutorial</t>
  </si>
  <si>
    <t>E10 Indicator Light, Clear, 12 V, 100 mA, 10000h</t>
  </si>
  <si>
    <t>RS Components</t>
  </si>
  <si>
    <t>E10 Indicator Bulb Holder</t>
  </si>
  <si>
    <t>650nm Red Dot Laser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</si>
</sst>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\$* #,##0.00_-;&quot;-$&quot;* #,##0.00_-;_-\$* \-??_-;_-@_-"/>
    <numFmt numFmtId="165" formatCode="&quot;$&quot;#,##0.00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563C1"/>
      <name val="Calibri"/>
      <family val="2"/>
      <charset val="1"/>
    </font>
    <font>
      <b/>
      <sz val="11"/>
      <color rgb="FF0070C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D0CECE"/>
        <bgColor rgb="FFC9C9C9"/>
      </patternFill>
    </fill>
    <fill>
      <patternFill patternType="solid">
        <fgColor rgb="FFC9C9C9"/>
        <bgColor rgb="FFD0CECE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4B183"/>
        <bgColor rgb="FFE8B3AA"/>
      </patternFill>
    </fill>
    <fill>
      <patternFill patternType="solid">
        <fgColor rgb="FFE2F0D9"/>
        <bgColor rgb="FFFFF2CC"/>
      </patternFill>
    </fill>
    <fill>
      <patternFill patternType="solid">
        <fgColor rgb="FFE8B3AA"/>
        <bgColor rgb="FFF4B183"/>
      </patternFill>
    </fill>
    <fill>
      <patternFill patternType="solid">
        <fgColor rgb="FFC5E0B4"/>
        <bgColor rgb="FFD0CECE"/>
      </patternFill>
    </fill>
    <fill>
      <patternFill patternType="solid">
        <fgColor rgb="FFFFE699"/>
        <bgColor rgb="FFFFF2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9" fillId="0" borderId="0" applyBorder="0" applyProtection="0"/>
    <xf numFmtId="0" fontId="6" fillId="0" borderId="0" applyBorder="0" applyProtection="0"/>
  </cellStyleXfs>
  <cellXfs count="88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2" borderId="0" xfId="0" applyFont="1" applyFill="1" applyAlignment="1">
      <alignment horizontal="right" textRotation="90"/>
    </xf>
    <xf numFmtId="0" fontId="0" fillId="3" borderId="0" xfId="0" applyFont="1" applyFill="1" applyAlignment="1">
      <alignment horizontal="right" textRotation="90"/>
    </xf>
    <xf numFmtId="0" fontId="0" fillId="4" borderId="0" xfId="0" applyFont="1" applyFill="1" applyAlignment="1">
      <alignment horizontal="right" textRotation="90"/>
    </xf>
    <xf numFmtId="0" fontId="0" fillId="5" borderId="0" xfId="0" applyFont="1" applyFill="1" applyAlignment="1">
      <alignment horizontal="right" textRotation="90"/>
    </xf>
    <xf numFmtId="0" fontId="0" fillId="6" borderId="0" xfId="0" applyFont="1" applyFill="1" applyAlignment="1">
      <alignment horizontal="right" textRotation="90"/>
    </xf>
    <xf numFmtId="0" fontId="0" fillId="7" borderId="0" xfId="0" applyFont="1" applyFill="1" applyAlignment="1">
      <alignment horizontal="right" textRotation="90"/>
    </xf>
    <xf numFmtId="0" fontId="0" fillId="8" borderId="0" xfId="0" applyFont="1" applyFill="1" applyAlignment="1">
      <alignment horizontal="right" textRotation="90"/>
    </xf>
    <xf numFmtId="0" fontId="0" fillId="9" borderId="0" xfId="0" applyFont="1" applyFill="1" applyAlignment="1">
      <alignment horizontal="right" textRotation="90"/>
    </xf>
    <xf numFmtId="0" fontId="2" fillId="0" borderId="0" xfId="0" applyFo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3" fillId="0" borderId="0" xfId="0" applyFont="1"/>
    <xf numFmtId="0" fontId="4" fillId="0" borderId="0" xfId="0" applyFont="1"/>
    <xf numFmtId="0" fontId="5" fillId="0" borderId="0" xfId="2" applyFont="1" applyBorder="1" applyAlignment="1" applyProtection="1"/>
    <xf numFmtId="0" fontId="6" fillId="0" borderId="0" xfId="2" applyFont="1" applyBorder="1" applyAlignment="1" applyProtection="1"/>
    <xf numFmtId="0" fontId="7" fillId="0" borderId="0" xfId="0" applyFont="1"/>
    <xf numFmtId="0" fontId="8" fillId="0" borderId="0" xfId="0" applyFont="1"/>
    <xf numFmtId="0" fontId="4" fillId="0" borderId="0" xfId="0" applyFont="1"/>
    <xf numFmtId="0" fontId="0" fillId="10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right" textRotation="90"/>
    </xf>
    <xf numFmtId="0" fontId="3" fillId="0" borderId="0" xfId="0" applyFont="1" applyAlignment="1">
      <alignment horizontal="right" textRotation="90"/>
    </xf>
    <xf numFmtId="0" fontId="3" fillId="0" borderId="0" xfId="0" applyFont="1" applyAlignment="1">
      <alignment horizontal="right" textRotation="90"/>
    </xf>
    <xf numFmtId="0" fontId="1" fillId="10" borderId="0" xfId="0" applyFont="1" applyFill="1" applyAlignment="1">
      <alignment horizontal="right" textRotation="90"/>
    </xf>
    <xf numFmtId="0" fontId="1" fillId="3" borderId="0" xfId="0" applyFont="1" applyFill="1" applyAlignment="1">
      <alignment horizontal="right" textRotation="90"/>
    </xf>
    <xf numFmtId="0" fontId="1" fillId="5" borderId="0" xfId="0" applyFont="1" applyFill="1" applyAlignment="1">
      <alignment horizontal="right" textRotation="90"/>
    </xf>
    <xf numFmtId="0" fontId="1" fillId="6" borderId="0" xfId="0" applyFont="1" applyFill="1" applyAlignment="1">
      <alignment horizontal="right" textRotation="90"/>
    </xf>
    <xf numFmtId="0" fontId="0" fillId="10" borderId="0" xfId="0" applyFont="1" applyFill="1"/>
    <xf numFmtId="0" fontId="4" fillId="0" borderId="0" xfId="2" applyFont="1" applyBorder="1" applyAlignment="1" applyProtection="1"/>
    <xf numFmtId="164" fontId="0" fillId="0" borderId="0" xfId="1" applyFont="1" applyBorder="1" applyAlignment="1" applyProtection="1"/>
    <xf numFmtId="0" fontId="0" fillId="2" borderId="0" xfId="0" applyFill="1"/>
    <xf numFmtId="0" fontId="0" fillId="4" borderId="0" xfId="0" applyFill="1"/>
    <xf numFmtId="0" fontId="0" fillId="11" borderId="0" xfId="0" applyFill="1"/>
    <xf numFmtId="2" fontId="0" fillId="11" borderId="0" xfId="0" applyNumberFormat="1" applyFill="1"/>
    <xf numFmtId="1" fontId="0" fillId="11" borderId="0" xfId="0" applyNumberFormat="1" applyFill="1"/>
    <xf numFmtId="164" fontId="1" fillId="0" borderId="0" xfId="1" applyFont="1" applyBorder="1" applyAlignment="1" applyProtection="1">
      <alignment horizontal="right" textRotation="90"/>
    </xf>
    <xf numFmtId="0" fontId="1" fillId="2" borderId="0" xfId="0" applyFont="1" applyFill="1" applyAlignment="1">
      <alignment horizontal="right" textRotation="90"/>
    </xf>
    <xf numFmtId="0" fontId="1" fillId="4" borderId="0" xfId="0" applyFont="1" applyFill="1" applyAlignment="1">
      <alignment horizontal="right" textRotation="90"/>
    </xf>
    <xf numFmtId="0" fontId="1" fillId="11" borderId="0" xfId="0" applyFont="1" applyFill="1" applyAlignment="1">
      <alignment horizontal="right" textRotation="90"/>
    </xf>
    <xf numFmtId="2" fontId="1" fillId="11" borderId="0" xfId="0" applyNumberFormat="1" applyFont="1" applyFill="1" applyAlignment="1">
      <alignment horizontal="right" textRotation="90"/>
    </xf>
    <xf numFmtId="1" fontId="1" fillId="11" borderId="0" xfId="0" applyNumberFormat="1" applyFont="1" applyFill="1" applyAlignment="1">
      <alignment horizontal="right" textRotation="90"/>
    </xf>
    <xf numFmtId="164" fontId="1" fillId="0" borderId="0" xfId="1" applyFont="1" applyBorder="1" applyAlignment="1" applyProtection="1"/>
    <xf numFmtId="0" fontId="1" fillId="11" borderId="0" xfId="0" applyFont="1" applyFill="1"/>
    <xf numFmtId="2" fontId="1" fillId="11" borderId="0" xfId="0" applyNumberFormat="1" applyFont="1" applyFill="1"/>
    <xf numFmtId="1" fontId="1" fillId="11" borderId="0" xfId="0" applyNumberFormat="1" applyFont="1" applyFill="1"/>
    <xf numFmtId="164" fontId="1" fillId="11" borderId="0" xfId="0" applyNumberFormat="1" applyFont="1" applyFill="1"/>
    <xf numFmtId="164" fontId="0" fillId="11" borderId="0" xfId="0" applyNumberFormat="1" applyFill="1"/>
    <xf numFmtId="16" fontId="0" fillId="0" borderId="0" xfId="0" applyNumberFormat="1"/>
    <xf numFmtId="0" fontId="2" fillId="0" borderId="0" xfId="2" applyFont="1" applyBorder="1" applyAlignment="1" applyProtection="1"/>
    <xf numFmtId="0" fontId="6" fillId="0" borderId="0" xfId="2" applyBorder="1" applyAlignment="1" applyProtection="1"/>
    <xf numFmtId="164" fontId="0" fillId="0" borderId="0" xfId="0" applyNumberFormat="1"/>
    <xf numFmtId="0" fontId="6" fillId="0" borderId="0" xfId="2"/>
    <xf numFmtId="0" fontId="6" fillId="0" borderId="0" xfId="2" applyBorder="1" applyProtection="1"/>
    <xf numFmtId="165" fontId="1" fillId="0" borderId="0" xfId="0" applyNumberFormat="1" applyFont="1"/>
    <xf numFmtId="165" fontId="2" fillId="0" borderId="0" xfId="0" applyNumberFormat="1" applyFont="1"/>
    <xf numFmtId="165" fontId="4" fillId="0" borderId="0" xfId="0" applyNumberFormat="1" applyFont="1"/>
    <xf numFmtId="165" fontId="8" fillId="0" borderId="0" xfId="0" applyNumberFormat="1" applyFont="1"/>
    <xf numFmtId="165" fontId="0" fillId="0" borderId="0" xfId="0" applyNumberFormat="1" applyFont="1"/>
    <xf numFmtId="0" fontId="10" fillId="0" borderId="0" xfId="2" applyFont="1" applyBorder="1" applyAlignment="1" applyProtection="1"/>
    <xf numFmtId="0" fontId="0" fillId="0" borderId="0" xfId="0" quotePrefix="1"/>
    <xf numFmtId="0" fontId="11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9C9C9"/>
      <rgbColor rgb="FF808080"/>
      <rgbColor rgb="FFA087DD"/>
      <rgbColor rgb="FF993366"/>
      <rgbColor rgb="FFFFF2CC"/>
      <rgbColor rgb="FFC5E0B4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D0CECE"/>
      <rgbColor rgb="FFE8B3AA"/>
      <rgbColor rgb="FFB888DC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.au/Generic-Precision-Bearing-Skateboard-Longboard/dp/B0190LYNRK" TargetMode="External"/><Relationship Id="rId13" Type="http://schemas.openxmlformats.org/officeDocument/2006/relationships/hyperlink" Target="https://core-electronics.com.au/adafruit-mcp9600-i2c-thermocouple-amplifier-k-j-t-n-s-e-b-and-r-type-t.html" TargetMode="External"/><Relationship Id="rId18" Type="http://schemas.openxmlformats.org/officeDocument/2006/relationships/hyperlink" Target="https://au.rs-online.com/web/p/filament-indicator-lamps/1716188/" TargetMode="External"/><Relationship Id="rId3" Type="http://schemas.openxmlformats.org/officeDocument/2006/relationships/hyperlink" Target="https://www.cdsoft.com.au/p/9320284/pocketlab-voyager-weather---temperature-probe.html" TargetMode="External"/><Relationship Id="rId7" Type="http://schemas.openxmlformats.org/officeDocument/2006/relationships/hyperlink" Target="https://core-electronics.com.au/adafruit-vl53l0x-time-of-flight-distance-sensor-30-to-1000mm.html" TargetMode="External"/><Relationship Id="rId12" Type="http://schemas.openxmlformats.org/officeDocument/2006/relationships/hyperlink" Target="https://core-electronics.com.au/thermocouple-type-k-glass-braid-insulated-k.html" TargetMode="External"/><Relationship Id="rId17" Type="http://schemas.openxmlformats.org/officeDocument/2006/relationships/hyperlink" Target="https://core-electronics.com.au/power-resistor-kit-10w-25-pack.html" TargetMode="External"/><Relationship Id="rId2" Type="http://schemas.openxmlformats.org/officeDocument/2006/relationships/hyperlink" Target="https://www.cdsoft.com.au/p/9320285/pocketlab-voyager-weather---silicone-case.html" TargetMode="External"/><Relationship Id="rId16" Type="http://schemas.openxmlformats.org/officeDocument/2006/relationships/hyperlink" Target="https://www.amazon.com.au/Sport-Squad-Electric-Powered-Hockey/dp/B007TDGY9C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cdsoft.com.au/p/9320278/pocketlab-voyager.html" TargetMode="External"/><Relationship Id="rId6" Type="http://schemas.openxmlformats.org/officeDocument/2006/relationships/hyperlink" Target="https://core-electronics.com.au/lipo-polymer-lithium-ion-battery-120mah.html" TargetMode="External"/><Relationship Id="rId11" Type="http://schemas.openxmlformats.org/officeDocument/2006/relationships/hyperlink" Target="https://core-electronics.com.au/adafruit-as7341-10-channel-light-color-sensor-breakout-stemma-qt-qwiic.html" TargetMode="External"/><Relationship Id="rId5" Type="http://schemas.openxmlformats.org/officeDocument/2006/relationships/hyperlink" Target="https://core-electronics.com.au/adafruit-feather-nrf52840-sense.html" TargetMode="External"/><Relationship Id="rId15" Type="http://schemas.openxmlformats.org/officeDocument/2006/relationships/hyperlink" Target="https://www.haines.com.au/hodson-light-box-optical-set.html" TargetMode="External"/><Relationship Id="rId10" Type="http://schemas.openxmlformats.org/officeDocument/2006/relationships/hyperlink" Target="https://www.bunnings.com.au/everhang-12mm-rare-earth-disc-magnet-6-pack_p3690099" TargetMode="External"/><Relationship Id="rId19" Type="http://schemas.openxmlformats.org/officeDocument/2006/relationships/hyperlink" Target="https://au.rs-online.com/web/p/indicator-lampholders/1712603/" TargetMode="External"/><Relationship Id="rId4" Type="http://schemas.openxmlformats.org/officeDocument/2006/relationships/hyperlink" Target="https://www.cdsoft.com.au/p/9355047/pocketlab-voyager---tactile-pressure-sensor.html" TargetMode="External"/><Relationship Id="rId9" Type="http://schemas.openxmlformats.org/officeDocument/2006/relationships/hyperlink" Target="https://www.bigw.com.au/product/hot-wheels-workshop-straight-track/p/44191/" TargetMode="External"/><Relationship Id="rId14" Type="http://schemas.openxmlformats.org/officeDocument/2006/relationships/hyperlink" Target="https://core-electronics.com.au/adafruit-ina219-featherwing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u.rs-online.com/web/p/through-hole-fixed-resistors/0148354/" TargetMode="External"/><Relationship Id="rId2" Type="http://schemas.openxmlformats.org/officeDocument/2006/relationships/hyperlink" Target="https://au.rs-online.com/web/p/potentiometers/8427018/" TargetMode="External"/><Relationship Id="rId1" Type="http://schemas.openxmlformats.org/officeDocument/2006/relationships/hyperlink" Target="https://au.rs-online.com/web/p/linear-voltage-regulators/7140792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u.rs-online.com/web/p/battery-contacts/0489021/" TargetMode="External"/><Relationship Id="rId4" Type="http://schemas.openxmlformats.org/officeDocument/2006/relationships/hyperlink" Target="https://au.rs-online.com/web/p/potentiometer-knobs/2596890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.au/Sport-Squad-Electric-Powered-Hockey/dp/B007TDGY9C" TargetMode="External"/><Relationship Id="rId3" Type="http://schemas.openxmlformats.org/officeDocument/2006/relationships/hyperlink" Target="https://www.aliexpress.com/item/32743232953.html" TargetMode="External"/><Relationship Id="rId7" Type="http://schemas.openxmlformats.org/officeDocument/2006/relationships/hyperlink" Target="https://au.rs-online.com/web/p/digital-oscilloscopes/1176089/" TargetMode="External"/><Relationship Id="rId2" Type="http://schemas.openxmlformats.org/officeDocument/2006/relationships/hyperlink" Target="https://courses.engr.illinois.edu/ece445/documents/EaglecadTutorial_F15.pdf" TargetMode="External"/><Relationship Id="rId1" Type="http://schemas.openxmlformats.org/officeDocument/2006/relationships/hyperlink" Target="https://www.thepocketlab.com/educators/lesson-index" TargetMode="External"/><Relationship Id="rId6" Type="http://schemas.openxmlformats.org/officeDocument/2006/relationships/hyperlink" Target="https://www.haines.com.au/index.php/polaroid-filters-100-x-100mm-square-pair.html" TargetMode="External"/><Relationship Id="rId5" Type="http://schemas.openxmlformats.org/officeDocument/2006/relationships/hyperlink" Target="https://rover.ebay.com/rover/0/e11400.m1842.l1181/7?euid=45e8cfd1960b4188ab4e7427643153c4&amp;bu=43063593651&amp;loc=https%3A%2F%2Fwww.ebay.com.au%2Fulk%2Fusr%2Fwarlondplastics&amp;sojTags=bu=bu" TargetMode="External"/><Relationship Id="rId10" Type="http://schemas.openxmlformats.org/officeDocument/2006/relationships/hyperlink" Target="https://www.amazon.com.au/Gikfun-Laser-Module-Arduino-EK1060x5A/dp/B07FFLQWHM" TargetMode="External"/><Relationship Id="rId4" Type="http://schemas.openxmlformats.org/officeDocument/2006/relationships/hyperlink" Target="https://www.aliexpress.com/item/32969881346.htmlhttps:/www.aliexpress.com/item/32969881346.html" TargetMode="External"/><Relationship Id="rId9" Type="http://schemas.openxmlformats.org/officeDocument/2006/relationships/hyperlink" Target="https://www.amazon.com.au/Hot-Wheels-Mega-Track-Pack/dp/B0721CGJM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ines.com.au/index.php/diffraction-experiment-kit-spare-transparency-single-slits.html" TargetMode="External"/><Relationship Id="rId3" Type="http://schemas.openxmlformats.org/officeDocument/2006/relationships/hyperlink" Target="https://www.jaycar.com.au/low-cost-digital-multimeter-dmm/p/QM1500" TargetMode="External"/><Relationship Id="rId7" Type="http://schemas.openxmlformats.org/officeDocument/2006/relationships/hyperlink" Target="https://www.haines.com.au/index.php/diffraction-experiment-kit-spare-transparency-double-slits.html" TargetMode="External"/><Relationship Id="rId12" Type="http://schemas.openxmlformats.org/officeDocument/2006/relationships/hyperlink" Target="http://www.ebay.com.au/usr/daedal2005?_trksid=p2047675.l2559" TargetMode="External"/><Relationship Id="rId2" Type="http://schemas.openxmlformats.org/officeDocument/2006/relationships/hyperlink" Target="https://www.teaching.com.au/home" TargetMode="External"/><Relationship Id="rId1" Type="http://schemas.openxmlformats.org/officeDocument/2006/relationships/hyperlink" Target="https://www.teaching.com.au/product/TEB0423" TargetMode="External"/><Relationship Id="rId6" Type="http://schemas.openxmlformats.org/officeDocument/2006/relationships/hyperlink" Target="https://www.haines.com.au/index.php/" TargetMode="External"/><Relationship Id="rId11" Type="http://schemas.openxmlformats.org/officeDocument/2006/relationships/hyperlink" Target="https://www.ebay.com.au/itm/272521724156" TargetMode="External"/><Relationship Id="rId5" Type="http://schemas.openxmlformats.org/officeDocument/2006/relationships/hyperlink" Target="https://www.haines.com.au/halls-car.html" TargetMode="External"/><Relationship Id="rId10" Type="http://schemas.openxmlformats.org/officeDocument/2006/relationships/hyperlink" Target="https://www.haines.com.au/index.php/" TargetMode="External"/><Relationship Id="rId4" Type="http://schemas.openxmlformats.org/officeDocument/2006/relationships/hyperlink" Target="https://www.jaycar.com.au/" TargetMode="External"/><Relationship Id="rId9" Type="http://schemas.openxmlformats.org/officeDocument/2006/relationships/hyperlink" Target="https://www.haines.com.au/index.php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lebirdelectronics.com.au/400-tie-point-interlocking-solderless-breadboard" TargetMode="External"/><Relationship Id="rId13" Type="http://schemas.openxmlformats.org/officeDocument/2006/relationships/hyperlink" Target="https://www.littlebirdelectronics.com.au/premium-jumper-wire-10-pack-m-f-6-black" TargetMode="External"/><Relationship Id="rId18" Type="http://schemas.openxmlformats.org/officeDocument/2006/relationships/hyperlink" Target="https://www.littlebirdelectronics.com.au/premium-jumper-wire-10-pack-f-f-12-red" TargetMode="External"/><Relationship Id="rId3" Type="http://schemas.openxmlformats.org/officeDocument/2006/relationships/hyperlink" Target="https://www.littlebirdelectronics.com.au/400-tie-point-interlocking-solderless-breadboard" TargetMode="External"/><Relationship Id="rId21" Type="http://schemas.openxmlformats.org/officeDocument/2006/relationships/hyperlink" Target="https://www.littlebirdelectronics.com.au/solid-core-wire-spool-25ft-22awg-red" TargetMode="External"/><Relationship Id="rId7" Type="http://schemas.openxmlformats.org/officeDocument/2006/relationships/hyperlink" Target="https://www.littlebirdelectronics.com.au/ecell-breadboard-plugin-components-pack" TargetMode="External"/><Relationship Id="rId12" Type="http://schemas.openxmlformats.org/officeDocument/2006/relationships/hyperlink" Target="https://www.littlebirdelectronics.com.au/ecell-breadboard-plugin-components-pack" TargetMode="External"/><Relationship Id="rId17" Type="http://schemas.openxmlformats.org/officeDocument/2006/relationships/hyperlink" Target="https://www.littlebirdelectronics.com.au/breadboard-trim-potentiometer-10k" TargetMode="External"/><Relationship Id="rId2" Type="http://schemas.openxmlformats.org/officeDocument/2006/relationships/hyperlink" Target="https://www.littlebirdelectronics.com.au/100-ohm-0.5-watt-metal-film-resistors-pack-of-8" TargetMode="External"/><Relationship Id="rId16" Type="http://schemas.openxmlformats.org/officeDocument/2006/relationships/hyperlink" Target="https://www.littlebirdelectronics.com.au/premium-jumper-wire-10-pack-f-f-12-black" TargetMode="External"/><Relationship Id="rId20" Type="http://schemas.openxmlformats.org/officeDocument/2006/relationships/hyperlink" Target="https://www.littlebirdelectronics.com.au/solid-core-wire-spool-25ft-22awg-black" TargetMode="External"/><Relationship Id="rId1" Type="http://schemas.openxmlformats.org/officeDocument/2006/relationships/hyperlink" Target="https://www.littlebirdelectronics.com.au/led-5mm-clr-red-23500mcd-cree" TargetMode="External"/><Relationship Id="rId6" Type="http://schemas.openxmlformats.org/officeDocument/2006/relationships/hyperlink" Target="https://www.haines.com.au/index.php/polaroid-filters-100-x-100mm-square-pair.html" TargetMode="External"/><Relationship Id="rId11" Type="http://schemas.openxmlformats.org/officeDocument/2006/relationships/hyperlink" Target="https://www.littlebirdelectronics.com.au/premium-jumper-wire-50-piece-rainbow-assortment-m~793" TargetMode="External"/><Relationship Id="rId5" Type="http://schemas.openxmlformats.org/officeDocument/2006/relationships/hyperlink" Target="https://www.littlebirdelectronics.com.au/aa-boost-module-v2" TargetMode="External"/><Relationship Id="rId15" Type="http://schemas.openxmlformats.org/officeDocument/2006/relationships/hyperlink" Target="https://www.amazon.com/Mini-Metal-Coil-Spring-Toy/dp/B072NC31P2/ref=sr_1_2_sspa?s=toys-and-games&amp;ie=UTF8&amp;qid=1525044446&amp;sr=1-2-spons&amp;keywords=slinky&amp;psc=1" TargetMode="External"/><Relationship Id="rId10" Type="http://schemas.openxmlformats.org/officeDocument/2006/relationships/hyperlink" Target="https://www.littlebirdelectronics.com.au/aa-boost-module-v2" TargetMode="External"/><Relationship Id="rId19" Type="http://schemas.openxmlformats.org/officeDocument/2006/relationships/hyperlink" Target="https://www.jaycar.com.au/cat-iii-multimeter-with-temperature/p/QM1323" TargetMode="External"/><Relationship Id="rId4" Type="http://schemas.openxmlformats.org/officeDocument/2006/relationships/hyperlink" Target="https://www.littlebirdelectronics.com.au/100-ohm-0.5-watt-metal-film-resistors-pack-of-8" TargetMode="External"/><Relationship Id="rId9" Type="http://schemas.openxmlformats.org/officeDocument/2006/relationships/hyperlink" Target="https://www.littlebirdelectronics.com.au/breadboard-trim-potentiometer-10k" TargetMode="External"/><Relationship Id="rId14" Type="http://schemas.openxmlformats.org/officeDocument/2006/relationships/hyperlink" Target="https://www.littlebirdelectronics.com.au/premium-jumper-wire-10-pack-m-f-6-red" TargetMode="External"/><Relationship Id="rId22" Type="http://schemas.openxmlformats.org/officeDocument/2006/relationships/hyperlink" Target="https://au.rs-online.com/web/p/digital-oscilloscopes/1176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E9" sqref="AE9"/>
    </sheetView>
  </sheetViews>
  <sheetFormatPr defaultColWidth="9.140625" defaultRowHeight="15" x14ac:dyDescent="0.25"/>
  <cols>
    <col min="1" max="1" width="30.5703125" style="1" customWidth="1"/>
    <col min="2" max="3" width="3.5703125" style="2" customWidth="1"/>
    <col min="4" max="4" width="3.5703125" style="3" customWidth="1"/>
    <col min="5" max="8" width="3.5703125" style="4" customWidth="1"/>
    <col min="9" max="20" width="3.5703125" style="5" customWidth="1"/>
    <col min="21" max="24" width="3.5703125" style="6" customWidth="1"/>
    <col min="25" max="28" width="3.5703125" style="7" customWidth="1"/>
    <col min="29" max="32" width="3.5703125" style="8" customWidth="1"/>
    <col min="33" max="38" width="3.5703125" style="9" customWidth="1"/>
    <col min="39" max="1024" width="9.140625" style="1"/>
  </cols>
  <sheetData>
    <row r="1" spans="1:38" s="10" customFormat="1" x14ac:dyDescent="0.25">
      <c r="B1" s="11" t="s">
        <v>0</v>
      </c>
      <c r="C1" s="11"/>
      <c r="D1" s="12" t="s">
        <v>1</v>
      </c>
      <c r="E1" s="13"/>
      <c r="F1" s="13"/>
      <c r="G1" s="13"/>
      <c r="H1" s="13"/>
      <c r="I1" s="14" t="s">
        <v>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 t="s">
        <v>3</v>
      </c>
      <c r="V1" s="15"/>
      <c r="W1" s="15"/>
      <c r="X1" s="15"/>
      <c r="Y1" s="16" t="s">
        <v>4</v>
      </c>
      <c r="Z1" s="16"/>
      <c r="AA1" s="16"/>
      <c r="AB1" s="16"/>
      <c r="AC1" s="17" t="s">
        <v>5</v>
      </c>
      <c r="AD1" s="17"/>
      <c r="AE1" s="17"/>
      <c r="AF1" s="17"/>
      <c r="AG1" s="18" t="s">
        <v>6</v>
      </c>
      <c r="AH1" s="18"/>
      <c r="AI1" s="18"/>
      <c r="AJ1" s="18"/>
      <c r="AK1" s="18"/>
      <c r="AL1" s="18"/>
    </row>
    <row r="2" spans="1:38" ht="177.75" x14ac:dyDescent="0.25">
      <c r="A2" s="10" t="s">
        <v>7</v>
      </c>
      <c r="B2" s="19" t="s">
        <v>8</v>
      </c>
      <c r="C2" s="19" t="s">
        <v>9</v>
      </c>
      <c r="D2" s="20" t="s">
        <v>10</v>
      </c>
      <c r="E2" s="21" t="s">
        <v>11</v>
      </c>
      <c r="F2" s="21" t="s">
        <v>12</v>
      </c>
      <c r="G2" s="21" t="s">
        <v>13</v>
      </c>
      <c r="H2" s="21" t="s">
        <v>14</v>
      </c>
      <c r="I2" s="22" t="s">
        <v>15</v>
      </c>
      <c r="J2" s="22" t="s">
        <v>16</v>
      </c>
      <c r="K2" s="22" t="s">
        <v>17</v>
      </c>
      <c r="L2" s="22" t="s">
        <v>18</v>
      </c>
      <c r="M2" s="22" t="s">
        <v>19</v>
      </c>
      <c r="N2" s="22" t="s">
        <v>20</v>
      </c>
      <c r="O2" s="22" t="s">
        <v>21</v>
      </c>
      <c r="P2" s="22" t="s">
        <v>22</v>
      </c>
      <c r="Q2" s="22" t="s">
        <v>23</v>
      </c>
      <c r="R2" s="22" t="s">
        <v>24</v>
      </c>
      <c r="S2" s="22" t="s">
        <v>25</v>
      </c>
      <c r="T2" s="22" t="s">
        <v>26</v>
      </c>
      <c r="U2" s="23" t="s">
        <v>27</v>
      </c>
      <c r="V2" s="23" t="s">
        <v>28</v>
      </c>
      <c r="W2" s="23" t="s">
        <v>29</v>
      </c>
      <c r="X2" s="23" t="s">
        <v>30</v>
      </c>
      <c r="Y2" s="24" t="s">
        <v>31</v>
      </c>
      <c r="Z2" s="24" t="s">
        <v>32</v>
      </c>
      <c r="AA2" s="24" t="s">
        <v>33</v>
      </c>
      <c r="AB2" s="24" t="s">
        <v>34</v>
      </c>
      <c r="AC2" s="25" t="s">
        <v>35</v>
      </c>
      <c r="AD2" s="25" t="s">
        <v>36</v>
      </c>
      <c r="AE2" s="25" t="s">
        <v>37</v>
      </c>
      <c r="AF2" s="25" t="s">
        <v>38</v>
      </c>
      <c r="AG2" s="26" t="s">
        <v>39</v>
      </c>
      <c r="AH2" s="26" t="s">
        <v>40</v>
      </c>
      <c r="AI2" s="26" t="s">
        <v>41</v>
      </c>
      <c r="AJ2" s="26" t="s">
        <v>42</v>
      </c>
      <c r="AK2" s="26" t="s">
        <v>43</v>
      </c>
      <c r="AL2" s="26" t="s">
        <v>44</v>
      </c>
    </row>
    <row r="3" spans="1:38" x14ac:dyDescent="0.25">
      <c r="A3" s="10" t="s">
        <v>45</v>
      </c>
      <c r="B3" s="19"/>
      <c r="C3" s="19"/>
      <c r="D3" s="20"/>
      <c r="E3" s="21"/>
      <c r="F3" s="21"/>
      <c r="G3" s="21"/>
      <c r="H3" s="21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3"/>
      <c r="V3" s="23"/>
      <c r="W3" s="23"/>
      <c r="X3" s="23"/>
      <c r="Y3" s="24"/>
      <c r="Z3" s="24"/>
      <c r="AA3" s="24"/>
      <c r="AB3" s="24"/>
      <c r="AC3" s="25"/>
      <c r="AD3" s="25"/>
      <c r="AE3" s="25"/>
      <c r="AF3" s="25"/>
      <c r="AG3" s="26"/>
      <c r="AH3" s="26"/>
      <c r="AI3" s="26"/>
      <c r="AJ3" s="26"/>
      <c r="AK3" s="26"/>
      <c r="AL3" s="26"/>
    </row>
    <row r="4" spans="1:38" x14ac:dyDescent="0.25">
      <c r="A4" s="1" t="s">
        <v>46</v>
      </c>
      <c r="B4" s="2">
        <v>1</v>
      </c>
      <c r="C4" s="2">
        <v>1</v>
      </c>
      <c r="D4" s="3">
        <v>1</v>
      </c>
      <c r="E4" s="4">
        <v>1</v>
      </c>
      <c r="F4" s="4">
        <v>1</v>
      </c>
      <c r="G4" s="4">
        <v>1</v>
      </c>
      <c r="H4" s="4">
        <v>1</v>
      </c>
      <c r="L4" s="5">
        <v>1</v>
      </c>
      <c r="M4" s="5">
        <v>1</v>
      </c>
      <c r="N4" s="5">
        <v>1</v>
      </c>
      <c r="S4" s="5">
        <v>1</v>
      </c>
      <c r="T4" s="5">
        <v>1</v>
      </c>
      <c r="Y4" s="7">
        <v>1</v>
      </c>
      <c r="Z4" s="7">
        <v>1</v>
      </c>
      <c r="AA4" s="7">
        <v>1</v>
      </c>
      <c r="AB4" s="7">
        <v>1</v>
      </c>
      <c r="AC4" s="8">
        <v>1</v>
      </c>
      <c r="AJ4" s="9">
        <v>1</v>
      </c>
    </row>
    <row r="5" spans="1:38" x14ac:dyDescent="0.25">
      <c r="A5" s="1" t="s">
        <v>47</v>
      </c>
      <c r="B5" s="2">
        <v>1</v>
      </c>
      <c r="C5" s="2">
        <v>1</v>
      </c>
      <c r="D5" s="3">
        <v>1</v>
      </c>
      <c r="E5" s="4">
        <v>1</v>
      </c>
      <c r="F5" s="4">
        <v>1</v>
      </c>
      <c r="G5" s="4">
        <v>1</v>
      </c>
      <c r="H5" s="4">
        <v>1</v>
      </c>
      <c r="L5" s="5">
        <v>1</v>
      </c>
      <c r="M5" s="5">
        <v>1</v>
      </c>
      <c r="N5" s="5">
        <v>1</v>
      </c>
      <c r="R5" s="5">
        <v>1</v>
      </c>
      <c r="S5" s="5">
        <v>1</v>
      </c>
      <c r="T5" s="5">
        <v>1</v>
      </c>
      <c r="V5" s="6">
        <v>1</v>
      </c>
      <c r="W5" s="6">
        <v>1</v>
      </c>
      <c r="Y5" s="7">
        <v>1</v>
      </c>
      <c r="Z5" s="7">
        <v>1</v>
      </c>
      <c r="AA5" s="7">
        <v>1</v>
      </c>
      <c r="AB5" s="7">
        <v>1</v>
      </c>
      <c r="AC5" s="8">
        <v>1</v>
      </c>
      <c r="AE5" s="8">
        <v>1</v>
      </c>
      <c r="AF5" s="8">
        <v>1</v>
      </c>
      <c r="AG5" s="9">
        <v>1</v>
      </c>
      <c r="AH5" s="9">
        <v>1</v>
      </c>
      <c r="AJ5" s="9">
        <v>1</v>
      </c>
      <c r="AK5" s="9">
        <v>1</v>
      </c>
    </row>
    <row r="6" spans="1:38" x14ac:dyDescent="0.25">
      <c r="A6" s="1" t="s">
        <v>48</v>
      </c>
      <c r="I6" s="5">
        <v>1</v>
      </c>
      <c r="J6" s="5">
        <v>1</v>
      </c>
      <c r="K6" s="5">
        <v>1</v>
      </c>
      <c r="AL6" s="9">
        <v>1</v>
      </c>
    </row>
    <row r="7" spans="1:38" x14ac:dyDescent="0.25">
      <c r="A7" s="1" t="s">
        <v>49</v>
      </c>
      <c r="I7" s="5">
        <v>1</v>
      </c>
      <c r="J7" s="5">
        <v>1</v>
      </c>
      <c r="K7" s="5">
        <v>1</v>
      </c>
      <c r="L7" s="5">
        <v>1</v>
      </c>
    </row>
    <row r="8" spans="1:38" x14ac:dyDescent="0.25">
      <c r="A8" s="1" t="s">
        <v>50</v>
      </c>
      <c r="P8" s="5">
        <v>1</v>
      </c>
      <c r="Q8" s="5">
        <v>1</v>
      </c>
      <c r="R8" s="5">
        <v>1</v>
      </c>
    </row>
    <row r="9" spans="1:38" x14ac:dyDescent="0.25">
      <c r="A9" s="1" t="s">
        <v>51</v>
      </c>
      <c r="AE9" s="8">
        <v>1</v>
      </c>
      <c r="AF9" s="8">
        <v>1</v>
      </c>
    </row>
    <row r="10" spans="1:38" x14ac:dyDescent="0.25">
      <c r="A10" s="1" t="s">
        <v>52</v>
      </c>
      <c r="AI10" s="9">
        <v>1</v>
      </c>
    </row>
    <row r="17" spans="1:30" x14ac:dyDescent="0.25">
      <c r="A17" s="10" t="s">
        <v>53</v>
      </c>
    </row>
    <row r="18" spans="1:30" x14ac:dyDescent="0.25">
      <c r="A18" s="1" t="s">
        <v>54</v>
      </c>
      <c r="B18" s="2">
        <v>1</v>
      </c>
      <c r="E18" s="4">
        <v>1</v>
      </c>
      <c r="G18" s="4">
        <v>1</v>
      </c>
      <c r="H18" s="4">
        <v>1</v>
      </c>
    </row>
    <row r="19" spans="1:30" x14ac:dyDescent="0.25">
      <c r="A19" s="1" t="s">
        <v>55</v>
      </c>
    </row>
    <row r="20" spans="1:30" x14ac:dyDescent="0.25">
      <c r="A20" s="1" t="s">
        <v>56</v>
      </c>
      <c r="AD20" s="8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6"/>
  <sheetViews>
    <sheetView zoomScaleNormal="100" workbookViewId="0">
      <pane xSplit="5" ySplit="2" topLeftCell="F9" activePane="bottomRight" state="frozen"/>
      <selection pane="topRight" activeCell="R1" sqref="R1"/>
      <selection pane="bottomLeft" activeCell="A20" sqref="A20"/>
      <selection pane="bottomRight" activeCell="A17" sqref="A17"/>
    </sheetView>
  </sheetViews>
  <sheetFormatPr defaultColWidth="9.140625" defaultRowHeight="15" x14ac:dyDescent="0.25"/>
  <cols>
    <col min="1" max="1" width="43" style="1" bestFit="1" customWidth="1"/>
    <col min="2" max="2" width="15.28515625" style="1" customWidth="1"/>
    <col min="3" max="3" width="6.7109375" style="1" customWidth="1"/>
    <col min="4" max="4" width="5" style="1" bestFit="1" customWidth="1"/>
    <col min="5" max="5" width="7.5703125" style="84" bestFit="1" customWidth="1"/>
    <col min="6" max="6" width="7.140625" style="2" customWidth="1"/>
    <col min="7" max="7" width="3.7109375" style="2" customWidth="1"/>
    <col min="8" max="8" width="5" style="3" customWidth="1"/>
    <col min="9" max="12" width="3.7109375" style="4" customWidth="1"/>
    <col min="13" max="13" width="4.42578125" style="5" customWidth="1"/>
    <col min="14" max="20" width="3.7109375" style="5" customWidth="1"/>
    <col min="21" max="21" width="3.7109375" style="5" bestFit="1" customWidth="1"/>
    <col min="22" max="24" width="3.7109375" style="5" customWidth="1"/>
    <col min="25" max="25" width="4.28515625" style="6" customWidth="1"/>
    <col min="26" max="28" width="3.7109375" style="6" customWidth="1"/>
    <col min="29" max="29" width="4.85546875" style="7" customWidth="1"/>
    <col min="30" max="32" width="3.7109375" style="7" customWidth="1"/>
    <col min="33" max="33" width="4.7109375" style="8" customWidth="1"/>
    <col min="34" max="36" width="3.7109375" style="8" customWidth="1"/>
    <col min="37" max="37" width="4.28515625" style="9" customWidth="1"/>
    <col min="38" max="42" width="3.7109375" style="9" customWidth="1"/>
    <col min="43" max="1024" width="9.140625" style="1"/>
  </cols>
  <sheetData>
    <row r="1" spans="1:42" s="10" customFormat="1" x14ac:dyDescent="0.25">
      <c r="E1" s="80"/>
      <c r="F1" s="11" t="s">
        <v>0</v>
      </c>
      <c r="G1" s="11"/>
      <c r="H1" s="12" t="s">
        <v>1</v>
      </c>
      <c r="I1" s="13"/>
      <c r="J1" s="13"/>
      <c r="K1" s="13"/>
      <c r="L1" s="13"/>
      <c r="M1" s="14" t="s">
        <v>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 t="s">
        <v>3</v>
      </c>
      <c r="Z1" s="15"/>
      <c r="AA1" s="15"/>
      <c r="AB1" s="15"/>
      <c r="AC1" s="16" t="s">
        <v>4</v>
      </c>
      <c r="AD1" s="16"/>
      <c r="AE1" s="16"/>
      <c r="AF1" s="16"/>
      <c r="AG1" s="17" t="s">
        <v>5</v>
      </c>
      <c r="AH1" s="17"/>
      <c r="AI1" s="17"/>
      <c r="AJ1" s="17"/>
      <c r="AK1" s="18" t="s">
        <v>6</v>
      </c>
      <c r="AL1" s="18"/>
      <c r="AM1" s="18"/>
      <c r="AN1" s="18"/>
      <c r="AO1" s="18"/>
      <c r="AP1" s="18"/>
    </row>
    <row r="2" spans="1:42" ht="177.75" x14ac:dyDescent="0.25">
      <c r="A2" s="10" t="s">
        <v>7</v>
      </c>
      <c r="B2" s="10" t="s">
        <v>57</v>
      </c>
      <c r="C2" s="10" t="s">
        <v>58</v>
      </c>
      <c r="D2" s="10" t="s">
        <v>59</v>
      </c>
      <c r="E2" s="80" t="s">
        <v>60</v>
      </c>
      <c r="F2" s="19" t="s">
        <v>8</v>
      </c>
      <c r="G2" s="19" t="s">
        <v>9</v>
      </c>
      <c r="H2" s="20" t="s">
        <v>10</v>
      </c>
      <c r="I2" s="21" t="s">
        <v>11</v>
      </c>
      <c r="J2" s="21" t="s">
        <v>12</v>
      </c>
      <c r="K2" s="21" t="s">
        <v>13</v>
      </c>
      <c r="L2" s="21" t="s">
        <v>14</v>
      </c>
      <c r="M2" s="22" t="s">
        <v>15</v>
      </c>
      <c r="N2" s="22" t="s">
        <v>16</v>
      </c>
      <c r="O2" s="22" t="s">
        <v>17</v>
      </c>
      <c r="P2" s="22" t="s">
        <v>18</v>
      </c>
      <c r="Q2" s="22" t="s">
        <v>19</v>
      </c>
      <c r="R2" s="22" t="s">
        <v>20</v>
      </c>
      <c r="S2" s="22" t="s">
        <v>21</v>
      </c>
      <c r="T2" s="22" t="s">
        <v>22</v>
      </c>
      <c r="U2" s="22" t="s">
        <v>23</v>
      </c>
      <c r="V2" s="22" t="s">
        <v>24</v>
      </c>
      <c r="W2" s="22" t="s">
        <v>25</v>
      </c>
      <c r="X2" s="22" t="s">
        <v>26</v>
      </c>
      <c r="Y2" s="23" t="s">
        <v>27</v>
      </c>
      <c r="Z2" s="23" t="s">
        <v>28</v>
      </c>
      <c r="AA2" s="23" t="s">
        <v>29</v>
      </c>
      <c r="AB2" s="23" t="s">
        <v>30</v>
      </c>
      <c r="AC2" s="24" t="s">
        <v>31</v>
      </c>
      <c r="AD2" s="24" t="s">
        <v>32</v>
      </c>
      <c r="AE2" s="24" t="s">
        <v>33</v>
      </c>
      <c r="AF2" s="24" t="s">
        <v>34</v>
      </c>
      <c r="AG2" s="25" t="s">
        <v>35</v>
      </c>
      <c r="AH2" s="25" t="s">
        <v>36</v>
      </c>
      <c r="AI2" s="25" t="s">
        <v>37</v>
      </c>
      <c r="AJ2" s="25" t="s">
        <v>38</v>
      </c>
      <c r="AK2" s="26" t="s">
        <v>39</v>
      </c>
      <c r="AL2" s="26" t="s">
        <v>40</v>
      </c>
      <c r="AM2" s="26" t="s">
        <v>41</v>
      </c>
      <c r="AN2" s="26" t="s">
        <v>42</v>
      </c>
      <c r="AO2" s="26" t="s">
        <v>43</v>
      </c>
      <c r="AP2" s="26" t="s">
        <v>44</v>
      </c>
    </row>
    <row r="3" spans="1:42" x14ac:dyDescent="0.25">
      <c r="E3" s="81"/>
      <c r="F3" s="28"/>
      <c r="G3" s="28"/>
      <c r="H3" s="29"/>
      <c r="I3" s="30"/>
      <c r="J3" s="30"/>
      <c r="K3" s="30"/>
      <c r="L3" s="30"/>
      <c r="M3" s="31"/>
      <c r="N3" s="31"/>
      <c r="O3" s="31"/>
      <c r="P3" s="31"/>
      <c r="Q3" s="31"/>
      <c r="R3" s="31"/>
      <c r="S3" s="31"/>
      <c r="T3" s="31"/>
      <c r="U3" s="22"/>
      <c r="V3" s="31"/>
      <c r="W3" s="31"/>
      <c r="X3" s="31"/>
      <c r="Y3" s="32"/>
      <c r="Z3" s="32"/>
      <c r="AA3" s="32"/>
      <c r="AB3" s="32"/>
      <c r="AC3" s="33"/>
      <c r="AD3" s="33"/>
      <c r="AE3" s="33"/>
      <c r="AF3" s="33"/>
      <c r="AG3" s="34"/>
      <c r="AH3" s="34"/>
      <c r="AI3" s="34"/>
      <c r="AJ3" s="34"/>
      <c r="AK3" s="35"/>
      <c r="AL3" s="35"/>
      <c r="AM3" s="35"/>
      <c r="AN3" s="35"/>
      <c r="AO3" s="35"/>
      <c r="AP3" s="35"/>
    </row>
    <row r="4" spans="1:42" x14ac:dyDescent="0.25">
      <c r="A4" s="36" t="s">
        <v>45</v>
      </c>
      <c r="B4" s="37"/>
      <c r="C4" s="37"/>
      <c r="D4" s="37"/>
      <c r="E4" s="82"/>
      <c r="F4" s="28"/>
      <c r="G4" s="28"/>
      <c r="H4" s="29"/>
      <c r="I4" s="30"/>
      <c r="J4" s="30"/>
      <c r="K4" s="30"/>
      <c r="L4" s="30"/>
      <c r="M4" s="31"/>
      <c r="N4" s="31"/>
      <c r="O4" s="31"/>
      <c r="P4" s="31"/>
      <c r="Q4" s="31"/>
      <c r="R4" s="31"/>
      <c r="S4" s="31"/>
      <c r="T4" s="31"/>
      <c r="V4" s="31"/>
      <c r="W4" s="31"/>
      <c r="X4" s="31"/>
      <c r="Y4" s="32"/>
      <c r="Z4" s="32"/>
      <c r="AA4" s="32"/>
      <c r="AB4" s="32"/>
      <c r="AC4" s="33"/>
      <c r="AD4" s="33"/>
      <c r="AE4" s="33"/>
      <c r="AF4" s="33"/>
      <c r="AG4" s="34"/>
      <c r="AH4" s="34"/>
      <c r="AI4" s="34"/>
      <c r="AJ4" s="34"/>
      <c r="AK4" s="35"/>
      <c r="AL4" s="35"/>
      <c r="AM4" s="35"/>
      <c r="AN4" s="35"/>
      <c r="AO4" s="35"/>
      <c r="AP4" s="35"/>
    </row>
    <row r="5" spans="1:42" x14ac:dyDescent="0.25">
      <c r="A5" s="36" t="s">
        <v>61</v>
      </c>
      <c r="B5" s="37"/>
      <c r="C5" s="37"/>
      <c r="D5" s="37"/>
      <c r="E5" s="82">
        <f>SUM(E6:E10)</f>
        <v>315.98</v>
      </c>
      <c r="F5" s="28"/>
      <c r="G5" s="28"/>
      <c r="H5" s="29"/>
      <c r="I5" s="30"/>
      <c r="J5" s="30"/>
      <c r="K5" s="30"/>
      <c r="L5" s="30"/>
      <c r="M5" s="31"/>
      <c r="N5" s="31"/>
      <c r="O5" s="31"/>
      <c r="P5" s="31"/>
      <c r="Q5" s="31"/>
      <c r="R5" s="31"/>
      <c r="S5" s="31"/>
      <c r="T5" s="31"/>
      <c r="V5" s="31"/>
      <c r="W5" s="31"/>
      <c r="X5" s="31"/>
      <c r="Y5" s="32"/>
      <c r="Z5" s="32"/>
      <c r="AA5" s="32"/>
      <c r="AB5" s="32"/>
      <c r="AC5" s="33"/>
      <c r="AD5" s="33"/>
      <c r="AE5" s="33"/>
      <c r="AF5" s="33"/>
      <c r="AG5" s="34"/>
      <c r="AH5" s="34"/>
      <c r="AI5" s="34"/>
      <c r="AJ5" s="34"/>
      <c r="AK5" s="35"/>
      <c r="AL5" s="35"/>
      <c r="AM5" s="35"/>
      <c r="AN5" s="35"/>
      <c r="AO5" s="35"/>
      <c r="AP5" s="35"/>
    </row>
    <row r="6" spans="1:42" x14ac:dyDescent="0.25">
      <c r="A6" s="37" t="s">
        <v>62</v>
      </c>
      <c r="B6" s="38" t="s">
        <v>63</v>
      </c>
      <c r="C6" s="37">
        <v>235</v>
      </c>
      <c r="D6" s="37">
        <v>1</v>
      </c>
      <c r="E6" s="82">
        <f>D6*C6</f>
        <v>235</v>
      </c>
      <c r="F6" s="28">
        <v>1</v>
      </c>
      <c r="G6" s="28">
        <v>1</v>
      </c>
      <c r="H6" s="29">
        <v>1</v>
      </c>
      <c r="I6" s="30">
        <v>1</v>
      </c>
      <c r="J6" s="30">
        <v>1</v>
      </c>
      <c r="K6" s="30">
        <v>1</v>
      </c>
      <c r="L6" s="30">
        <v>1</v>
      </c>
      <c r="M6" s="31"/>
      <c r="N6" s="31"/>
      <c r="O6" s="31"/>
      <c r="P6" s="31">
        <v>1</v>
      </c>
      <c r="Q6" s="31">
        <v>1</v>
      </c>
      <c r="R6" s="31">
        <v>1</v>
      </c>
      <c r="S6" s="31"/>
      <c r="T6" s="31"/>
      <c r="V6" s="31"/>
      <c r="W6" s="31">
        <v>1</v>
      </c>
      <c r="X6" s="31">
        <v>1</v>
      </c>
      <c r="Y6" s="32"/>
      <c r="Z6" s="32"/>
      <c r="AA6" s="32"/>
      <c r="AB6" s="32">
        <v>1</v>
      </c>
      <c r="AC6" s="33">
        <v>1</v>
      </c>
      <c r="AD6" s="33">
        <v>1</v>
      </c>
      <c r="AE6" s="33">
        <v>1</v>
      </c>
      <c r="AF6" s="33">
        <v>1</v>
      </c>
      <c r="AG6" s="34">
        <v>1</v>
      </c>
      <c r="AH6" s="34"/>
      <c r="AI6" s="34"/>
      <c r="AJ6" s="34"/>
      <c r="AK6" s="35"/>
      <c r="AL6" s="35"/>
      <c r="AM6" s="35"/>
      <c r="AN6" s="35">
        <v>1</v>
      </c>
      <c r="AO6" s="35"/>
      <c r="AP6" s="35"/>
    </row>
    <row r="7" spans="1:42" x14ac:dyDescent="0.25">
      <c r="A7" s="37" t="s">
        <v>64</v>
      </c>
      <c r="B7" s="38" t="s">
        <v>63</v>
      </c>
      <c r="C7" s="37">
        <v>17.989999999999998</v>
      </c>
      <c r="D7" s="37">
        <v>1</v>
      </c>
      <c r="E7" s="82">
        <f>D7*C7</f>
        <v>17.989999999999998</v>
      </c>
      <c r="F7" s="28"/>
      <c r="G7" s="28"/>
      <c r="H7" s="29"/>
      <c r="I7" s="30"/>
      <c r="J7" s="30"/>
      <c r="K7" s="30"/>
      <c r="L7" s="30"/>
      <c r="M7" s="31"/>
      <c r="N7" s="31"/>
      <c r="O7" s="31"/>
      <c r="P7" s="31"/>
      <c r="Q7" s="31"/>
      <c r="R7" s="31"/>
      <c r="S7" s="31"/>
      <c r="T7" s="31"/>
      <c r="V7" s="31"/>
      <c r="W7" s="31"/>
      <c r="X7" s="31"/>
      <c r="Y7" s="32"/>
      <c r="Z7" s="32"/>
      <c r="AA7" s="32"/>
      <c r="AB7" s="32"/>
      <c r="AC7" s="33"/>
      <c r="AD7" s="33"/>
      <c r="AE7" s="33"/>
      <c r="AF7" s="33"/>
      <c r="AG7" s="34"/>
      <c r="AH7" s="34"/>
      <c r="AI7" s="34"/>
      <c r="AJ7" s="34"/>
      <c r="AK7" s="35"/>
      <c r="AL7" s="35"/>
      <c r="AM7" s="35"/>
      <c r="AN7" s="35"/>
      <c r="AO7" s="35"/>
      <c r="AP7" s="35"/>
    </row>
    <row r="8" spans="1:42" x14ac:dyDescent="0.25">
      <c r="A8" s="37" t="s">
        <v>65</v>
      </c>
      <c r="B8" s="38" t="s">
        <v>63</v>
      </c>
      <c r="C8" s="37">
        <v>17.989999999999998</v>
      </c>
      <c r="D8" s="37">
        <v>1</v>
      </c>
      <c r="E8" s="82">
        <f>D8*C8</f>
        <v>17.989999999999998</v>
      </c>
      <c r="F8" s="28"/>
      <c r="G8" s="28"/>
      <c r="H8" s="29"/>
      <c r="I8" s="30"/>
      <c r="J8" s="30"/>
      <c r="K8" s="30"/>
      <c r="L8" s="30"/>
      <c r="M8" s="31"/>
      <c r="N8" s="31"/>
      <c r="O8" s="31"/>
      <c r="P8" s="31"/>
      <c r="Q8" s="31"/>
      <c r="R8" s="31"/>
      <c r="S8" s="31"/>
      <c r="T8" s="31"/>
      <c r="V8" s="31"/>
      <c r="W8" s="31">
        <v>1</v>
      </c>
      <c r="X8" s="31">
        <v>1</v>
      </c>
      <c r="Y8" s="32"/>
      <c r="Z8" s="32"/>
      <c r="AA8" s="32"/>
      <c r="AB8" s="32"/>
      <c r="AC8" s="33"/>
      <c r="AD8" s="33"/>
      <c r="AE8" s="33"/>
      <c r="AF8" s="33"/>
      <c r="AG8" s="34">
        <v>1</v>
      </c>
      <c r="AH8" s="34"/>
      <c r="AI8" s="34"/>
      <c r="AJ8" s="34"/>
      <c r="AK8" s="35"/>
      <c r="AL8" s="35"/>
      <c r="AM8" s="35"/>
      <c r="AN8" s="35"/>
      <c r="AO8" s="35"/>
      <c r="AP8" s="35"/>
    </row>
    <row r="9" spans="1:42" x14ac:dyDescent="0.25">
      <c r="A9" s="37" t="s">
        <v>66</v>
      </c>
      <c r="B9" s="38" t="s">
        <v>63</v>
      </c>
      <c r="C9" s="37">
        <v>45</v>
      </c>
      <c r="D9" s="37">
        <v>1</v>
      </c>
      <c r="E9" s="82">
        <f>D9*C9</f>
        <v>45</v>
      </c>
      <c r="F9" s="28"/>
      <c r="G9" s="28"/>
      <c r="H9" s="29"/>
      <c r="I9" s="30"/>
      <c r="J9" s="30"/>
      <c r="K9" s="30"/>
      <c r="L9" s="30"/>
      <c r="M9" s="31"/>
      <c r="N9" s="31"/>
      <c r="O9" s="31"/>
      <c r="P9" s="31"/>
      <c r="Q9" s="31"/>
      <c r="R9" s="31"/>
      <c r="S9" s="31"/>
      <c r="T9" s="31"/>
      <c r="V9" s="31"/>
      <c r="W9" s="31"/>
      <c r="X9" s="31"/>
      <c r="Y9" s="32"/>
      <c r="Z9" s="32"/>
      <c r="AA9" s="32"/>
      <c r="AB9" s="32"/>
      <c r="AC9" s="33"/>
      <c r="AD9" s="33"/>
      <c r="AE9" s="33"/>
      <c r="AF9" s="33"/>
      <c r="AG9" s="34"/>
      <c r="AH9" s="34"/>
      <c r="AI9" s="34"/>
      <c r="AJ9" s="34"/>
      <c r="AK9" s="35"/>
      <c r="AL9" s="35"/>
      <c r="AM9" s="35"/>
      <c r="AN9" s="35"/>
      <c r="AO9" s="35"/>
      <c r="AP9" s="35"/>
    </row>
    <row r="10" spans="1:42" x14ac:dyDescent="0.25">
      <c r="A10" s="37"/>
      <c r="B10" s="37"/>
      <c r="C10" s="37"/>
      <c r="D10" s="37"/>
      <c r="E10" s="82">
        <f>D10*C10</f>
        <v>0</v>
      </c>
      <c r="F10" s="28"/>
      <c r="G10" s="28"/>
      <c r="H10" s="29"/>
      <c r="I10" s="30"/>
      <c r="J10" s="30"/>
      <c r="K10" s="30"/>
      <c r="L10" s="30"/>
      <c r="M10" s="31"/>
      <c r="N10" s="31"/>
      <c r="O10" s="31"/>
      <c r="P10" s="31"/>
      <c r="Q10" s="31"/>
      <c r="R10" s="31"/>
      <c r="S10" s="31"/>
      <c r="T10" s="31"/>
      <c r="V10" s="31"/>
      <c r="W10" s="31"/>
      <c r="X10" s="31"/>
      <c r="Y10" s="32"/>
      <c r="Z10" s="32"/>
      <c r="AA10" s="32"/>
      <c r="AB10" s="32"/>
      <c r="AC10" s="33"/>
      <c r="AD10" s="33"/>
      <c r="AE10" s="33"/>
      <c r="AF10" s="33"/>
      <c r="AG10" s="34"/>
      <c r="AH10" s="34"/>
      <c r="AI10" s="34"/>
      <c r="AJ10" s="34"/>
      <c r="AK10" s="35"/>
      <c r="AL10" s="35"/>
      <c r="AM10" s="35"/>
      <c r="AN10" s="35"/>
      <c r="AO10" s="35"/>
      <c r="AP10" s="35"/>
    </row>
    <row r="11" spans="1:42" x14ac:dyDescent="0.25">
      <c r="A11" s="36" t="s">
        <v>67</v>
      </c>
      <c r="B11" s="37"/>
      <c r="C11" s="37"/>
      <c r="D11" s="37"/>
      <c r="E11" s="82">
        <f>SUM(E12:E18)</f>
        <v>118.40000000000002</v>
      </c>
      <c r="F11" s="28">
        <v>1</v>
      </c>
      <c r="G11" s="28">
        <v>1</v>
      </c>
      <c r="H11" s="29">
        <v>1</v>
      </c>
      <c r="I11" s="30">
        <v>1</v>
      </c>
      <c r="J11" s="30">
        <v>1</v>
      </c>
      <c r="K11" s="30">
        <v>1</v>
      </c>
      <c r="L11" s="30">
        <v>1</v>
      </c>
      <c r="M11" s="31"/>
      <c r="N11" s="31"/>
      <c r="O11" s="31"/>
      <c r="P11" s="31"/>
      <c r="Q11" s="31">
        <v>1</v>
      </c>
      <c r="R11" s="31">
        <v>1</v>
      </c>
      <c r="S11" s="31"/>
      <c r="T11" s="31"/>
      <c r="V11" s="31"/>
      <c r="W11" s="31"/>
      <c r="X11" s="31">
        <v>1</v>
      </c>
      <c r="Y11" s="32"/>
      <c r="Z11" s="32"/>
      <c r="AA11" s="32"/>
      <c r="AB11" s="32"/>
      <c r="AC11" s="33">
        <v>1</v>
      </c>
      <c r="AD11" s="33">
        <v>1</v>
      </c>
      <c r="AE11" s="33">
        <v>1</v>
      </c>
      <c r="AF11" s="33">
        <v>1</v>
      </c>
      <c r="AG11" s="34">
        <v>1</v>
      </c>
      <c r="AH11" s="34"/>
      <c r="AI11" s="34"/>
      <c r="AJ11" s="34"/>
      <c r="AK11" s="35">
        <v>1</v>
      </c>
      <c r="AL11" s="35"/>
      <c r="AM11" s="35"/>
      <c r="AN11" s="35">
        <v>1</v>
      </c>
      <c r="AO11" s="35"/>
      <c r="AP11" s="35"/>
    </row>
    <row r="12" spans="1:42" x14ac:dyDescent="0.25">
      <c r="A12" s="37" t="s">
        <v>68</v>
      </c>
      <c r="B12" s="39" t="s">
        <v>69</v>
      </c>
      <c r="C12" s="37">
        <v>61.95</v>
      </c>
      <c r="D12" s="37">
        <v>1</v>
      </c>
      <c r="E12" s="82">
        <f>D12*C12</f>
        <v>61.95</v>
      </c>
      <c r="F12" s="28">
        <v>1</v>
      </c>
      <c r="G12" s="28">
        <v>1</v>
      </c>
      <c r="H12" s="29">
        <v>1</v>
      </c>
      <c r="I12" s="30">
        <v>1</v>
      </c>
      <c r="J12" s="30">
        <v>1</v>
      </c>
      <c r="K12" s="30">
        <v>1</v>
      </c>
      <c r="L12" s="30">
        <v>1</v>
      </c>
      <c r="M12" s="31"/>
      <c r="N12" s="31"/>
      <c r="O12" s="31"/>
      <c r="P12" s="31"/>
      <c r="Q12" s="31">
        <v>1</v>
      </c>
      <c r="R12" s="31">
        <v>1</v>
      </c>
      <c r="S12" s="31"/>
      <c r="T12" s="31"/>
      <c r="V12" s="31"/>
      <c r="W12" s="31"/>
      <c r="X12" s="31">
        <v>1</v>
      </c>
      <c r="Y12" s="32"/>
      <c r="Z12" s="32"/>
      <c r="AA12" s="32"/>
      <c r="AB12" s="32">
        <v>1</v>
      </c>
      <c r="AC12" s="33">
        <v>1</v>
      </c>
      <c r="AD12" s="33">
        <v>1</v>
      </c>
      <c r="AE12" s="33">
        <v>1</v>
      </c>
      <c r="AF12" s="33">
        <v>1</v>
      </c>
      <c r="AG12" s="34"/>
      <c r="AH12" s="34"/>
      <c r="AI12" s="34"/>
      <c r="AJ12" s="34"/>
      <c r="AK12" s="35"/>
      <c r="AL12" s="35"/>
      <c r="AM12" s="35"/>
      <c r="AN12" s="35">
        <v>1</v>
      </c>
      <c r="AO12" s="35"/>
      <c r="AP12" s="35"/>
    </row>
    <row r="13" spans="1:42" x14ac:dyDescent="0.25">
      <c r="A13" s="37" t="s">
        <v>70</v>
      </c>
      <c r="B13" s="39" t="s">
        <v>69</v>
      </c>
      <c r="C13" s="37">
        <v>8.9499999999999993</v>
      </c>
      <c r="D13" s="37">
        <v>1</v>
      </c>
      <c r="E13" s="82">
        <f>D13*C13</f>
        <v>8.9499999999999993</v>
      </c>
      <c r="F13" s="28">
        <v>1</v>
      </c>
      <c r="G13" s="28">
        <v>1</v>
      </c>
      <c r="H13" s="29">
        <v>1</v>
      </c>
      <c r="I13" s="30">
        <v>1</v>
      </c>
      <c r="J13" s="30">
        <v>1</v>
      </c>
      <c r="K13" s="30">
        <v>1</v>
      </c>
      <c r="L13" s="30">
        <v>1</v>
      </c>
      <c r="M13" s="31"/>
      <c r="N13" s="31"/>
      <c r="O13" s="31"/>
      <c r="P13" s="31"/>
      <c r="Q13" s="31">
        <v>1</v>
      </c>
      <c r="R13" s="31">
        <v>1</v>
      </c>
      <c r="S13" s="31"/>
      <c r="T13" s="31"/>
      <c r="V13" s="31"/>
      <c r="W13" s="31"/>
      <c r="X13" s="31">
        <v>1</v>
      </c>
      <c r="Y13" s="32"/>
      <c r="Z13" s="32"/>
      <c r="AA13" s="32"/>
      <c r="AB13" s="32">
        <v>1</v>
      </c>
      <c r="AC13" s="33">
        <v>1</v>
      </c>
      <c r="AD13" s="33">
        <v>1</v>
      </c>
      <c r="AE13" s="33">
        <v>1</v>
      </c>
      <c r="AF13" s="33">
        <v>1</v>
      </c>
      <c r="AG13" s="34"/>
      <c r="AH13" s="34"/>
      <c r="AI13" s="34"/>
      <c r="AJ13" s="34"/>
      <c r="AK13" s="35"/>
      <c r="AL13" s="35"/>
      <c r="AM13" s="35"/>
      <c r="AN13" s="35">
        <v>1</v>
      </c>
      <c r="AO13" s="35"/>
      <c r="AP13" s="35"/>
    </row>
    <row r="14" spans="1:42" x14ac:dyDescent="0.25">
      <c r="A14" s="37" t="s">
        <v>71</v>
      </c>
      <c r="B14" s="39" t="s">
        <v>69</v>
      </c>
      <c r="C14" s="37">
        <v>34.520000000000003</v>
      </c>
      <c r="D14" s="37">
        <v>1</v>
      </c>
      <c r="E14" s="82">
        <f>D14*C14</f>
        <v>34.520000000000003</v>
      </c>
      <c r="F14" s="28">
        <v>1</v>
      </c>
      <c r="G14" s="28">
        <v>1</v>
      </c>
      <c r="H14" s="29">
        <v>1</v>
      </c>
      <c r="I14" s="30">
        <v>1</v>
      </c>
      <c r="J14" s="30">
        <v>1</v>
      </c>
      <c r="K14" s="30">
        <v>1</v>
      </c>
      <c r="L14" s="30">
        <v>1</v>
      </c>
      <c r="M14" s="31"/>
      <c r="N14" s="31"/>
      <c r="O14" s="31"/>
      <c r="P14" s="31"/>
      <c r="Q14" s="31"/>
      <c r="R14" s="31"/>
      <c r="S14" s="31"/>
      <c r="T14" s="31"/>
      <c r="V14" s="31"/>
      <c r="W14" s="31"/>
      <c r="X14" s="31"/>
      <c r="Y14" s="32"/>
      <c r="Z14" s="32"/>
      <c r="AA14" s="32"/>
      <c r="AB14" s="32">
        <v>1</v>
      </c>
      <c r="AC14" s="33">
        <v>1</v>
      </c>
      <c r="AD14" s="33">
        <v>1</v>
      </c>
      <c r="AE14" s="33">
        <v>1</v>
      </c>
      <c r="AF14" s="33"/>
      <c r="AG14" s="34"/>
      <c r="AH14" s="34"/>
      <c r="AI14" s="34"/>
      <c r="AJ14" s="34"/>
      <c r="AK14" s="35"/>
      <c r="AL14" s="35"/>
      <c r="AM14" s="35"/>
      <c r="AN14" s="35"/>
      <c r="AO14" s="35"/>
      <c r="AP14" s="35"/>
    </row>
    <row r="17" spans="1:42" x14ac:dyDescent="0.25">
      <c r="A17" s="36" t="s">
        <v>72</v>
      </c>
      <c r="B17" s="37" t="s">
        <v>69</v>
      </c>
      <c r="C17" s="37">
        <v>12.98</v>
      </c>
      <c r="D17" s="37">
        <v>1</v>
      </c>
      <c r="E17" s="82">
        <f>D17*C17</f>
        <v>12.98</v>
      </c>
      <c r="F17" s="28"/>
      <c r="G17" s="28"/>
      <c r="H17" s="29"/>
      <c r="I17" s="30"/>
      <c r="J17" s="30"/>
      <c r="K17" s="30"/>
      <c r="L17" s="30"/>
      <c r="M17" s="31"/>
      <c r="N17" s="31"/>
      <c r="O17" s="31"/>
      <c r="P17" s="31"/>
      <c r="Q17" s="31"/>
      <c r="R17" s="31"/>
      <c r="S17" s="31"/>
      <c r="T17" s="31"/>
      <c r="V17" s="31"/>
      <c r="W17" s="31"/>
      <c r="X17" s="31"/>
      <c r="Y17" s="32"/>
      <c r="Z17" s="32"/>
      <c r="AA17" s="32"/>
      <c r="AB17" s="32"/>
      <c r="AC17" s="33"/>
      <c r="AD17" s="33"/>
      <c r="AE17" s="33"/>
      <c r="AF17" s="33"/>
      <c r="AG17" s="34"/>
      <c r="AH17" s="34"/>
      <c r="AI17" s="34"/>
      <c r="AJ17" s="34"/>
      <c r="AK17" s="35"/>
      <c r="AL17" s="35"/>
      <c r="AM17" s="35"/>
      <c r="AN17" s="35"/>
      <c r="AO17" s="35"/>
      <c r="AP17" s="35"/>
    </row>
    <row r="18" spans="1:42" x14ac:dyDescent="0.25">
      <c r="A18" s="36"/>
      <c r="B18" s="37"/>
      <c r="C18" s="37"/>
      <c r="D18" s="37"/>
      <c r="E18" s="82"/>
      <c r="F18" s="28"/>
      <c r="G18" s="28"/>
      <c r="H18" s="29"/>
      <c r="I18" s="30"/>
      <c r="J18" s="30"/>
      <c r="K18" s="30"/>
      <c r="L18" s="30"/>
      <c r="M18" s="31"/>
      <c r="N18" s="31"/>
      <c r="O18" s="31"/>
      <c r="P18" s="31"/>
      <c r="Q18" s="31"/>
      <c r="R18" s="31"/>
      <c r="S18" s="31"/>
      <c r="T18" s="31"/>
      <c r="V18" s="31"/>
      <c r="W18" s="31"/>
      <c r="X18" s="31"/>
      <c r="Y18" s="32"/>
      <c r="Z18" s="32"/>
      <c r="AA18" s="32"/>
      <c r="AB18" s="32"/>
      <c r="AC18" s="33"/>
      <c r="AD18" s="33"/>
      <c r="AE18" s="33"/>
      <c r="AF18" s="33"/>
      <c r="AG18" s="34"/>
      <c r="AH18" s="34"/>
      <c r="AI18" s="34"/>
      <c r="AJ18" s="34"/>
      <c r="AK18" s="35"/>
      <c r="AL18" s="35"/>
      <c r="AM18" s="35"/>
      <c r="AN18" s="35"/>
      <c r="AO18" s="35"/>
      <c r="AP18" s="35"/>
    </row>
    <row r="19" spans="1:42" x14ac:dyDescent="0.25">
      <c r="A19" s="36"/>
      <c r="B19" s="42"/>
      <c r="C19" s="42"/>
      <c r="D19" s="42"/>
      <c r="E19" s="82"/>
      <c r="F19" s="28"/>
      <c r="G19" s="28"/>
      <c r="H19" s="29"/>
      <c r="I19" s="30"/>
      <c r="J19" s="30"/>
      <c r="K19" s="30"/>
      <c r="L19" s="30"/>
      <c r="M19" s="31"/>
      <c r="N19" s="31"/>
      <c r="O19" s="31"/>
      <c r="P19" s="31"/>
      <c r="Q19" s="31"/>
      <c r="R19" s="31"/>
      <c r="S19" s="31"/>
      <c r="T19" s="31"/>
      <c r="V19" s="31"/>
      <c r="W19" s="31"/>
      <c r="X19" s="31"/>
      <c r="Y19" s="32"/>
      <c r="Z19" s="32"/>
      <c r="AA19" s="32"/>
      <c r="AB19" s="32"/>
      <c r="AC19" s="33"/>
      <c r="AD19" s="33"/>
      <c r="AE19" s="33"/>
      <c r="AF19" s="33"/>
      <c r="AG19" s="34"/>
      <c r="AH19" s="34"/>
      <c r="AI19" s="34"/>
      <c r="AJ19" s="34"/>
      <c r="AK19" s="35"/>
      <c r="AL19" s="35"/>
      <c r="AM19" s="35"/>
      <c r="AN19" s="35"/>
      <c r="AO19" s="35"/>
      <c r="AP19" s="35"/>
    </row>
    <row r="20" spans="1:42" x14ac:dyDescent="0.25">
      <c r="A20" s="36" t="s">
        <v>73</v>
      </c>
      <c r="B20" s="37"/>
      <c r="C20" s="37"/>
      <c r="D20" s="37"/>
      <c r="E20" s="82">
        <f>SUM(E21:E49)</f>
        <v>514.13900000000001</v>
      </c>
      <c r="F20" s="28">
        <v>1</v>
      </c>
      <c r="G20" s="28">
        <v>1</v>
      </c>
      <c r="H20" s="29">
        <v>1</v>
      </c>
      <c r="I20" s="30">
        <v>1</v>
      </c>
      <c r="J20" s="30">
        <v>1</v>
      </c>
      <c r="K20" s="30">
        <v>1</v>
      </c>
      <c r="L20" s="30">
        <v>1</v>
      </c>
      <c r="M20" s="31"/>
      <c r="N20" s="31"/>
      <c r="O20" s="31"/>
      <c r="P20" s="31"/>
      <c r="Q20" s="31"/>
      <c r="R20" s="31"/>
      <c r="S20" s="31"/>
      <c r="T20" s="31"/>
      <c r="V20" s="31"/>
      <c r="W20" s="31"/>
      <c r="X20" s="31"/>
      <c r="Y20" s="32"/>
      <c r="Z20" s="32"/>
      <c r="AA20" s="32"/>
      <c r="AB20" s="32"/>
      <c r="AC20" s="33"/>
      <c r="AD20" s="33">
        <v>1</v>
      </c>
      <c r="AE20" s="33"/>
      <c r="AF20" s="33"/>
      <c r="AG20" s="34"/>
      <c r="AH20" s="34"/>
      <c r="AI20" s="34"/>
      <c r="AJ20" s="34"/>
      <c r="AK20" s="35"/>
      <c r="AL20" s="35"/>
      <c r="AM20" s="35"/>
      <c r="AN20" s="35"/>
      <c r="AO20" s="35"/>
      <c r="AP20" s="35"/>
    </row>
    <row r="21" spans="1:42" x14ac:dyDescent="0.25">
      <c r="A21" s="37" t="s">
        <v>74</v>
      </c>
      <c r="B21" s="37" t="s">
        <v>75</v>
      </c>
      <c r="C21" s="37"/>
      <c r="D21" s="37">
        <v>2</v>
      </c>
      <c r="E21" s="82">
        <f>D21*C21</f>
        <v>0</v>
      </c>
      <c r="F21" s="2">
        <v>1</v>
      </c>
      <c r="G21" s="2">
        <v>1</v>
      </c>
      <c r="H21" s="3">
        <v>1</v>
      </c>
      <c r="I21" s="4">
        <v>1</v>
      </c>
      <c r="J21" s="4">
        <v>1</v>
      </c>
      <c r="K21" s="4">
        <v>1</v>
      </c>
      <c r="L21" s="4">
        <v>1</v>
      </c>
      <c r="AD21" s="7">
        <v>1</v>
      </c>
      <c r="AE21" s="7">
        <v>1</v>
      </c>
    </row>
    <row r="22" spans="1:42" x14ac:dyDescent="0.25">
      <c r="A22" s="37" t="s">
        <v>76</v>
      </c>
      <c r="B22" s="39" t="s">
        <v>77</v>
      </c>
      <c r="C22" s="37">
        <v>30</v>
      </c>
      <c r="D22" s="37">
        <v>0.25</v>
      </c>
      <c r="E22" s="82">
        <f>D22*C22</f>
        <v>7.5</v>
      </c>
      <c r="F22" s="2">
        <v>1</v>
      </c>
      <c r="G22" s="2">
        <v>1</v>
      </c>
      <c r="H22" s="3">
        <v>1</v>
      </c>
      <c r="I22" s="4">
        <v>1</v>
      </c>
      <c r="J22" s="4">
        <v>1</v>
      </c>
      <c r="K22" s="4">
        <v>1</v>
      </c>
      <c r="L22" s="4">
        <v>1</v>
      </c>
      <c r="AD22" s="7">
        <v>1</v>
      </c>
      <c r="AE22" s="7">
        <v>1</v>
      </c>
    </row>
    <row r="23" spans="1:42" x14ac:dyDescent="0.25">
      <c r="A23" s="37" t="s">
        <v>78</v>
      </c>
      <c r="B23" s="37" t="s">
        <v>75</v>
      </c>
      <c r="C23" s="37"/>
      <c r="D23" s="37">
        <v>6</v>
      </c>
      <c r="E23" s="82">
        <f>D23*C23</f>
        <v>0</v>
      </c>
      <c r="F23" s="2">
        <v>1</v>
      </c>
      <c r="G23" s="2">
        <v>1</v>
      </c>
      <c r="H23" s="3">
        <v>1</v>
      </c>
      <c r="I23" s="4">
        <v>1</v>
      </c>
      <c r="K23" s="4">
        <v>1</v>
      </c>
      <c r="L23" s="4">
        <v>1</v>
      </c>
      <c r="P23" s="5">
        <v>1</v>
      </c>
    </row>
    <row r="24" spans="1:42" x14ac:dyDescent="0.25">
      <c r="A24" s="37" t="s">
        <v>79</v>
      </c>
      <c r="B24" s="39" t="s">
        <v>80</v>
      </c>
      <c r="C24" s="37">
        <v>5</v>
      </c>
      <c r="D24" s="37">
        <v>2</v>
      </c>
      <c r="E24" s="82">
        <f>D24*C24</f>
        <v>10</v>
      </c>
      <c r="F24" s="2">
        <v>1</v>
      </c>
      <c r="G24" s="2">
        <v>1</v>
      </c>
      <c r="H24" s="3">
        <v>1</v>
      </c>
      <c r="I24" s="4">
        <v>1</v>
      </c>
      <c r="J24" s="4">
        <v>1</v>
      </c>
      <c r="K24" s="4">
        <v>1</v>
      </c>
      <c r="L24" s="4">
        <v>1</v>
      </c>
      <c r="AE24" s="7">
        <v>1</v>
      </c>
    </row>
    <row r="25" spans="1:42" x14ac:dyDescent="0.25">
      <c r="A25" s="37" t="s">
        <v>81</v>
      </c>
      <c r="B25" s="39" t="s">
        <v>82</v>
      </c>
      <c r="C25" s="37">
        <v>8.9</v>
      </c>
      <c r="D25" s="37">
        <v>1</v>
      </c>
      <c r="E25" s="82">
        <f>D25*C25</f>
        <v>8.9</v>
      </c>
      <c r="F25" s="2">
        <v>1</v>
      </c>
      <c r="G25" s="2">
        <v>1</v>
      </c>
      <c r="H25" s="3">
        <v>1</v>
      </c>
      <c r="I25" s="4">
        <v>1</v>
      </c>
      <c r="K25" s="4">
        <v>1</v>
      </c>
      <c r="L25" s="4">
        <v>1</v>
      </c>
      <c r="P25" s="5">
        <v>1</v>
      </c>
      <c r="AE25" s="7">
        <v>1</v>
      </c>
    </row>
    <row r="26" spans="1:42" x14ac:dyDescent="0.25">
      <c r="A26" s="37" t="s">
        <v>83</v>
      </c>
      <c r="B26" s="85" t="s">
        <v>75</v>
      </c>
      <c r="C26" s="37"/>
      <c r="D26" s="37"/>
      <c r="E26" s="82"/>
      <c r="AE26" s="7">
        <v>1</v>
      </c>
    </row>
    <row r="27" spans="1:42" x14ac:dyDescent="0.25">
      <c r="A27" s="37" t="s">
        <v>84</v>
      </c>
      <c r="B27" s="85" t="s">
        <v>75</v>
      </c>
      <c r="C27" s="37"/>
      <c r="D27" s="37"/>
      <c r="E27" s="82">
        <f>D27*C27</f>
        <v>0</v>
      </c>
      <c r="F27" s="2">
        <v>1</v>
      </c>
      <c r="G27" s="2">
        <v>1</v>
      </c>
      <c r="H27" s="3">
        <v>1</v>
      </c>
      <c r="I27" s="4">
        <v>1</v>
      </c>
      <c r="J27" s="4">
        <v>1</v>
      </c>
      <c r="K27" s="4">
        <v>1</v>
      </c>
      <c r="L27" s="4">
        <v>1</v>
      </c>
      <c r="AE27" s="7">
        <v>1</v>
      </c>
    </row>
    <row r="28" spans="1:42" x14ac:dyDescent="0.25">
      <c r="A28" s="37" t="s">
        <v>85</v>
      </c>
      <c r="B28" s="85" t="s">
        <v>75</v>
      </c>
      <c r="C28" s="37"/>
      <c r="D28" s="37"/>
      <c r="E28" s="82">
        <f t="shared" ref="E28:E32" si="0">D28*C28</f>
        <v>0</v>
      </c>
      <c r="P28" s="5">
        <v>1</v>
      </c>
    </row>
    <row r="29" spans="1:42" x14ac:dyDescent="0.25">
      <c r="A29" s="37" t="s">
        <v>238</v>
      </c>
      <c r="B29" s="79" t="s">
        <v>69</v>
      </c>
      <c r="C29" s="37">
        <v>9.24</v>
      </c>
      <c r="D29" s="37">
        <f>2/5</f>
        <v>0.4</v>
      </c>
      <c r="E29" s="82">
        <f t="shared" si="0"/>
        <v>3.6960000000000002</v>
      </c>
    </row>
    <row r="30" spans="1:42" x14ac:dyDescent="0.25">
      <c r="A30" s="37" t="s">
        <v>239</v>
      </c>
      <c r="B30" s="85" t="s">
        <v>86</v>
      </c>
      <c r="C30" s="37"/>
      <c r="D30" s="37"/>
      <c r="E30" s="82">
        <f t="shared" si="0"/>
        <v>0</v>
      </c>
      <c r="Z30" s="6">
        <v>1</v>
      </c>
      <c r="AA30" s="6">
        <v>1</v>
      </c>
    </row>
    <row r="31" spans="1:42" x14ac:dyDescent="0.25">
      <c r="A31" s="78" t="s">
        <v>248</v>
      </c>
      <c r="B31" s="85" t="s">
        <v>249</v>
      </c>
      <c r="C31" s="37">
        <v>1.194</v>
      </c>
      <c r="D31" s="37">
        <v>3</v>
      </c>
      <c r="E31" s="82">
        <f t="shared" si="0"/>
        <v>3.5819999999999999</v>
      </c>
    </row>
    <row r="32" spans="1:42" x14ac:dyDescent="0.25">
      <c r="A32" s="78" t="s">
        <v>250</v>
      </c>
      <c r="B32" s="85" t="s">
        <v>249</v>
      </c>
      <c r="C32" s="37">
        <v>4.9770000000000003</v>
      </c>
      <c r="D32" s="37">
        <v>3</v>
      </c>
      <c r="E32" s="82">
        <f t="shared" si="0"/>
        <v>14.931000000000001</v>
      </c>
    </row>
    <row r="33" spans="1:42" x14ac:dyDescent="0.25">
      <c r="A33" s="37"/>
      <c r="B33" s="39"/>
      <c r="C33" s="37"/>
      <c r="D33" s="37"/>
      <c r="E33" s="82"/>
    </row>
    <row r="34" spans="1:42" x14ac:dyDescent="0.25">
      <c r="A34" s="36" t="s">
        <v>87</v>
      </c>
      <c r="B34" s="39"/>
      <c r="C34" s="37"/>
      <c r="D34" s="37"/>
      <c r="E34" s="82">
        <f>D34*C34</f>
        <v>0</v>
      </c>
    </row>
    <row r="35" spans="1:42" x14ac:dyDescent="0.25">
      <c r="A35" s="37" t="s">
        <v>88</v>
      </c>
      <c r="B35" s="39" t="s">
        <v>69</v>
      </c>
      <c r="C35" s="37">
        <v>27.6</v>
      </c>
      <c r="D35" s="37">
        <v>1</v>
      </c>
      <c r="E35" s="82">
        <f>D35*C35</f>
        <v>27.6</v>
      </c>
      <c r="V35" s="5">
        <v>1</v>
      </c>
      <c r="AL35" s="9">
        <v>1</v>
      </c>
      <c r="AO35" s="9">
        <v>1</v>
      </c>
    </row>
    <row r="36" spans="1:42" x14ac:dyDescent="0.25">
      <c r="A36" s="36" t="s">
        <v>89</v>
      </c>
      <c r="B36" s="39" t="s">
        <v>69</v>
      </c>
      <c r="C36" s="37">
        <v>22.45</v>
      </c>
      <c r="D36" s="37">
        <v>1</v>
      </c>
      <c r="E36" s="82">
        <f>D36*C36</f>
        <v>22.45</v>
      </c>
      <c r="F36" s="28"/>
      <c r="G36" s="28"/>
      <c r="H36" s="29"/>
      <c r="I36" s="30"/>
      <c r="J36" s="30"/>
      <c r="K36" s="30"/>
      <c r="L36" s="30"/>
      <c r="M36" s="31"/>
      <c r="N36" s="31"/>
      <c r="O36" s="31"/>
      <c r="P36" s="31"/>
      <c r="Q36" s="31"/>
      <c r="R36" s="31"/>
      <c r="S36" s="31"/>
      <c r="T36" s="31"/>
      <c r="V36" s="31"/>
      <c r="W36" s="31"/>
      <c r="X36" s="31">
        <v>1</v>
      </c>
      <c r="Y36" s="32"/>
      <c r="Z36" s="32"/>
      <c r="AA36" s="32"/>
      <c r="AB36" s="32">
        <v>1</v>
      </c>
      <c r="AC36" s="33"/>
      <c r="AD36" s="33"/>
      <c r="AE36" s="33"/>
      <c r="AF36" s="33"/>
      <c r="AG36" s="34"/>
      <c r="AH36" s="34"/>
      <c r="AI36" s="34"/>
      <c r="AJ36" s="34"/>
      <c r="AK36" s="35"/>
      <c r="AL36" s="35"/>
      <c r="AM36" s="35"/>
      <c r="AN36" s="35"/>
      <c r="AO36" s="35"/>
      <c r="AP36" s="35"/>
    </row>
    <row r="37" spans="1:42" x14ac:dyDescent="0.25">
      <c r="A37" s="36" t="s">
        <v>90</v>
      </c>
      <c r="B37" s="39" t="s">
        <v>69</v>
      </c>
      <c r="C37" s="37">
        <v>30.67</v>
      </c>
      <c r="D37" s="37">
        <v>1</v>
      </c>
      <c r="E37" s="82">
        <f>D37*C37</f>
        <v>30.67</v>
      </c>
      <c r="F37" s="28"/>
      <c r="G37" s="28"/>
      <c r="H37" s="29"/>
      <c r="I37" s="30"/>
      <c r="J37" s="30"/>
      <c r="K37" s="30"/>
      <c r="L37" s="30"/>
      <c r="M37" s="31"/>
      <c r="N37" s="31"/>
      <c r="O37" s="31"/>
      <c r="P37" s="31"/>
      <c r="Q37" s="31"/>
      <c r="R37" s="31"/>
      <c r="S37" s="31"/>
      <c r="T37" s="31"/>
      <c r="V37" s="31"/>
      <c r="W37" s="31"/>
      <c r="X37" s="31">
        <v>1</v>
      </c>
      <c r="Y37" s="32"/>
      <c r="Z37" s="32"/>
      <c r="AA37" s="32"/>
      <c r="AB37" s="32">
        <v>1</v>
      </c>
      <c r="AC37" s="33"/>
      <c r="AD37" s="33"/>
      <c r="AE37" s="33"/>
      <c r="AF37" s="33"/>
      <c r="AG37" s="34"/>
      <c r="AH37" s="34"/>
      <c r="AI37" s="34"/>
      <c r="AJ37" s="34"/>
      <c r="AK37" s="35"/>
      <c r="AL37" s="35"/>
      <c r="AM37" s="35"/>
      <c r="AN37" s="35"/>
      <c r="AO37" s="35"/>
      <c r="AP37" s="35"/>
    </row>
    <row r="38" spans="1:42" x14ac:dyDescent="0.25">
      <c r="A38" s="36" t="s">
        <v>91</v>
      </c>
      <c r="B38" s="39" t="s">
        <v>69</v>
      </c>
      <c r="C38" s="37">
        <v>16.309999999999999</v>
      </c>
      <c r="D38" s="37">
        <v>1</v>
      </c>
      <c r="E38" s="82">
        <f>D38*C38</f>
        <v>16.309999999999999</v>
      </c>
      <c r="F38" s="28"/>
      <c r="G38" s="28"/>
      <c r="H38" s="29"/>
      <c r="I38" s="30"/>
      <c r="J38" s="30"/>
      <c r="K38" s="30"/>
      <c r="L38" s="30"/>
      <c r="M38" s="31"/>
      <c r="N38" s="31"/>
      <c r="O38" s="31"/>
      <c r="P38" s="31"/>
      <c r="Q38" s="31"/>
      <c r="R38" s="31"/>
      <c r="S38" s="31"/>
      <c r="T38" s="31"/>
      <c r="V38" s="31"/>
      <c r="W38" s="31"/>
      <c r="X38" s="31"/>
      <c r="Y38" s="32"/>
      <c r="Z38" s="32"/>
      <c r="AA38" s="32"/>
      <c r="AB38" s="32"/>
      <c r="AC38" s="33"/>
      <c r="AD38" s="33"/>
      <c r="AE38" s="33"/>
      <c r="AF38" s="33"/>
      <c r="AG38" s="34"/>
      <c r="AH38" s="34"/>
      <c r="AI38" s="34"/>
      <c r="AJ38" s="34"/>
      <c r="AK38" s="35"/>
      <c r="AL38" s="35"/>
      <c r="AM38" s="35"/>
      <c r="AN38" s="35"/>
      <c r="AO38" s="35"/>
      <c r="AP38" s="35"/>
    </row>
    <row r="39" spans="1:42" x14ac:dyDescent="0.25">
      <c r="A39" s="36"/>
      <c r="B39" s="39"/>
      <c r="C39" s="37"/>
      <c r="D39" s="37"/>
      <c r="E39" s="82"/>
      <c r="F39" s="28"/>
      <c r="G39" s="28"/>
      <c r="H39" s="29"/>
      <c r="I39" s="30"/>
      <c r="J39" s="30"/>
      <c r="K39" s="30"/>
      <c r="L39" s="30"/>
      <c r="M39" s="31"/>
      <c r="N39" s="31"/>
      <c r="O39" s="31"/>
      <c r="P39" s="31"/>
      <c r="Q39" s="31"/>
      <c r="R39" s="31"/>
      <c r="S39" s="31"/>
      <c r="T39" s="31"/>
      <c r="V39" s="31"/>
      <c r="W39" s="31"/>
      <c r="X39" s="31"/>
      <c r="Y39" s="32"/>
      <c r="Z39" s="32"/>
      <c r="AA39" s="32"/>
      <c r="AB39" s="32"/>
      <c r="AC39" s="33"/>
      <c r="AD39" s="33"/>
      <c r="AE39" s="33"/>
      <c r="AF39" s="33"/>
      <c r="AG39" s="34"/>
      <c r="AH39" s="34"/>
      <c r="AI39" s="34"/>
      <c r="AJ39" s="34"/>
      <c r="AK39" s="35"/>
      <c r="AL39" s="35"/>
      <c r="AM39" s="35"/>
      <c r="AN39" s="35"/>
      <c r="AO39" s="35"/>
      <c r="AP39" s="35"/>
    </row>
    <row r="40" spans="1:42" x14ac:dyDescent="0.25">
      <c r="A40" s="36"/>
      <c r="B40" s="39"/>
      <c r="C40" s="37"/>
      <c r="D40" s="37"/>
      <c r="E40" s="82"/>
      <c r="F40" s="28"/>
      <c r="G40" s="28"/>
      <c r="H40" s="29"/>
      <c r="I40" s="30"/>
      <c r="J40" s="30"/>
      <c r="K40" s="30"/>
      <c r="L40" s="30"/>
      <c r="M40" s="31"/>
      <c r="N40" s="31"/>
      <c r="O40" s="31"/>
      <c r="P40" s="31"/>
      <c r="Q40" s="31"/>
      <c r="R40" s="31"/>
      <c r="S40" s="31"/>
      <c r="T40" s="31"/>
      <c r="V40" s="31"/>
      <c r="W40" s="31"/>
      <c r="X40" s="31"/>
      <c r="Y40" s="32"/>
      <c r="Z40" s="32"/>
      <c r="AA40" s="32"/>
      <c r="AB40" s="32"/>
      <c r="AC40" s="33"/>
      <c r="AD40" s="33"/>
      <c r="AE40" s="33"/>
      <c r="AF40" s="33"/>
      <c r="AG40" s="34"/>
      <c r="AH40" s="34"/>
      <c r="AI40" s="34"/>
      <c r="AJ40" s="34"/>
      <c r="AK40" s="35"/>
      <c r="AL40" s="35"/>
      <c r="AM40" s="35"/>
      <c r="AN40" s="35"/>
      <c r="AO40" s="35"/>
      <c r="AP40" s="35"/>
    </row>
    <row r="41" spans="1:42" x14ac:dyDescent="0.25">
      <c r="A41" s="36"/>
      <c r="B41" s="39"/>
      <c r="C41" s="37"/>
      <c r="D41" s="37"/>
      <c r="E41" s="82">
        <f t="shared" ref="E41:E64" si="1">D41*C41</f>
        <v>0</v>
      </c>
      <c r="F41" s="28"/>
      <c r="G41" s="28"/>
      <c r="H41" s="29"/>
      <c r="I41" s="30"/>
      <c r="J41" s="30"/>
      <c r="K41" s="30"/>
      <c r="L41" s="30"/>
      <c r="M41" s="31"/>
      <c r="N41" s="31"/>
      <c r="O41" s="31"/>
      <c r="P41" s="31"/>
      <c r="Q41" s="31"/>
      <c r="R41" s="31"/>
      <c r="S41" s="31"/>
      <c r="T41" s="31"/>
      <c r="V41" s="31"/>
      <c r="W41" s="31"/>
      <c r="X41" s="31"/>
      <c r="Y41" s="32"/>
      <c r="Z41" s="32"/>
      <c r="AA41" s="32"/>
      <c r="AB41" s="32"/>
      <c r="AC41" s="33"/>
      <c r="AD41" s="33"/>
      <c r="AE41" s="33"/>
      <c r="AF41" s="33"/>
      <c r="AG41" s="34"/>
      <c r="AH41" s="34"/>
      <c r="AI41" s="34"/>
      <c r="AJ41" s="34"/>
      <c r="AK41" s="35"/>
      <c r="AL41" s="35"/>
      <c r="AM41" s="35"/>
      <c r="AN41" s="35"/>
      <c r="AO41" s="35"/>
      <c r="AP41" s="35"/>
    </row>
    <row r="42" spans="1:42" x14ac:dyDescent="0.25">
      <c r="A42" s="36" t="s">
        <v>92</v>
      </c>
      <c r="B42" s="39"/>
      <c r="C42" s="37"/>
      <c r="D42" s="37"/>
      <c r="E42" s="82">
        <f t="shared" si="1"/>
        <v>0</v>
      </c>
      <c r="F42" s="28"/>
      <c r="G42" s="28"/>
      <c r="H42" s="29"/>
      <c r="I42" s="30"/>
      <c r="J42" s="30"/>
      <c r="K42" s="30"/>
      <c r="L42" s="30"/>
      <c r="M42" s="31"/>
      <c r="N42" s="31"/>
      <c r="O42" s="31"/>
      <c r="P42" s="31"/>
      <c r="Q42" s="31"/>
      <c r="R42" s="31"/>
      <c r="S42" s="31"/>
      <c r="T42" s="31"/>
      <c r="V42" s="31"/>
      <c r="W42" s="31"/>
      <c r="X42" s="31"/>
      <c r="Y42" s="32"/>
      <c r="Z42" s="32"/>
      <c r="AA42" s="32"/>
      <c r="AB42" s="32"/>
      <c r="AC42" s="33"/>
      <c r="AD42" s="33"/>
      <c r="AE42" s="33"/>
      <c r="AF42" s="33"/>
      <c r="AG42" s="34"/>
      <c r="AH42" s="34"/>
      <c r="AI42" s="34"/>
      <c r="AJ42" s="34"/>
      <c r="AK42" s="35"/>
      <c r="AL42" s="35"/>
      <c r="AM42" s="35"/>
      <c r="AN42" s="35"/>
      <c r="AO42" s="35"/>
      <c r="AP42" s="35"/>
    </row>
    <row r="43" spans="1:42" x14ac:dyDescent="0.25">
      <c r="A43" s="37" t="s">
        <v>93</v>
      </c>
      <c r="B43" s="39"/>
      <c r="C43" s="37">
        <v>1.5</v>
      </c>
      <c r="D43" s="37">
        <v>1</v>
      </c>
      <c r="E43" s="82">
        <f t="shared" si="1"/>
        <v>1.5</v>
      </c>
      <c r="F43" s="28"/>
      <c r="G43" s="28"/>
      <c r="H43" s="29"/>
      <c r="I43" s="30"/>
      <c r="J43" s="30"/>
      <c r="K43" s="30"/>
      <c r="L43" s="30"/>
      <c r="M43" s="31">
        <v>1</v>
      </c>
      <c r="N43" s="31">
        <v>1</v>
      </c>
      <c r="O43" s="31">
        <v>1</v>
      </c>
      <c r="P43" s="31">
        <v>1</v>
      </c>
      <c r="Q43" s="31"/>
      <c r="R43" s="31"/>
      <c r="S43" s="31"/>
      <c r="T43" s="31"/>
      <c r="V43" s="31"/>
      <c r="W43" s="31"/>
      <c r="X43" s="31"/>
      <c r="Y43" s="32"/>
      <c r="Z43" s="32"/>
      <c r="AA43" s="32"/>
      <c r="AB43" s="32"/>
      <c r="AC43" s="33"/>
      <c r="AD43" s="33"/>
      <c r="AE43" s="33"/>
      <c r="AF43" s="33"/>
      <c r="AG43" s="34"/>
      <c r="AH43" s="34"/>
      <c r="AI43" s="34"/>
      <c r="AJ43" s="34"/>
      <c r="AK43" s="35"/>
      <c r="AL43" s="35"/>
      <c r="AM43" s="35"/>
      <c r="AN43" s="35"/>
      <c r="AO43" s="35"/>
      <c r="AP43" s="35"/>
    </row>
    <row r="44" spans="1:42" x14ac:dyDescent="0.25">
      <c r="A44" s="37" t="s">
        <v>50</v>
      </c>
      <c r="B44" s="39" t="s">
        <v>94</v>
      </c>
      <c r="C44" s="37">
        <v>115</v>
      </c>
      <c r="D44" s="37">
        <v>1</v>
      </c>
      <c r="E44" s="82">
        <f t="shared" si="1"/>
        <v>115</v>
      </c>
      <c r="F44" s="28"/>
      <c r="G44" s="28"/>
      <c r="H44" s="29"/>
      <c r="I44" s="30"/>
      <c r="J44" s="30"/>
      <c r="K44" s="30"/>
      <c r="L44" s="30"/>
      <c r="M44" s="31"/>
      <c r="N44" s="31"/>
      <c r="O44" s="31"/>
      <c r="P44" s="31"/>
      <c r="Q44" s="31"/>
      <c r="R44" s="31"/>
      <c r="S44" s="31"/>
      <c r="T44" s="31">
        <v>1</v>
      </c>
      <c r="U44" s="5">
        <v>1</v>
      </c>
      <c r="V44" s="31">
        <v>1</v>
      </c>
      <c r="W44" s="31"/>
      <c r="X44" s="31"/>
      <c r="Y44" s="32"/>
      <c r="Z44" s="32"/>
      <c r="AA44" s="32"/>
      <c r="AB44" s="32"/>
      <c r="AC44" s="33"/>
      <c r="AD44" s="33"/>
      <c r="AE44" s="33"/>
      <c r="AF44" s="33"/>
      <c r="AG44" s="34"/>
      <c r="AH44" s="34"/>
      <c r="AI44" s="34"/>
      <c r="AJ44" s="34"/>
      <c r="AK44" s="35"/>
      <c r="AL44" s="35"/>
      <c r="AM44" s="35"/>
      <c r="AN44" s="35"/>
      <c r="AO44" s="35"/>
      <c r="AP44" s="35"/>
    </row>
    <row r="45" spans="1:42" x14ac:dyDescent="0.25">
      <c r="A45" s="37" t="s">
        <v>51</v>
      </c>
      <c r="B45" s="39" t="s">
        <v>94</v>
      </c>
      <c r="C45" s="37">
        <v>252</v>
      </c>
      <c r="D45" s="37">
        <v>1</v>
      </c>
      <c r="E45" s="82">
        <f t="shared" si="1"/>
        <v>252</v>
      </c>
      <c r="F45" s="28"/>
      <c r="G45" s="28"/>
      <c r="H45" s="29"/>
      <c r="I45" s="30"/>
      <c r="J45" s="30"/>
      <c r="K45" s="30"/>
      <c r="L45" s="30"/>
      <c r="M45" s="31"/>
      <c r="N45" s="31"/>
      <c r="O45" s="31"/>
      <c r="P45" s="31"/>
      <c r="Q45" s="31"/>
      <c r="R45" s="31"/>
      <c r="S45" s="31"/>
      <c r="T45" s="31"/>
      <c r="V45" s="31"/>
      <c r="W45" s="31"/>
      <c r="X45" s="31"/>
      <c r="Y45" s="32"/>
      <c r="Z45" s="32"/>
      <c r="AA45" s="32"/>
      <c r="AB45" s="32"/>
      <c r="AC45" s="33"/>
      <c r="AD45" s="33"/>
      <c r="AE45" s="33"/>
      <c r="AF45" s="33"/>
      <c r="AG45" s="34"/>
      <c r="AH45" s="34"/>
      <c r="AI45" s="34"/>
      <c r="AJ45" s="34"/>
      <c r="AK45" s="35"/>
      <c r="AL45" s="35"/>
      <c r="AM45" s="35"/>
      <c r="AN45" s="35"/>
      <c r="AO45" s="35"/>
      <c r="AP45" s="35"/>
    </row>
    <row r="46" spans="1:42" x14ac:dyDescent="0.25">
      <c r="A46" s="37"/>
      <c r="B46" s="39"/>
      <c r="C46" s="37"/>
      <c r="D46" s="37"/>
      <c r="E46" s="82">
        <f t="shared" si="1"/>
        <v>0</v>
      </c>
      <c r="F46" s="28"/>
      <c r="G46" s="28"/>
      <c r="H46" s="29"/>
      <c r="I46" s="30"/>
      <c r="J46" s="30"/>
      <c r="K46" s="30"/>
      <c r="L46" s="30"/>
      <c r="M46" s="31"/>
      <c r="N46" s="31"/>
      <c r="O46" s="31"/>
      <c r="P46" s="31"/>
      <c r="Q46" s="31"/>
      <c r="R46" s="31"/>
      <c r="S46" s="31"/>
      <c r="T46" s="31"/>
      <c r="V46" s="31"/>
      <c r="W46" s="31"/>
      <c r="X46" s="31"/>
      <c r="Y46" s="32"/>
      <c r="Z46" s="32"/>
      <c r="AA46" s="32"/>
      <c r="AB46" s="32"/>
      <c r="AC46" s="33"/>
      <c r="AD46" s="33"/>
      <c r="AE46" s="33"/>
      <c r="AF46" s="33"/>
      <c r="AG46" s="34"/>
      <c r="AH46" s="34"/>
      <c r="AI46" s="34"/>
      <c r="AJ46" s="34"/>
      <c r="AK46" s="35"/>
      <c r="AL46" s="35"/>
      <c r="AM46" s="35"/>
      <c r="AN46" s="35"/>
      <c r="AO46" s="35"/>
      <c r="AP46" s="35"/>
    </row>
    <row r="47" spans="1:42" x14ac:dyDescent="0.25">
      <c r="A47" s="37"/>
      <c r="B47" s="39"/>
      <c r="C47" s="37"/>
      <c r="D47" s="37"/>
      <c r="E47" s="82">
        <f t="shared" si="1"/>
        <v>0</v>
      </c>
      <c r="F47" s="28"/>
      <c r="G47" s="28"/>
      <c r="H47" s="29"/>
      <c r="I47" s="30"/>
      <c r="J47" s="30"/>
      <c r="K47" s="30"/>
      <c r="L47" s="30"/>
      <c r="M47" s="31"/>
      <c r="N47" s="31"/>
      <c r="O47" s="31"/>
      <c r="P47" s="31"/>
      <c r="Q47" s="31"/>
      <c r="R47" s="31"/>
      <c r="S47" s="31"/>
      <c r="T47" s="31"/>
      <c r="V47" s="31"/>
      <c r="W47" s="31"/>
      <c r="X47" s="31"/>
      <c r="Y47" s="32"/>
      <c r="Z47" s="32"/>
      <c r="AA47" s="32"/>
      <c r="AB47" s="32"/>
      <c r="AC47" s="33"/>
      <c r="AD47" s="33"/>
      <c r="AE47" s="33"/>
      <c r="AF47" s="33"/>
      <c r="AG47" s="34"/>
      <c r="AH47" s="34"/>
      <c r="AI47" s="34"/>
      <c r="AJ47" s="34"/>
      <c r="AK47" s="35"/>
      <c r="AL47" s="35"/>
      <c r="AM47" s="35"/>
      <c r="AN47" s="35"/>
      <c r="AO47" s="35"/>
      <c r="AP47" s="35"/>
    </row>
    <row r="48" spans="1:42" x14ac:dyDescent="0.25">
      <c r="A48" s="37"/>
      <c r="B48" s="39"/>
      <c r="C48" s="37"/>
      <c r="D48" s="37"/>
      <c r="E48" s="82">
        <f t="shared" si="1"/>
        <v>0</v>
      </c>
    </row>
    <row r="49" spans="1:5" x14ac:dyDescent="0.25">
      <c r="A49" s="37"/>
      <c r="B49" s="37"/>
      <c r="C49" s="37"/>
      <c r="D49" s="37"/>
      <c r="E49" s="82">
        <f t="shared" si="1"/>
        <v>0</v>
      </c>
    </row>
    <row r="50" spans="1:5" x14ac:dyDescent="0.25">
      <c r="A50" s="40" t="s">
        <v>53</v>
      </c>
      <c r="B50" s="41"/>
      <c r="C50" s="41"/>
      <c r="D50" s="41"/>
      <c r="E50" s="83">
        <f t="shared" si="1"/>
        <v>0</v>
      </c>
    </row>
    <row r="51" spans="1:5" x14ac:dyDescent="0.25">
      <c r="A51" s="41" t="s">
        <v>54</v>
      </c>
      <c r="B51" s="39" t="s">
        <v>77</v>
      </c>
      <c r="C51" s="41">
        <v>470</v>
      </c>
      <c r="D51" s="41">
        <v>1</v>
      </c>
      <c r="E51" s="83">
        <f t="shared" si="1"/>
        <v>470</v>
      </c>
    </row>
    <row r="52" spans="1:5" x14ac:dyDescent="0.25">
      <c r="A52" s="41"/>
      <c r="B52" s="41"/>
      <c r="C52" s="41"/>
      <c r="D52" s="41"/>
      <c r="E52" s="83">
        <f t="shared" si="1"/>
        <v>0</v>
      </c>
    </row>
    <row r="53" spans="1:5" x14ac:dyDescent="0.25">
      <c r="A53" s="41"/>
      <c r="B53" s="41"/>
      <c r="C53" s="41"/>
      <c r="D53" s="41"/>
      <c r="E53" s="83">
        <f t="shared" si="1"/>
        <v>0</v>
      </c>
    </row>
    <row r="54" spans="1:5" x14ac:dyDescent="0.25">
      <c r="A54" s="41"/>
      <c r="B54" s="41"/>
      <c r="C54" s="41"/>
      <c r="D54" s="41"/>
      <c r="E54" s="83">
        <f t="shared" si="1"/>
        <v>0</v>
      </c>
    </row>
    <row r="55" spans="1:5" x14ac:dyDescent="0.25">
      <c r="A55" s="41"/>
      <c r="B55" s="41"/>
      <c r="C55" s="41"/>
      <c r="D55" s="41"/>
      <c r="E55" s="83">
        <f t="shared" si="1"/>
        <v>0</v>
      </c>
    </row>
    <row r="56" spans="1:5" x14ac:dyDescent="0.25">
      <c r="A56" s="41"/>
      <c r="B56" s="41"/>
      <c r="C56" s="41"/>
      <c r="D56" s="41"/>
      <c r="E56" s="83">
        <f t="shared" si="1"/>
        <v>0</v>
      </c>
    </row>
    <row r="57" spans="1:5" x14ac:dyDescent="0.25">
      <c r="A57" s="41"/>
      <c r="B57" s="41"/>
      <c r="C57" s="41"/>
      <c r="D57" s="41"/>
      <c r="E57" s="83">
        <f t="shared" si="1"/>
        <v>0</v>
      </c>
    </row>
    <row r="58" spans="1:5" x14ac:dyDescent="0.25">
      <c r="A58" s="41"/>
      <c r="B58" s="41"/>
      <c r="C58" s="41"/>
      <c r="D58" s="41"/>
      <c r="E58" s="83">
        <f t="shared" si="1"/>
        <v>0</v>
      </c>
    </row>
    <row r="59" spans="1:5" x14ac:dyDescent="0.25">
      <c r="A59" s="41"/>
      <c r="B59" s="41"/>
      <c r="C59" s="41"/>
      <c r="D59" s="41"/>
      <c r="E59" s="83">
        <f t="shared" si="1"/>
        <v>0</v>
      </c>
    </row>
    <row r="60" spans="1:5" x14ac:dyDescent="0.25">
      <c r="A60" s="41"/>
      <c r="B60" s="41"/>
      <c r="C60" s="41"/>
      <c r="D60" s="41"/>
      <c r="E60" s="83">
        <f t="shared" si="1"/>
        <v>0</v>
      </c>
    </row>
    <row r="61" spans="1:5" x14ac:dyDescent="0.25">
      <c r="A61" s="41"/>
      <c r="B61" s="41"/>
      <c r="C61" s="41"/>
      <c r="D61" s="41"/>
      <c r="E61" s="83">
        <f t="shared" si="1"/>
        <v>0</v>
      </c>
    </row>
    <row r="62" spans="1:5" x14ac:dyDescent="0.25">
      <c r="A62" s="41"/>
      <c r="B62" s="41"/>
      <c r="C62" s="41"/>
      <c r="D62" s="41"/>
      <c r="E62" s="83">
        <f t="shared" si="1"/>
        <v>0</v>
      </c>
    </row>
    <row r="63" spans="1:5" x14ac:dyDescent="0.25">
      <c r="A63" s="41"/>
      <c r="B63" s="41"/>
      <c r="C63" s="41"/>
      <c r="D63" s="41"/>
      <c r="E63" s="83">
        <f t="shared" si="1"/>
        <v>0</v>
      </c>
    </row>
    <row r="64" spans="1:5" x14ac:dyDescent="0.25">
      <c r="A64" s="41"/>
      <c r="B64" s="41"/>
      <c r="C64" s="41"/>
      <c r="D64" s="41"/>
      <c r="E64" s="83">
        <f t="shared" si="1"/>
        <v>0</v>
      </c>
    </row>
    <row r="65" spans="1:5" x14ac:dyDescent="0.25">
      <c r="A65" s="41"/>
      <c r="B65" s="41"/>
      <c r="C65" s="41"/>
      <c r="D65" s="41"/>
      <c r="E65" s="83"/>
    </row>
    <row r="66" spans="1:5" x14ac:dyDescent="0.25">
      <c r="A66" s="41"/>
      <c r="B66" s="41"/>
      <c r="C66" s="41"/>
      <c r="D66" s="41"/>
      <c r="E66" s="83"/>
    </row>
  </sheetData>
  <hyperlinks>
    <hyperlink ref="B6" r:id="rId1" xr:uid="{00000000-0004-0000-0100-000000000000}"/>
    <hyperlink ref="B7" r:id="rId2" xr:uid="{00000000-0004-0000-0100-000001000000}"/>
    <hyperlink ref="B8" r:id="rId3" xr:uid="{00000000-0004-0000-0100-000002000000}"/>
    <hyperlink ref="B9" r:id="rId4" xr:uid="{00000000-0004-0000-0100-000003000000}"/>
    <hyperlink ref="B12" r:id="rId5" xr:uid="{00000000-0004-0000-0100-000004000000}"/>
    <hyperlink ref="B13" r:id="rId6" xr:uid="{00000000-0004-0000-0100-000005000000}"/>
    <hyperlink ref="B14" r:id="rId7" xr:uid="{00000000-0004-0000-0100-000006000000}"/>
    <hyperlink ref="B22" r:id="rId8" xr:uid="{00000000-0004-0000-0100-000007000000}"/>
    <hyperlink ref="B24" r:id="rId9" xr:uid="{00000000-0004-0000-0100-000008000000}"/>
    <hyperlink ref="B25" r:id="rId10" xr:uid="{00000000-0004-0000-0100-000009000000}"/>
    <hyperlink ref="B35" r:id="rId11" xr:uid="{00000000-0004-0000-0100-00000A000000}"/>
    <hyperlink ref="B36" r:id="rId12" xr:uid="{00000000-0004-0000-0100-00000B000000}"/>
    <hyperlink ref="B37" r:id="rId13" xr:uid="{00000000-0004-0000-0100-00000C000000}"/>
    <hyperlink ref="B38" r:id="rId14" xr:uid="{00000000-0004-0000-0100-00000D000000}"/>
    <hyperlink ref="B44" r:id="rId15" xr:uid="{00000000-0004-0000-0100-00000E000000}"/>
    <hyperlink ref="B51" r:id="rId16" xr:uid="{00000000-0004-0000-0100-00000F000000}"/>
    <hyperlink ref="B29" r:id="rId17" xr:uid="{63F09BF9-F032-4729-82D5-FED8BB6E4C6B}"/>
    <hyperlink ref="A31" r:id="rId18" xr:uid="{352E8CE3-ADF3-42CB-9C5F-FB6636874BCC}"/>
    <hyperlink ref="A32" r:id="rId19" xr:uid="{E0C4F312-F67A-42EA-9C01-B3CF4274B9F3}"/>
  </hyperlinks>
  <pageMargins left="0.7" right="0.7" top="0.75" bottom="0.75" header="0.51180555555555496" footer="0.51180555555555496"/>
  <pageSetup firstPageNumber="0" orientation="portrait" horizontalDpi="300" verticalDpi="300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0679-6880-4923-8C21-5CCDC20D3CF1}">
  <dimension ref="A1:D9"/>
  <sheetViews>
    <sheetView tabSelected="1" workbookViewId="0">
      <selection activeCell="A4" sqref="A4"/>
    </sheetView>
  </sheetViews>
  <sheetFormatPr defaultRowHeight="15" x14ac:dyDescent="0.25"/>
  <cols>
    <col min="1" max="1" width="40.140625" bestFit="1" customWidth="1"/>
  </cols>
  <sheetData>
    <row r="1" spans="1:4" x14ac:dyDescent="0.25">
      <c r="B1" s="86" t="s">
        <v>58</v>
      </c>
      <c r="C1" t="s">
        <v>59</v>
      </c>
      <c r="D1" t="s">
        <v>60</v>
      </c>
    </row>
    <row r="2" spans="1:4" x14ac:dyDescent="0.25">
      <c r="A2" s="87" t="s">
        <v>239</v>
      </c>
      <c r="D2">
        <f>SUM(D3:D7)</f>
        <v>12.351999999999999</v>
      </c>
    </row>
    <row r="3" spans="1:4" x14ac:dyDescent="0.25">
      <c r="A3" s="78" t="s">
        <v>240</v>
      </c>
      <c r="B3">
        <v>0.872</v>
      </c>
      <c r="C3">
        <v>1</v>
      </c>
      <c r="D3">
        <f>B3*C3</f>
        <v>0.872</v>
      </c>
    </row>
    <row r="4" spans="1:4" x14ac:dyDescent="0.25">
      <c r="A4" s="78" t="s">
        <v>241</v>
      </c>
      <c r="B4">
        <v>8.61</v>
      </c>
      <c r="C4">
        <v>1</v>
      </c>
      <c r="D4">
        <f t="shared" ref="D4:D7" si="0">B4*C4</f>
        <v>8.61</v>
      </c>
    </row>
    <row r="5" spans="1:4" x14ac:dyDescent="0.25">
      <c r="A5" s="78" t="s">
        <v>242</v>
      </c>
      <c r="B5">
        <v>0.14000000000000001</v>
      </c>
      <c r="C5">
        <v>1</v>
      </c>
      <c r="D5">
        <f t="shared" si="0"/>
        <v>0.14000000000000001</v>
      </c>
    </row>
    <row r="6" spans="1:4" x14ac:dyDescent="0.25">
      <c r="A6" s="78" t="s">
        <v>243</v>
      </c>
      <c r="B6">
        <v>1.79</v>
      </c>
      <c r="C6">
        <v>1</v>
      </c>
      <c r="D6">
        <f t="shared" si="0"/>
        <v>1.79</v>
      </c>
    </row>
    <row r="7" spans="1:4" x14ac:dyDescent="0.25">
      <c r="A7" s="78" t="s">
        <v>244</v>
      </c>
      <c r="B7">
        <v>0.94</v>
      </c>
      <c r="C7">
        <v>1</v>
      </c>
      <c r="D7">
        <f t="shared" si="0"/>
        <v>0.94</v>
      </c>
    </row>
    <row r="8" spans="1:4" x14ac:dyDescent="0.25">
      <c r="A8" t="s">
        <v>245</v>
      </c>
    </row>
    <row r="9" spans="1:4" x14ac:dyDescent="0.25">
      <c r="A9" t="s">
        <v>246</v>
      </c>
    </row>
  </sheetData>
  <hyperlinks>
    <hyperlink ref="A3" r:id="rId1" xr:uid="{07B5884D-E69E-4D18-B3E5-744AFE15826A}"/>
    <hyperlink ref="A4" r:id="rId2" xr:uid="{4A8B0560-988D-4BD4-836F-BD48C37D282F}"/>
    <hyperlink ref="A5" r:id="rId3" xr:uid="{37A9F27A-F6EA-4E9A-BBDB-0F7FA12F4000}"/>
    <hyperlink ref="A6" r:id="rId4" xr:uid="{36B6DBAE-2BCE-4E57-A0D6-7BABC056FF0D}"/>
    <hyperlink ref="A7" r:id="rId5" xr:uid="{1F0794C3-369D-4846-A915-71CE40F01A72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zoomScaleNormal="100" workbookViewId="0">
      <selection activeCell="A19" sqref="A19"/>
    </sheetView>
  </sheetViews>
  <sheetFormatPr defaultColWidth="8.28515625" defaultRowHeight="15" x14ac:dyDescent="0.25"/>
  <cols>
    <col min="1" max="1" width="56" customWidth="1"/>
  </cols>
  <sheetData>
    <row r="1" spans="1:4" x14ac:dyDescent="0.25">
      <c r="A1" s="39" t="s">
        <v>95</v>
      </c>
    </row>
    <row r="2" spans="1:4" x14ac:dyDescent="0.25">
      <c r="A2" s="39" t="s">
        <v>96</v>
      </c>
    </row>
    <row r="3" spans="1:4" x14ac:dyDescent="0.25">
      <c r="A3" s="39" t="s">
        <v>247</v>
      </c>
    </row>
    <row r="4" spans="1:4" x14ac:dyDescent="0.25">
      <c r="A4" s="78" t="s">
        <v>237</v>
      </c>
      <c r="D4">
        <v>11</v>
      </c>
    </row>
    <row r="5" spans="1:4" x14ac:dyDescent="0.25">
      <c r="A5" s="78" t="s">
        <v>97</v>
      </c>
      <c r="D5">
        <v>60</v>
      </c>
    </row>
    <row r="6" spans="1:4" x14ac:dyDescent="0.25">
      <c r="A6" s="27" t="s">
        <v>129</v>
      </c>
      <c r="B6" t="s">
        <v>130</v>
      </c>
      <c r="C6" s="39" t="s">
        <v>131</v>
      </c>
      <c r="D6">
        <v>14</v>
      </c>
    </row>
    <row r="7" spans="1:4" x14ac:dyDescent="0.25">
      <c r="A7" t="s">
        <v>132</v>
      </c>
      <c r="C7" s="39" t="s">
        <v>94</v>
      </c>
    </row>
    <row r="8" spans="1:4" x14ac:dyDescent="0.25">
      <c r="A8" s="39" t="s">
        <v>133</v>
      </c>
    </row>
    <row r="9" spans="1:4" x14ac:dyDescent="0.25">
      <c r="A9" s="39" t="s">
        <v>54</v>
      </c>
      <c r="C9" t="s">
        <v>134</v>
      </c>
      <c r="D9">
        <v>450</v>
      </c>
    </row>
    <row r="10" spans="1:4" x14ac:dyDescent="0.25">
      <c r="A10" t="s">
        <v>61</v>
      </c>
    </row>
    <row r="11" spans="1:4" x14ac:dyDescent="0.25">
      <c r="A11" t="s">
        <v>73</v>
      </c>
    </row>
    <row r="12" spans="1:4" x14ac:dyDescent="0.25">
      <c r="A12" t="s">
        <v>135</v>
      </c>
      <c r="C12" s="39" t="s">
        <v>134</v>
      </c>
    </row>
    <row r="13" spans="1:4" x14ac:dyDescent="0.25">
      <c r="A13" t="s">
        <v>184</v>
      </c>
      <c r="B13" t="s">
        <v>185</v>
      </c>
      <c r="D13">
        <v>29.11</v>
      </c>
    </row>
    <row r="14" spans="1:4" x14ac:dyDescent="0.25">
      <c r="A14" t="s">
        <v>186</v>
      </c>
      <c r="B14" t="s">
        <v>187</v>
      </c>
      <c r="D14">
        <v>9.16</v>
      </c>
    </row>
    <row r="15" spans="1:4" x14ac:dyDescent="0.25">
      <c r="A15" s="78" t="s">
        <v>251</v>
      </c>
    </row>
  </sheetData>
  <hyperlinks>
    <hyperlink ref="A1" r:id="rId1" xr:uid="{00000000-0004-0000-0200-000000000000}"/>
    <hyperlink ref="A2" r:id="rId2" xr:uid="{00000000-0004-0000-0200-000001000000}"/>
    <hyperlink ref="A5" r:id="rId3" xr:uid="{00000000-0004-0000-0200-000002000000}"/>
    <hyperlink ref="A4" r:id="rId4" xr:uid="{570A0020-D137-4A19-BD86-94E9856B0550}"/>
    <hyperlink ref="C6" r:id="rId5" xr:uid="{390FF18B-C748-4B33-9AE0-A42D03CAA30F}"/>
    <hyperlink ref="C7" r:id="rId6" xr:uid="{DB885EAE-644B-4F1D-9DC0-19C3E425774C}"/>
    <hyperlink ref="A8" r:id="rId7" xr:uid="{C96F665C-56F6-4DA1-9056-34EB7DE860CE}"/>
    <hyperlink ref="A9" r:id="rId8" xr:uid="{4457C94F-D947-4A38-A28A-6C5198B9A7C6}"/>
    <hyperlink ref="C12" r:id="rId9" xr:uid="{4C520B01-D88B-4159-B27D-1F60DFB8E1FE}"/>
    <hyperlink ref="A15" r:id="rId10" display="650nm 1mw Red Dot Laser Diode" xr:uid="{61FF2E55-9BB2-4DA7-9FEE-CAEB9C6BEA0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83"/>
  <sheetViews>
    <sheetView zoomScale="120" zoomScaleNormal="120" workbookViewId="0">
      <pane xSplit="3" ySplit="1" topLeftCell="D6" activePane="bottomRight" state="frozen"/>
      <selection pane="topRight" activeCell="D1" sqref="D1"/>
      <selection pane="bottomLeft" activeCell="A6" sqref="A6"/>
      <selection pane="bottomRight" activeCell="B6" sqref="B6"/>
    </sheetView>
  </sheetViews>
  <sheetFormatPr defaultColWidth="8.28515625" defaultRowHeight="15" x14ac:dyDescent="0.25"/>
  <cols>
    <col min="1" max="1" width="10.28515625" customWidth="1"/>
    <col min="2" max="2" width="3.5703125" style="42" customWidth="1"/>
    <col min="3" max="5" width="3.5703125" style="37" customWidth="1"/>
    <col min="6" max="9" width="4" style="37" customWidth="1"/>
    <col min="10" max="16" width="4" customWidth="1"/>
    <col min="17" max="17" width="3.5703125" customWidth="1"/>
    <col min="18" max="19" width="3.5703125" style="43" customWidth="1"/>
    <col min="20" max="24" width="3.5703125" style="44" customWidth="1"/>
    <col min="25" max="35" width="3.5703125" style="45" customWidth="1"/>
    <col min="36" max="39" width="3.5703125" style="46" customWidth="1"/>
  </cols>
  <sheetData>
    <row r="1" spans="1:40" s="47" customFormat="1" ht="162" x14ac:dyDescent="0.25">
      <c r="B1" s="48" t="s">
        <v>98</v>
      </c>
      <c r="C1" s="49" t="s">
        <v>99</v>
      </c>
      <c r="D1" s="49" t="s">
        <v>100</v>
      </c>
      <c r="E1" s="49" t="s">
        <v>101</v>
      </c>
      <c r="F1" s="49" t="s">
        <v>102</v>
      </c>
      <c r="G1" s="49" t="s">
        <v>103</v>
      </c>
      <c r="H1" s="49" t="s">
        <v>104</v>
      </c>
      <c r="I1" s="49" t="s">
        <v>105</v>
      </c>
      <c r="K1" s="47" t="s">
        <v>106</v>
      </c>
      <c r="L1" s="47" t="s">
        <v>107</v>
      </c>
      <c r="M1" s="47" t="s">
        <v>108</v>
      </c>
      <c r="O1" s="47" t="s">
        <v>109</v>
      </c>
      <c r="Q1" s="47" t="s">
        <v>110</v>
      </c>
      <c r="R1" s="50" t="str">
        <f>_old_Physkit!F1</f>
        <v>Velocity</v>
      </c>
      <c r="S1" s="50" t="str">
        <f>_old_Physkit!G1</f>
        <v>1D Motion</v>
      </c>
      <c r="T1" s="51" t="str">
        <f>_old_Physkit!H1</f>
        <v>Inclined planes</v>
      </c>
      <c r="U1" s="51" t="str">
        <f>_old_Physkit!I1</f>
        <v>Newtons 2nd Law</v>
      </c>
      <c r="V1" s="51" t="str">
        <f>_old_Physkit!J1</f>
        <v>Power</v>
      </c>
      <c r="W1" s="51" t="str">
        <f>_old_Physkit!K1</f>
        <v>Collisions</v>
      </c>
      <c r="X1" s="51" t="str">
        <f>_old_Physkit!L1</f>
        <v>Force and time</v>
      </c>
      <c r="Y1" s="52" t="str">
        <f>_old_Physkit!M1</f>
        <v>Mechanical waves</v>
      </c>
      <c r="Z1" s="52" t="str">
        <f>_old_Physkit!N1</f>
        <v>Wave types</v>
      </c>
      <c r="AA1" s="52" t="str">
        <f>_old_Physkit!O1</f>
        <v>Progressive &amp; standing waves</v>
      </c>
      <c r="AB1" s="52" t="str">
        <f>_old_Physkit!P1</f>
        <v>Resonance</v>
      </c>
      <c r="AC1" s="52" t="str">
        <f>_old_Physkit!Q1</f>
        <v>Pitch &amp; loudness</v>
      </c>
      <c r="AD1" s="52" t="str">
        <f>_old_Physkit!R1</f>
        <v>Inverse square</v>
      </c>
      <c r="AE1" s="52" t="str">
        <f>_old_Physkit!S1</f>
        <v>Wave interactions</v>
      </c>
      <c r="AF1" s="52" t="str">
        <f>_old_Physkit!T1</f>
        <v>Reflection and refraction</v>
      </c>
      <c r="AG1" s="52" t="str">
        <f>_old_Physkit!U1</f>
        <v>Light dispersion</v>
      </c>
      <c r="AH1" s="52" t="str">
        <f>_old_Physkit!V1</f>
        <v>Energy transfer</v>
      </c>
      <c r="AI1" s="52" t="str">
        <f>_old_Physkit!W1</f>
        <v>Latent heat</v>
      </c>
      <c r="AJ1" s="53" t="str">
        <f>_old_Physkit!X1</f>
        <v>Charge</v>
      </c>
      <c r="AK1" s="53" t="str">
        <f>_old_Physkit!Y1</f>
        <v>Ohm's Law</v>
      </c>
      <c r="AL1" s="53" t="str">
        <f>_old_Physkit!Z1</f>
        <v>Series and parallel circuits</v>
      </c>
      <c r="AM1" s="53" t="str">
        <f>_old_Physkit!AA1</f>
        <v>Power &amp; energy</v>
      </c>
      <c r="AN1" s="47" t="s">
        <v>111</v>
      </c>
    </row>
    <row r="2" spans="1:40" s="1" customFormat="1" x14ac:dyDescent="0.25">
      <c r="A2" s="10" t="s">
        <v>112</v>
      </c>
      <c r="B2" s="42"/>
      <c r="C2" s="37"/>
      <c r="D2" s="37"/>
      <c r="E2" s="37">
        <v>1</v>
      </c>
      <c r="F2" s="37"/>
      <c r="G2" s="37">
        <v>1</v>
      </c>
      <c r="H2" s="37">
        <v>1</v>
      </c>
      <c r="I2" s="37"/>
      <c r="L2" s="1">
        <v>5</v>
      </c>
      <c r="O2" s="1">
        <f t="shared" ref="O2:O16" si="0">SUM(K2:M2)</f>
        <v>5</v>
      </c>
      <c r="R2" s="54"/>
      <c r="S2" s="54"/>
      <c r="T2" s="3"/>
      <c r="U2" s="3"/>
      <c r="V2" s="3"/>
      <c r="W2" s="3"/>
      <c r="X2" s="3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  <c r="AK2" s="6"/>
      <c r="AL2" s="6"/>
      <c r="AM2" s="6"/>
    </row>
    <row r="3" spans="1:40" x14ac:dyDescent="0.25">
      <c r="A3" s="10" t="s">
        <v>113</v>
      </c>
      <c r="B3" s="42">
        <v>1</v>
      </c>
      <c r="G3" s="37">
        <v>1</v>
      </c>
      <c r="H3" s="37">
        <v>1</v>
      </c>
      <c r="K3">
        <v>5</v>
      </c>
      <c r="L3">
        <v>3</v>
      </c>
      <c r="O3" s="1">
        <f t="shared" si="0"/>
        <v>8</v>
      </c>
    </row>
    <row r="4" spans="1:40" x14ac:dyDescent="0.25">
      <c r="A4" s="10" t="s">
        <v>114</v>
      </c>
      <c r="B4" s="42">
        <v>1</v>
      </c>
      <c r="C4" s="37">
        <v>1</v>
      </c>
      <c r="D4" s="37">
        <v>1</v>
      </c>
      <c r="G4" s="37">
        <v>1</v>
      </c>
      <c r="H4" s="37">
        <v>1</v>
      </c>
      <c r="K4">
        <v>5</v>
      </c>
      <c r="L4">
        <v>3</v>
      </c>
      <c r="O4" s="1">
        <f t="shared" si="0"/>
        <v>8</v>
      </c>
    </row>
    <row r="5" spans="1:40" x14ac:dyDescent="0.25">
      <c r="A5" s="10" t="s">
        <v>115</v>
      </c>
      <c r="B5" s="42">
        <v>1</v>
      </c>
      <c r="C5" s="37">
        <v>1</v>
      </c>
      <c r="D5" s="37">
        <v>1</v>
      </c>
      <c r="F5" s="37">
        <v>1</v>
      </c>
      <c r="G5" s="37">
        <v>1</v>
      </c>
      <c r="H5" s="37">
        <v>1</v>
      </c>
      <c r="K5" s="37">
        <v>5</v>
      </c>
      <c r="L5">
        <v>4</v>
      </c>
      <c r="O5" s="1">
        <f t="shared" si="0"/>
        <v>9</v>
      </c>
    </row>
    <row r="6" spans="1:40" x14ac:dyDescent="0.25">
      <c r="A6" s="10" t="s">
        <v>116</v>
      </c>
      <c r="B6" s="42">
        <v>1</v>
      </c>
      <c r="E6" s="37">
        <v>1</v>
      </c>
      <c r="F6" s="37">
        <v>1</v>
      </c>
      <c r="G6" s="37">
        <v>1</v>
      </c>
      <c r="I6" s="37">
        <v>1</v>
      </c>
      <c r="K6" s="37">
        <v>5</v>
      </c>
      <c r="L6">
        <v>5</v>
      </c>
      <c r="M6">
        <v>5</v>
      </c>
      <c r="O6" s="1">
        <f t="shared" si="0"/>
        <v>15</v>
      </c>
    </row>
    <row r="7" spans="1:40" x14ac:dyDescent="0.25">
      <c r="A7" s="10" t="s">
        <v>117</v>
      </c>
      <c r="B7" s="42">
        <v>1</v>
      </c>
      <c r="C7" s="37">
        <v>1</v>
      </c>
      <c r="D7" s="37">
        <v>1</v>
      </c>
      <c r="F7" s="37">
        <v>1</v>
      </c>
      <c r="I7" s="37">
        <v>1</v>
      </c>
      <c r="L7">
        <v>5</v>
      </c>
      <c r="M7">
        <v>5</v>
      </c>
      <c r="O7" s="1">
        <f t="shared" si="0"/>
        <v>10</v>
      </c>
    </row>
    <row r="8" spans="1:40" x14ac:dyDescent="0.25">
      <c r="A8" s="10" t="s">
        <v>118</v>
      </c>
      <c r="D8" s="37">
        <v>1</v>
      </c>
      <c r="E8" s="37">
        <v>1</v>
      </c>
      <c r="F8" s="37">
        <v>1</v>
      </c>
      <c r="H8" s="37">
        <v>1</v>
      </c>
      <c r="I8" s="37">
        <v>1</v>
      </c>
      <c r="L8">
        <v>5</v>
      </c>
      <c r="O8" s="1">
        <f t="shared" si="0"/>
        <v>5</v>
      </c>
    </row>
    <row r="9" spans="1:40" x14ac:dyDescent="0.25">
      <c r="A9" s="10" t="s">
        <v>119</v>
      </c>
      <c r="B9" s="42">
        <v>1</v>
      </c>
      <c r="K9">
        <v>1</v>
      </c>
      <c r="L9">
        <v>10</v>
      </c>
      <c r="M9">
        <v>5</v>
      </c>
      <c r="O9" s="1">
        <f t="shared" si="0"/>
        <v>16</v>
      </c>
    </row>
    <row r="10" spans="1:40" x14ac:dyDescent="0.25">
      <c r="A10" s="10" t="s">
        <v>120</v>
      </c>
      <c r="C10" s="37">
        <v>1</v>
      </c>
      <c r="K10">
        <v>3</v>
      </c>
      <c r="M10">
        <v>5</v>
      </c>
      <c r="O10" s="1">
        <f t="shared" si="0"/>
        <v>8</v>
      </c>
    </row>
    <row r="11" spans="1:40" x14ac:dyDescent="0.25">
      <c r="A11" s="10" t="s">
        <v>121</v>
      </c>
      <c r="D11" s="37">
        <v>1</v>
      </c>
      <c r="K11">
        <v>4</v>
      </c>
      <c r="M11">
        <v>5</v>
      </c>
      <c r="O11" s="1">
        <f t="shared" si="0"/>
        <v>9</v>
      </c>
    </row>
    <row r="12" spans="1:40" x14ac:dyDescent="0.25">
      <c r="A12" s="10" t="s">
        <v>122</v>
      </c>
      <c r="E12" s="37">
        <v>1</v>
      </c>
      <c r="K12">
        <v>2</v>
      </c>
      <c r="M12">
        <v>5</v>
      </c>
      <c r="O12" s="1">
        <f t="shared" si="0"/>
        <v>7</v>
      </c>
    </row>
    <row r="13" spans="1:40" x14ac:dyDescent="0.25">
      <c r="A13" s="10" t="s">
        <v>123</v>
      </c>
      <c r="D13" s="38"/>
      <c r="F13" s="37">
        <v>1</v>
      </c>
      <c r="O13" s="1">
        <f t="shared" si="0"/>
        <v>0</v>
      </c>
    </row>
    <row r="14" spans="1:40" x14ac:dyDescent="0.25">
      <c r="A14" s="10" t="s">
        <v>124</v>
      </c>
      <c r="D14" s="55"/>
      <c r="G14" s="37">
        <v>1</v>
      </c>
      <c r="O14" s="1">
        <f t="shared" si="0"/>
        <v>0</v>
      </c>
    </row>
    <row r="15" spans="1:40" x14ac:dyDescent="0.25">
      <c r="A15" s="10" t="s">
        <v>125</v>
      </c>
      <c r="D15" s="55"/>
      <c r="H15" s="37">
        <v>1</v>
      </c>
      <c r="O15" s="1">
        <f t="shared" si="0"/>
        <v>0</v>
      </c>
    </row>
    <row r="16" spans="1:40" x14ac:dyDescent="0.25">
      <c r="A16" s="10" t="s">
        <v>126</v>
      </c>
      <c r="D16" s="55"/>
      <c r="I16" s="37">
        <v>1</v>
      </c>
      <c r="O16" s="1">
        <f t="shared" si="0"/>
        <v>0</v>
      </c>
    </row>
    <row r="17" spans="1:15" x14ac:dyDescent="0.25">
      <c r="O17" s="1"/>
    </row>
    <row r="18" spans="1:15" x14ac:dyDescent="0.25">
      <c r="A18" s="10" t="s">
        <v>109</v>
      </c>
      <c r="C18" s="36"/>
      <c r="K18">
        <f>SUM(K2:K16)</f>
        <v>30</v>
      </c>
      <c r="L18">
        <f>SUM(L2:L16)</f>
        <v>40</v>
      </c>
      <c r="M18">
        <f>SUM(M2:M16)</f>
        <v>30</v>
      </c>
      <c r="O18" s="1">
        <f>SUM(K18:M18)</f>
        <v>100</v>
      </c>
    </row>
    <row r="39" spans="3:3" x14ac:dyDescent="0.25">
      <c r="C39" s="36"/>
    </row>
    <row r="45" spans="3:3" x14ac:dyDescent="0.25">
      <c r="C45" s="36"/>
    </row>
    <row r="78" spans="3:3" x14ac:dyDescent="0.25">
      <c r="C78" s="36"/>
    </row>
    <row r="79" spans="3:3" x14ac:dyDescent="0.25">
      <c r="C79" s="38"/>
    </row>
    <row r="80" spans="3:3" x14ac:dyDescent="0.25">
      <c r="C80" s="38"/>
    </row>
    <row r="81" spans="3:3" x14ac:dyDescent="0.25">
      <c r="C81" s="38"/>
    </row>
    <row r="83" spans="3:3" x14ac:dyDescent="0.25">
      <c r="C83" s="3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12"/>
  <sheetViews>
    <sheetView zoomScaleNormal="100" workbookViewId="0">
      <pane xSplit="2" ySplit="1" topLeftCell="C11" activePane="bottomRight" state="frozen"/>
      <selection pane="topRight" activeCell="C1" sqref="C1"/>
      <selection pane="bottomLeft" activeCell="A11" sqref="A11"/>
      <selection pane="bottomRight" activeCell="C30" sqref="C30"/>
    </sheetView>
  </sheetViews>
  <sheetFormatPr defaultColWidth="8.28515625" defaultRowHeight="15" x14ac:dyDescent="0.25"/>
  <cols>
    <col min="1" max="1" width="7" customWidth="1"/>
    <col min="2" max="2" width="23.5703125" style="27" customWidth="1"/>
    <col min="3" max="3" width="12.7109375" customWidth="1"/>
    <col min="4" max="4" width="14.85546875" customWidth="1"/>
    <col min="5" max="5" width="7.85546875" customWidth="1"/>
    <col min="6" max="7" width="3.5703125" style="57" customWidth="1"/>
    <col min="8" max="8" width="3.5703125" style="44" customWidth="1"/>
    <col min="9" max="12" width="3.5703125" style="58" customWidth="1"/>
    <col min="13" max="23" width="3.5703125" style="45" customWidth="1"/>
    <col min="24" max="27" width="3.5703125" style="46" customWidth="1"/>
    <col min="28" max="28" width="3.5703125" style="59" customWidth="1"/>
    <col min="29" max="29" width="6.5703125" style="60" customWidth="1"/>
    <col min="30" max="30" width="3.5703125" style="61" customWidth="1"/>
    <col min="31" max="31" width="8.85546875" style="59" customWidth="1"/>
  </cols>
  <sheetData>
    <row r="1" spans="1:31" ht="146.25" x14ac:dyDescent="0.25">
      <c r="B1" s="47"/>
      <c r="C1" s="47"/>
      <c r="D1" s="47"/>
      <c r="E1" s="62"/>
      <c r="F1" s="63" t="s">
        <v>8</v>
      </c>
      <c r="G1" s="63" t="s">
        <v>9</v>
      </c>
      <c r="H1" s="51" t="s">
        <v>10</v>
      </c>
      <c r="I1" s="64" t="s">
        <v>11</v>
      </c>
      <c r="J1" s="64" t="s">
        <v>12</v>
      </c>
      <c r="K1" s="64" t="s">
        <v>13</v>
      </c>
      <c r="L1" s="64" t="s">
        <v>136</v>
      </c>
      <c r="M1" s="52" t="s">
        <v>15</v>
      </c>
      <c r="N1" s="52" t="s">
        <v>16</v>
      </c>
      <c r="O1" s="52" t="s">
        <v>17</v>
      </c>
      <c r="P1" s="52" t="s">
        <v>18</v>
      </c>
      <c r="Q1" s="52" t="s">
        <v>19</v>
      </c>
      <c r="R1" s="52" t="s">
        <v>20</v>
      </c>
      <c r="S1" s="52" t="s">
        <v>21</v>
      </c>
      <c r="T1" s="52" t="s">
        <v>22</v>
      </c>
      <c r="U1" s="52" t="s">
        <v>24</v>
      </c>
      <c r="V1" s="52" t="s">
        <v>25</v>
      </c>
      <c r="W1" s="52" t="s">
        <v>26</v>
      </c>
      <c r="X1" s="53" t="s">
        <v>27</v>
      </c>
      <c r="Y1" s="53" t="s">
        <v>28</v>
      </c>
      <c r="Z1" s="53" t="s">
        <v>29</v>
      </c>
      <c r="AA1" s="53" t="s">
        <v>30</v>
      </c>
      <c r="AB1" s="65" t="s">
        <v>137</v>
      </c>
      <c r="AC1" s="66" t="s">
        <v>138</v>
      </c>
      <c r="AD1" s="67" t="s">
        <v>139</v>
      </c>
      <c r="AE1" s="65" t="s">
        <v>140</v>
      </c>
    </row>
    <row r="2" spans="1:31" s="10" customFormat="1" x14ac:dyDescent="0.25">
      <c r="A2" s="10" t="s">
        <v>141</v>
      </c>
      <c r="B2" s="10" t="s">
        <v>127</v>
      </c>
      <c r="C2" s="10" t="s">
        <v>142</v>
      </c>
      <c r="D2" s="10" t="s">
        <v>128</v>
      </c>
      <c r="E2" s="68" t="s">
        <v>60</v>
      </c>
      <c r="F2" s="11"/>
      <c r="G2" s="11"/>
      <c r="H2" s="12"/>
      <c r="I2" s="13"/>
      <c r="J2" s="13"/>
      <c r="K2" s="13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  <c r="Y2" s="15"/>
      <c r="Z2" s="15"/>
      <c r="AA2" s="15"/>
      <c r="AB2" s="69"/>
      <c r="AC2" s="70">
        <f>SUM(AC3:AC101)</f>
        <v>136.39999999999998</v>
      </c>
      <c r="AD2" s="71"/>
      <c r="AE2" s="72">
        <f>SUM(AE3:AE34)</f>
        <v>180.23999999999998</v>
      </c>
    </row>
    <row r="3" spans="1:31" x14ac:dyDescent="0.25">
      <c r="A3" t="s">
        <v>143</v>
      </c>
      <c r="B3" s="39" t="s">
        <v>144</v>
      </c>
      <c r="C3" t="s">
        <v>145</v>
      </c>
      <c r="D3" s="39" t="s">
        <v>146</v>
      </c>
      <c r="E3" s="56">
        <v>15.95</v>
      </c>
      <c r="F3" s="57">
        <v>1</v>
      </c>
      <c r="G3" s="57">
        <v>1</v>
      </c>
      <c r="H3" s="44">
        <v>1</v>
      </c>
      <c r="I3" s="58">
        <v>1</v>
      </c>
      <c r="J3" s="58">
        <v>1</v>
      </c>
      <c r="K3" s="58">
        <v>1</v>
      </c>
      <c r="AA3" s="46">
        <v>1</v>
      </c>
      <c r="AB3" s="59">
        <v>0</v>
      </c>
      <c r="AC3" s="60">
        <f t="shared" ref="AC3:AC34" si="0">AB3*E3</f>
        <v>0</v>
      </c>
      <c r="AD3" s="71">
        <v>1</v>
      </c>
      <c r="AE3" s="73">
        <f t="shared" ref="AE3:AE34" si="1">AD3*E3</f>
        <v>15.95</v>
      </c>
    </row>
    <row r="4" spans="1:31" x14ac:dyDescent="0.25">
      <c r="A4" t="s">
        <v>143</v>
      </c>
      <c r="B4" s="27" t="s">
        <v>147</v>
      </c>
      <c r="E4" s="56"/>
      <c r="F4" s="57">
        <v>1</v>
      </c>
      <c r="G4" s="57">
        <v>1</v>
      </c>
      <c r="H4" s="44">
        <v>1</v>
      </c>
      <c r="K4" s="58">
        <v>1</v>
      </c>
      <c r="AA4" s="46">
        <v>1</v>
      </c>
      <c r="AC4" s="60">
        <f t="shared" si="0"/>
        <v>0</v>
      </c>
      <c r="AD4" s="71">
        <v>1</v>
      </c>
      <c r="AE4" s="73">
        <f t="shared" si="1"/>
        <v>0</v>
      </c>
    </row>
    <row r="5" spans="1:31" x14ac:dyDescent="0.25">
      <c r="A5" t="s">
        <v>143</v>
      </c>
      <c r="B5" s="27" t="s">
        <v>148</v>
      </c>
      <c r="C5" t="s">
        <v>149</v>
      </c>
      <c r="E5" s="56"/>
      <c r="F5" s="57">
        <v>1</v>
      </c>
      <c r="G5" s="57">
        <v>1</v>
      </c>
      <c r="H5" s="44">
        <v>1</v>
      </c>
      <c r="I5" s="58">
        <v>1</v>
      </c>
      <c r="K5" s="58">
        <v>1</v>
      </c>
      <c r="AA5" s="46">
        <v>1</v>
      </c>
      <c r="AC5" s="60">
        <f t="shared" si="0"/>
        <v>0</v>
      </c>
      <c r="AD5" s="71">
        <v>1</v>
      </c>
      <c r="AE5" s="73">
        <f t="shared" si="1"/>
        <v>0</v>
      </c>
    </row>
    <row r="6" spans="1:31" x14ac:dyDescent="0.25">
      <c r="B6" s="39" t="s">
        <v>150</v>
      </c>
      <c r="C6" t="s">
        <v>151</v>
      </c>
      <c r="D6" s="39" t="s">
        <v>152</v>
      </c>
      <c r="E6" s="56">
        <v>7.75</v>
      </c>
      <c r="X6" s="46">
        <v>1</v>
      </c>
      <c r="Y6" s="46">
        <v>1</v>
      </c>
      <c r="Z6" s="46">
        <v>1</v>
      </c>
      <c r="AA6" s="46">
        <v>1</v>
      </c>
      <c r="AB6" s="59">
        <v>1</v>
      </c>
      <c r="AC6" s="60">
        <f t="shared" si="0"/>
        <v>7.75</v>
      </c>
      <c r="AD6" s="71"/>
      <c r="AE6" s="73">
        <f t="shared" si="1"/>
        <v>0</v>
      </c>
    </row>
    <row r="7" spans="1:31" x14ac:dyDescent="0.25">
      <c r="A7" s="74">
        <v>43054</v>
      </c>
      <c r="B7" s="39" t="s">
        <v>153</v>
      </c>
      <c r="C7">
        <v>40215</v>
      </c>
      <c r="D7" s="39" t="s">
        <v>94</v>
      </c>
      <c r="E7" s="56">
        <v>22</v>
      </c>
      <c r="F7" s="57">
        <v>1</v>
      </c>
      <c r="AA7" s="46">
        <v>1</v>
      </c>
      <c r="AC7" s="60">
        <f t="shared" si="0"/>
        <v>0</v>
      </c>
      <c r="AD7" s="71"/>
      <c r="AE7" s="73">
        <f t="shared" si="1"/>
        <v>0</v>
      </c>
    </row>
    <row r="8" spans="1:31" x14ac:dyDescent="0.25">
      <c r="B8" s="39" t="s">
        <v>154</v>
      </c>
      <c r="E8" s="56"/>
      <c r="AB8" s="59">
        <v>1</v>
      </c>
      <c r="AC8" s="60">
        <f t="shared" si="0"/>
        <v>0</v>
      </c>
      <c r="AD8" s="71">
        <v>1</v>
      </c>
      <c r="AE8" s="73">
        <f t="shared" si="1"/>
        <v>0</v>
      </c>
    </row>
    <row r="9" spans="1:31" x14ac:dyDescent="0.25">
      <c r="B9" s="39" t="s">
        <v>155</v>
      </c>
      <c r="E9" s="56"/>
      <c r="AB9" s="59">
        <v>1</v>
      </c>
      <c r="AC9" s="60">
        <f t="shared" si="0"/>
        <v>0</v>
      </c>
      <c r="AD9" s="71">
        <v>1</v>
      </c>
      <c r="AE9" s="73">
        <f t="shared" si="1"/>
        <v>0</v>
      </c>
    </row>
    <row r="10" spans="1:31" x14ac:dyDescent="0.25">
      <c r="B10" s="27" t="s">
        <v>156</v>
      </c>
      <c r="E10" s="56"/>
      <c r="AC10" s="60">
        <f t="shared" si="0"/>
        <v>0</v>
      </c>
      <c r="AD10" s="71">
        <v>1</v>
      </c>
      <c r="AE10" s="73">
        <f t="shared" si="1"/>
        <v>0</v>
      </c>
    </row>
    <row r="11" spans="1:31" x14ac:dyDescent="0.25">
      <c r="A11" s="74">
        <v>43054</v>
      </c>
      <c r="B11" s="27" t="s">
        <v>157</v>
      </c>
      <c r="C11">
        <v>2592001</v>
      </c>
      <c r="D11" s="39" t="s">
        <v>94</v>
      </c>
      <c r="E11" s="56"/>
      <c r="I11" s="58">
        <v>1</v>
      </c>
      <c r="AA11" s="46">
        <v>1</v>
      </c>
      <c r="AC11" s="60">
        <f t="shared" si="0"/>
        <v>0</v>
      </c>
      <c r="AD11" s="71">
        <v>1</v>
      </c>
      <c r="AE11" s="73">
        <f t="shared" si="1"/>
        <v>0</v>
      </c>
    </row>
    <row r="12" spans="1:31" x14ac:dyDescent="0.25">
      <c r="A12" s="74">
        <v>43054</v>
      </c>
      <c r="B12" s="27" t="s">
        <v>158</v>
      </c>
      <c r="C12">
        <v>4300001</v>
      </c>
      <c r="D12" s="39" t="s">
        <v>94</v>
      </c>
      <c r="E12" s="56"/>
      <c r="I12" s="58">
        <v>1</v>
      </c>
      <c r="J12" s="58">
        <v>1</v>
      </c>
      <c r="AA12" s="46">
        <v>1</v>
      </c>
      <c r="AC12" s="60">
        <f t="shared" si="0"/>
        <v>0</v>
      </c>
      <c r="AD12" s="71"/>
      <c r="AE12" s="73">
        <f t="shared" si="1"/>
        <v>0</v>
      </c>
    </row>
    <row r="13" spans="1:31" x14ac:dyDescent="0.25">
      <c r="A13" s="74"/>
      <c r="D13" s="39"/>
      <c r="E13" s="56"/>
      <c r="AC13" s="60">
        <f t="shared" si="0"/>
        <v>0</v>
      </c>
      <c r="AD13" s="71"/>
      <c r="AE13" s="73">
        <f t="shared" si="1"/>
        <v>0</v>
      </c>
    </row>
    <row r="14" spans="1:31" x14ac:dyDescent="0.25">
      <c r="A14" s="74">
        <v>43067</v>
      </c>
      <c r="B14" s="39" t="s">
        <v>159</v>
      </c>
      <c r="D14" s="39" t="s">
        <v>160</v>
      </c>
      <c r="E14" s="56">
        <v>16.45</v>
      </c>
      <c r="AB14" s="59">
        <v>1</v>
      </c>
      <c r="AC14" s="60">
        <f t="shared" si="0"/>
        <v>16.45</v>
      </c>
      <c r="AD14" s="71">
        <v>1</v>
      </c>
      <c r="AE14" s="73">
        <f t="shared" si="1"/>
        <v>16.45</v>
      </c>
    </row>
    <row r="15" spans="1:31" x14ac:dyDescent="0.25">
      <c r="A15" s="74">
        <v>43062</v>
      </c>
      <c r="B15" s="27" t="s">
        <v>161</v>
      </c>
      <c r="C15" t="s">
        <v>162</v>
      </c>
      <c r="D15" t="s">
        <v>163</v>
      </c>
      <c r="E15" s="56">
        <v>9.1300000000000008</v>
      </c>
      <c r="I15" s="58">
        <v>1</v>
      </c>
      <c r="AB15" s="59">
        <v>1</v>
      </c>
      <c r="AC15" s="60">
        <f t="shared" si="0"/>
        <v>9.1300000000000008</v>
      </c>
      <c r="AD15" s="71">
        <v>1</v>
      </c>
      <c r="AE15" s="73">
        <f t="shared" si="1"/>
        <v>9.1300000000000008</v>
      </c>
    </row>
    <row r="16" spans="1:31" x14ac:dyDescent="0.25">
      <c r="B16" s="27" t="s">
        <v>164</v>
      </c>
      <c r="E16" s="56"/>
      <c r="J16" s="58">
        <v>1</v>
      </c>
      <c r="AB16" s="59">
        <v>1</v>
      </c>
      <c r="AC16" s="60">
        <f t="shared" si="0"/>
        <v>0</v>
      </c>
      <c r="AD16" s="71">
        <v>1</v>
      </c>
      <c r="AE16" s="73">
        <f t="shared" si="1"/>
        <v>0</v>
      </c>
    </row>
    <row r="17" spans="1:31" x14ac:dyDescent="0.25">
      <c r="B17" s="75" t="s">
        <v>165</v>
      </c>
      <c r="D17" s="39"/>
      <c r="E17" s="56"/>
      <c r="J17" s="58">
        <v>1</v>
      </c>
      <c r="AC17" s="60">
        <f t="shared" si="0"/>
        <v>0</v>
      </c>
      <c r="AD17" s="71"/>
      <c r="AE17" s="73">
        <f t="shared" si="1"/>
        <v>0</v>
      </c>
    </row>
    <row r="18" spans="1:31" x14ac:dyDescent="0.25">
      <c r="B18" s="75" t="s">
        <v>166</v>
      </c>
      <c r="D18" s="39"/>
      <c r="E18" s="56"/>
      <c r="K18" s="58">
        <v>1</v>
      </c>
      <c r="AC18" s="60">
        <f t="shared" si="0"/>
        <v>0</v>
      </c>
      <c r="AD18" s="71"/>
      <c r="AE18" s="73">
        <f t="shared" si="1"/>
        <v>0</v>
      </c>
    </row>
    <row r="19" spans="1:31" x14ac:dyDescent="0.25">
      <c r="B19" s="75" t="s">
        <v>167</v>
      </c>
      <c r="D19" s="39"/>
      <c r="E19" s="56"/>
      <c r="AC19" s="60">
        <f t="shared" si="0"/>
        <v>0</v>
      </c>
      <c r="AD19" s="71"/>
      <c r="AE19" s="73">
        <f t="shared" si="1"/>
        <v>0</v>
      </c>
    </row>
    <row r="20" spans="1:31" x14ac:dyDescent="0.25">
      <c r="B20" s="75" t="s">
        <v>168</v>
      </c>
      <c r="D20" s="39"/>
      <c r="E20" s="56"/>
      <c r="M20" s="45">
        <v>1</v>
      </c>
      <c r="AC20" s="60">
        <f t="shared" si="0"/>
        <v>0</v>
      </c>
      <c r="AD20" s="71"/>
      <c r="AE20" s="73">
        <f t="shared" si="1"/>
        <v>0</v>
      </c>
    </row>
    <row r="21" spans="1:31" x14ac:dyDescent="0.25">
      <c r="B21" s="75" t="s">
        <v>169</v>
      </c>
      <c r="D21" s="39"/>
      <c r="E21" s="56"/>
      <c r="M21" s="45">
        <v>1</v>
      </c>
      <c r="AC21" s="60">
        <f t="shared" si="0"/>
        <v>0</v>
      </c>
      <c r="AD21" s="71"/>
      <c r="AE21" s="73">
        <f t="shared" si="1"/>
        <v>0</v>
      </c>
    </row>
    <row r="22" spans="1:31" x14ac:dyDescent="0.25">
      <c r="A22" s="74">
        <v>43070</v>
      </c>
      <c r="B22" s="75" t="s">
        <v>170</v>
      </c>
      <c r="C22" t="s">
        <v>171</v>
      </c>
      <c r="D22" s="39"/>
      <c r="E22" s="56">
        <v>22.53</v>
      </c>
      <c r="M22" s="45">
        <v>1</v>
      </c>
      <c r="AC22" s="60">
        <f t="shared" si="0"/>
        <v>0</v>
      </c>
      <c r="AD22" s="71">
        <v>1</v>
      </c>
      <c r="AE22" s="73">
        <f t="shared" si="1"/>
        <v>22.53</v>
      </c>
    </row>
    <row r="23" spans="1:31" x14ac:dyDescent="0.25">
      <c r="A23" s="74" t="s">
        <v>143</v>
      </c>
      <c r="B23" s="75" t="s">
        <v>172</v>
      </c>
      <c r="C23" t="s">
        <v>173</v>
      </c>
      <c r="E23" s="56">
        <v>3.95</v>
      </c>
      <c r="M23" s="45">
        <v>1</v>
      </c>
      <c r="AC23" s="60">
        <f t="shared" si="0"/>
        <v>0</v>
      </c>
      <c r="AD23" s="71">
        <v>1</v>
      </c>
      <c r="AE23" s="73">
        <f t="shared" si="1"/>
        <v>3.95</v>
      </c>
    </row>
    <row r="24" spans="1:31" x14ac:dyDescent="0.25">
      <c r="A24" t="s">
        <v>143</v>
      </c>
      <c r="B24" s="27" t="s">
        <v>174</v>
      </c>
      <c r="C24" t="s">
        <v>175</v>
      </c>
      <c r="E24">
        <v>49.16</v>
      </c>
      <c r="AB24" s="59">
        <v>1</v>
      </c>
      <c r="AC24" s="60">
        <f t="shared" si="0"/>
        <v>49.16</v>
      </c>
      <c r="AD24" s="71">
        <v>1</v>
      </c>
      <c r="AE24" s="73">
        <f t="shared" si="1"/>
        <v>49.16</v>
      </c>
    </row>
    <row r="25" spans="1:31" x14ac:dyDescent="0.25">
      <c r="A25" s="74">
        <v>43070</v>
      </c>
      <c r="B25" s="27" t="s">
        <v>176</v>
      </c>
      <c r="C25" t="s">
        <v>177</v>
      </c>
      <c r="E25" s="56">
        <v>13.9</v>
      </c>
      <c r="AB25" s="59">
        <v>1</v>
      </c>
      <c r="AC25" s="60">
        <f t="shared" si="0"/>
        <v>13.9</v>
      </c>
      <c r="AD25" s="71">
        <v>1</v>
      </c>
      <c r="AE25" s="73">
        <f t="shared" si="1"/>
        <v>13.9</v>
      </c>
    </row>
    <row r="26" spans="1:31" x14ac:dyDescent="0.25">
      <c r="A26" t="s">
        <v>143</v>
      </c>
      <c r="B26" s="27" t="s">
        <v>178</v>
      </c>
      <c r="C26" t="s">
        <v>179</v>
      </c>
      <c r="T26" s="45">
        <v>1</v>
      </c>
      <c r="AB26" s="59">
        <v>1</v>
      </c>
      <c r="AC26" s="60">
        <f t="shared" si="0"/>
        <v>0</v>
      </c>
      <c r="AD26" s="71">
        <v>1</v>
      </c>
      <c r="AE26" s="73">
        <f t="shared" si="1"/>
        <v>0</v>
      </c>
    </row>
    <row r="27" spans="1:31" x14ac:dyDescent="0.25">
      <c r="A27" s="74" t="s">
        <v>143</v>
      </c>
      <c r="B27" s="27" t="s">
        <v>180</v>
      </c>
      <c r="C27" t="s">
        <v>181</v>
      </c>
      <c r="E27" s="56">
        <v>4.24</v>
      </c>
      <c r="Y27" s="46">
        <v>1</v>
      </c>
      <c r="Z27" s="46">
        <v>1</v>
      </c>
      <c r="AB27" s="59">
        <v>1</v>
      </c>
      <c r="AC27" s="60">
        <f t="shared" si="0"/>
        <v>4.24</v>
      </c>
      <c r="AD27" s="71">
        <v>1</v>
      </c>
      <c r="AE27" s="73">
        <f t="shared" si="1"/>
        <v>4.24</v>
      </c>
    </row>
    <row r="28" spans="1:31" x14ac:dyDescent="0.25">
      <c r="B28" s="27" t="s">
        <v>182</v>
      </c>
      <c r="C28" t="s">
        <v>183</v>
      </c>
      <c r="E28">
        <v>6.66</v>
      </c>
      <c r="Y28" s="46">
        <v>1</v>
      </c>
      <c r="Z28" s="46">
        <v>1</v>
      </c>
      <c r="AB28" s="59">
        <v>1</v>
      </c>
      <c r="AC28" s="60">
        <f t="shared" si="0"/>
        <v>6.66</v>
      </c>
      <c r="AD28" s="71">
        <v>1</v>
      </c>
      <c r="AE28" s="73">
        <f t="shared" si="1"/>
        <v>6.66</v>
      </c>
    </row>
    <row r="29" spans="1:31" x14ac:dyDescent="0.25">
      <c r="A29" s="74">
        <v>43070</v>
      </c>
      <c r="B29" s="27" t="s">
        <v>184</v>
      </c>
      <c r="C29" t="s">
        <v>185</v>
      </c>
      <c r="E29" s="56">
        <v>29.11</v>
      </c>
      <c r="Y29" s="46">
        <v>1</v>
      </c>
      <c r="Z29" s="46">
        <v>1</v>
      </c>
      <c r="AB29" s="59">
        <v>1</v>
      </c>
      <c r="AC29" s="60">
        <f t="shared" si="0"/>
        <v>29.11</v>
      </c>
      <c r="AD29" s="71">
        <v>1</v>
      </c>
      <c r="AE29" s="73">
        <f t="shared" si="1"/>
        <v>29.11</v>
      </c>
    </row>
    <row r="30" spans="1:31" x14ac:dyDescent="0.25">
      <c r="A30" s="74">
        <v>43070</v>
      </c>
      <c r="B30" s="27" t="s">
        <v>186</v>
      </c>
      <c r="C30" t="s">
        <v>187</v>
      </c>
      <c r="E30">
        <v>9.16</v>
      </c>
      <c r="AC30" s="60">
        <f t="shared" si="0"/>
        <v>0</v>
      </c>
      <c r="AD30" s="71">
        <v>1</v>
      </c>
      <c r="AE30" s="73">
        <f t="shared" si="1"/>
        <v>9.16</v>
      </c>
    </row>
    <row r="31" spans="1:31" x14ac:dyDescent="0.25">
      <c r="B31" s="27" t="s">
        <v>188</v>
      </c>
      <c r="Y31" s="46">
        <v>1</v>
      </c>
      <c r="Z31" s="46">
        <v>1</v>
      </c>
      <c r="AA31" s="46">
        <v>1</v>
      </c>
      <c r="AC31" s="60">
        <f t="shared" si="0"/>
        <v>0</v>
      </c>
      <c r="AD31" s="71">
        <v>1</v>
      </c>
      <c r="AE31" s="73">
        <f t="shared" si="1"/>
        <v>0</v>
      </c>
    </row>
    <row r="32" spans="1:31" x14ac:dyDescent="0.25">
      <c r="B32" s="27" t="s">
        <v>189</v>
      </c>
      <c r="E32">
        <v>65</v>
      </c>
      <c r="Y32" s="46">
        <v>1</v>
      </c>
      <c r="Z32" s="46">
        <v>1</v>
      </c>
      <c r="AC32" s="60">
        <f t="shared" si="0"/>
        <v>0</v>
      </c>
      <c r="AD32" s="71"/>
      <c r="AE32" s="73">
        <f t="shared" si="1"/>
        <v>0</v>
      </c>
    </row>
    <row r="33" spans="2:31" x14ac:dyDescent="0.25">
      <c r="B33" s="27" t="s">
        <v>190</v>
      </c>
      <c r="Z33" s="46">
        <v>1</v>
      </c>
      <c r="AC33" s="60">
        <f t="shared" si="0"/>
        <v>0</v>
      </c>
      <c r="AD33" s="71">
        <v>1</v>
      </c>
      <c r="AE33" s="73">
        <f t="shared" si="1"/>
        <v>0</v>
      </c>
    </row>
    <row r="34" spans="2:31" x14ac:dyDescent="0.25">
      <c r="B34" s="27" t="s">
        <v>191</v>
      </c>
      <c r="Y34" s="46">
        <v>1</v>
      </c>
      <c r="AA34" s="46">
        <v>1</v>
      </c>
      <c r="AB34" s="59">
        <v>1</v>
      </c>
      <c r="AC34" s="60">
        <f t="shared" si="0"/>
        <v>0</v>
      </c>
      <c r="AD34" s="71">
        <v>1</v>
      </c>
      <c r="AE34" s="73">
        <f t="shared" si="1"/>
        <v>0</v>
      </c>
    </row>
    <row r="35" spans="2:31" x14ac:dyDescent="0.25">
      <c r="AD35" s="71"/>
    </row>
    <row r="36" spans="2:31" x14ac:dyDescent="0.25">
      <c r="AD36" s="71"/>
    </row>
    <row r="37" spans="2:31" x14ac:dyDescent="0.25">
      <c r="AD37" s="71"/>
    </row>
    <row r="38" spans="2:31" x14ac:dyDescent="0.25">
      <c r="AD38" s="71"/>
    </row>
    <row r="39" spans="2:31" x14ac:dyDescent="0.25">
      <c r="AD39" s="71"/>
    </row>
    <row r="40" spans="2:31" x14ac:dyDescent="0.25">
      <c r="AD40" s="71"/>
    </row>
    <row r="41" spans="2:31" x14ac:dyDescent="0.25">
      <c r="AD41" s="71"/>
    </row>
    <row r="42" spans="2:31" x14ac:dyDescent="0.25">
      <c r="AD42" s="71"/>
    </row>
    <row r="43" spans="2:31" x14ac:dyDescent="0.25">
      <c r="AD43" s="71"/>
    </row>
    <row r="44" spans="2:31" x14ac:dyDescent="0.25">
      <c r="AD44" s="71"/>
    </row>
    <row r="45" spans="2:31" x14ac:dyDescent="0.25">
      <c r="AD45" s="71"/>
    </row>
    <row r="46" spans="2:31" x14ac:dyDescent="0.25">
      <c r="AD46" s="71"/>
    </row>
    <row r="47" spans="2:31" x14ac:dyDescent="0.25">
      <c r="AD47" s="71"/>
    </row>
    <row r="48" spans="2:31" x14ac:dyDescent="0.25">
      <c r="AD48" s="71"/>
    </row>
    <row r="49" spans="30:30" x14ac:dyDescent="0.25">
      <c r="AD49" s="71"/>
    </row>
    <row r="50" spans="30:30" x14ac:dyDescent="0.25">
      <c r="AD50" s="71"/>
    </row>
    <row r="51" spans="30:30" x14ac:dyDescent="0.25">
      <c r="AD51" s="71"/>
    </row>
    <row r="52" spans="30:30" x14ac:dyDescent="0.25">
      <c r="AD52" s="71"/>
    </row>
    <row r="53" spans="30:30" x14ac:dyDescent="0.25">
      <c r="AD53" s="71"/>
    </row>
    <row r="54" spans="30:30" x14ac:dyDescent="0.25">
      <c r="AD54" s="71"/>
    </row>
    <row r="55" spans="30:30" x14ac:dyDescent="0.25">
      <c r="AD55" s="71"/>
    </row>
    <row r="56" spans="30:30" x14ac:dyDescent="0.25">
      <c r="AD56" s="71"/>
    </row>
    <row r="57" spans="30:30" x14ac:dyDescent="0.25">
      <c r="AD57" s="71"/>
    </row>
    <row r="58" spans="30:30" x14ac:dyDescent="0.25">
      <c r="AD58" s="71"/>
    </row>
    <row r="59" spans="30:30" x14ac:dyDescent="0.25">
      <c r="AD59" s="71"/>
    </row>
    <row r="60" spans="30:30" x14ac:dyDescent="0.25">
      <c r="AD60" s="71"/>
    </row>
    <row r="61" spans="30:30" x14ac:dyDescent="0.25">
      <c r="AD61" s="71"/>
    </row>
    <row r="62" spans="30:30" x14ac:dyDescent="0.25">
      <c r="AD62" s="71"/>
    </row>
    <row r="63" spans="30:30" x14ac:dyDescent="0.25">
      <c r="AD63" s="71"/>
    </row>
    <row r="64" spans="30:30" x14ac:dyDescent="0.25">
      <c r="AD64" s="71"/>
    </row>
    <row r="65" spans="30:30" x14ac:dyDescent="0.25">
      <c r="AD65" s="71"/>
    </row>
    <row r="66" spans="30:30" x14ac:dyDescent="0.25">
      <c r="AD66" s="71"/>
    </row>
    <row r="67" spans="30:30" x14ac:dyDescent="0.25">
      <c r="AD67" s="71"/>
    </row>
    <row r="68" spans="30:30" x14ac:dyDescent="0.25">
      <c r="AD68" s="71"/>
    </row>
    <row r="69" spans="30:30" x14ac:dyDescent="0.25">
      <c r="AD69" s="71"/>
    </row>
    <row r="70" spans="30:30" x14ac:dyDescent="0.25">
      <c r="AD70" s="71"/>
    </row>
    <row r="71" spans="30:30" x14ac:dyDescent="0.25">
      <c r="AD71" s="71"/>
    </row>
    <row r="72" spans="30:30" x14ac:dyDescent="0.25">
      <c r="AD72" s="71"/>
    </row>
    <row r="73" spans="30:30" x14ac:dyDescent="0.25">
      <c r="AD73" s="71"/>
    </row>
    <row r="74" spans="30:30" x14ac:dyDescent="0.25">
      <c r="AD74" s="71"/>
    </row>
    <row r="75" spans="30:30" x14ac:dyDescent="0.25">
      <c r="AD75" s="71"/>
    </row>
    <row r="76" spans="30:30" x14ac:dyDescent="0.25">
      <c r="AD76" s="71"/>
    </row>
    <row r="77" spans="30:30" x14ac:dyDescent="0.25">
      <c r="AD77" s="71"/>
    </row>
    <row r="78" spans="30:30" x14ac:dyDescent="0.25">
      <c r="AD78" s="71"/>
    </row>
    <row r="79" spans="30:30" x14ac:dyDescent="0.25">
      <c r="AD79" s="71"/>
    </row>
    <row r="80" spans="30:30" x14ac:dyDescent="0.25">
      <c r="AD80" s="71"/>
    </row>
    <row r="81" spans="30:30" x14ac:dyDescent="0.25">
      <c r="AD81" s="71"/>
    </row>
    <row r="82" spans="30:30" x14ac:dyDescent="0.25">
      <c r="AD82" s="71"/>
    </row>
    <row r="83" spans="30:30" x14ac:dyDescent="0.25">
      <c r="AD83" s="71">
        <f t="shared" ref="AD83:AD112" si="2">AB83*B83</f>
        <v>0</v>
      </c>
    </row>
    <row r="84" spans="30:30" x14ac:dyDescent="0.25">
      <c r="AD84" s="71">
        <f t="shared" si="2"/>
        <v>0</v>
      </c>
    </row>
    <row r="85" spans="30:30" x14ac:dyDescent="0.25">
      <c r="AD85" s="71">
        <f t="shared" si="2"/>
        <v>0</v>
      </c>
    </row>
    <row r="86" spans="30:30" x14ac:dyDescent="0.25">
      <c r="AD86" s="71">
        <f t="shared" si="2"/>
        <v>0</v>
      </c>
    </row>
    <row r="87" spans="30:30" x14ac:dyDescent="0.25">
      <c r="AD87" s="71">
        <f t="shared" si="2"/>
        <v>0</v>
      </c>
    </row>
    <row r="88" spans="30:30" x14ac:dyDescent="0.25">
      <c r="AD88" s="71">
        <f t="shared" si="2"/>
        <v>0</v>
      </c>
    </row>
    <row r="89" spans="30:30" x14ac:dyDescent="0.25">
      <c r="AD89" s="71">
        <f t="shared" si="2"/>
        <v>0</v>
      </c>
    </row>
    <row r="90" spans="30:30" x14ac:dyDescent="0.25">
      <c r="AD90" s="71">
        <f t="shared" si="2"/>
        <v>0</v>
      </c>
    </row>
    <row r="91" spans="30:30" x14ac:dyDescent="0.25">
      <c r="AD91" s="71">
        <f t="shared" si="2"/>
        <v>0</v>
      </c>
    </row>
    <row r="92" spans="30:30" x14ac:dyDescent="0.25">
      <c r="AD92" s="71">
        <f t="shared" si="2"/>
        <v>0</v>
      </c>
    </row>
    <row r="93" spans="30:30" x14ac:dyDescent="0.25">
      <c r="AD93" s="71">
        <f t="shared" si="2"/>
        <v>0</v>
      </c>
    </row>
    <row r="94" spans="30:30" x14ac:dyDescent="0.25">
      <c r="AD94" s="71">
        <f t="shared" si="2"/>
        <v>0</v>
      </c>
    </row>
    <row r="95" spans="30:30" x14ac:dyDescent="0.25">
      <c r="AD95" s="71">
        <f t="shared" si="2"/>
        <v>0</v>
      </c>
    </row>
    <row r="96" spans="30:30" x14ac:dyDescent="0.25">
      <c r="AD96" s="71">
        <f t="shared" si="2"/>
        <v>0</v>
      </c>
    </row>
    <row r="97" spans="30:30" x14ac:dyDescent="0.25">
      <c r="AD97" s="71">
        <f t="shared" si="2"/>
        <v>0</v>
      </c>
    </row>
    <row r="98" spans="30:30" x14ac:dyDescent="0.25">
      <c r="AD98" s="71">
        <f t="shared" si="2"/>
        <v>0</v>
      </c>
    </row>
    <row r="99" spans="30:30" x14ac:dyDescent="0.25">
      <c r="AD99" s="71">
        <f t="shared" si="2"/>
        <v>0</v>
      </c>
    </row>
    <row r="100" spans="30:30" x14ac:dyDescent="0.25">
      <c r="AD100" s="71">
        <f t="shared" si="2"/>
        <v>0</v>
      </c>
    </row>
    <row r="101" spans="30:30" x14ac:dyDescent="0.25">
      <c r="AD101" s="71">
        <f t="shared" si="2"/>
        <v>0</v>
      </c>
    </row>
    <row r="102" spans="30:30" x14ac:dyDescent="0.25">
      <c r="AD102" s="71">
        <f t="shared" si="2"/>
        <v>0</v>
      </c>
    </row>
    <row r="103" spans="30:30" x14ac:dyDescent="0.25">
      <c r="AD103" s="71">
        <f t="shared" si="2"/>
        <v>0</v>
      </c>
    </row>
    <row r="104" spans="30:30" x14ac:dyDescent="0.25">
      <c r="AD104" s="71">
        <f t="shared" si="2"/>
        <v>0</v>
      </c>
    </row>
    <row r="105" spans="30:30" x14ac:dyDescent="0.25">
      <c r="AD105" s="71">
        <f t="shared" si="2"/>
        <v>0</v>
      </c>
    </row>
    <row r="106" spans="30:30" x14ac:dyDescent="0.25">
      <c r="AD106" s="71">
        <f t="shared" si="2"/>
        <v>0</v>
      </c>
    </row>
    <row r="107" spans="30:30" x14ac:dyDescent="0.25">
      <c r="AD107" s="71">
        <f t="shared" si="2"/>
        <v>0</v>
      </c>
    </row>
    <row r="108" spans="30:30" x14ac:dyDescent="0.25">
      <c r="AD108" s="71">
        <f t="shared" si="2"/>
        <v>0</v>
      </c>
    </row>
    <row r="109" spans="30:30" x14ac:dyDescent="0.25">
      <c r="AD109" s="71">
        <f t="shared" si="2"/>
        <v>0</v>
      </c>
    </row>
    <row r="110" spans="30:30" x14ac:dyDescent="0.25">
      <c r="AD110" s="71">
        <f t="shared" si="2"/>
        <v>0</v>
      </c>
    </row>
    <row r="111" spans="30:30" x14ac:dyDescent="0.25">
      <c r="AD111" s="71">
        <f t="shared" si="2"/>
        <v>0</v>
      </c>
    </row>
    <row r="112" spans="30:30" x14ac:dyDescent="0.25">
      <c r="AD112" s="71">
        <f t="shared" si="2"/>
        <v>0</v>
      </c>
    </row>
  </sheetData>
  <hyperlinks>
    <hyperlink ref="B3" r:id="rId1" xr:uid="{00000000-0004-0000-0500-000000000000}"/>
    <hyperlink ref="D3" r:id="rId2" xr:uid="{00000000-0004-0000-0500-000001000000}"/>
    <hyperlink ref="B6" r:id="rId3" xr:uid="{00000000-0004-0000-0500-000002000000}"/>
    <hyperlink ref="D6" r:id="rId4" xr:uid="{00000000-0004-0000-0500-000003000000}"/>
    <hyperlink ref="B7" r:id="rId5" xr:uid="{00000000-0004-0000-0500-000004000000}"/>
    <hyperlink ref="D7" r:id="rId6" xr:uid="{00000000-0004-0000-0500-000005000000}"/>
    <hyperlink ref="B8" r:id="rId7" xr:uid="{00000000-0004-0000-0500-000006000000}"/>
    <hyperlink ref="B9" r:id="rId8" xr:uid="{00000000-0004-0000-0500-000007000000}"/>
    <hyperlink ref="D11" r:id="rId9" xr:uid="{00000000-0004-0000-0500-000008000000}"/>
    <hyperlink ref="D12" r:id="rId10" xr:uid="{00000000-0004-0000-0500-000009000000}"/>
    <hyperlink ref="B14" r:id="rId11" xr:uid="{00000000-0004-0000-0500-00000A000000}"/>
    <hyperlink ref="D14" r:id="rId12" xr:uid="{00000000-0004-0000-05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0"/>
  <sheetViews>
    <sheetView topLeftCell="A10" zoomScaleNormal="100" workbookViewId="0">
      <selection activeCell="J41" sqref="J41"/>
    </sheetView>
  </sheetViews>
  <sheetFormatPr defaultColWidth="14.28515625" defaultRowHeight="15" x14ac:dyDescent="0.25"/>
  <cols>
    <col min="1" max="1" width="10" customWidth="1"/>
    <col min="2" max="2" width="31" customWidth="1"/>
    <col min="3" max="3" width="12" customWidth="1"/>
    <col min="4" max="4" width="8.85546875" style="56" customWidth="1"/>
    <col min="5" max="5" width="7.85546875" customWidth="1"/>
    <col min="9" max="9" width="38" customWidth="1"/>
    <col min="10" max="10" width="7.85546875" style="56" customWidth="1"/>
    <col min="11" max="11" width="8.28515625" customWidth="1"/>
    <col min="12" max="12" width="8.85546875" style="56" customWidth="1"/>
  </cols>
  <sheetData>
    <row r="1" spans="1:14" s="10" customFormat="1" x14ac:dyDescent="0.25">
      <c r="A1" s="10" t="s">
        <v>195</v>
      </c>
      <c r="B1" s="10" t="s">
        <v>196</v>
      </c>
      <c r="C1" s="10" t="s">
        <v>197</v>
      </c>
      <c r="D1" s="68" t="s">
        <v>198</v>
      </c>
      <c r="E1" s="68" t="s">
        <v>109</v>
      </c>
      <c r="F1" s="10" t="s">
        <v>199</v>
      </c>
      <c r="H1" s="10" t="s">
        <v>200</v>
      </c>
      <c r="J1" s="68"/>
      <c r="L1" s="68"/>
    </row>
    <row r="2" spans="1:14" x14ac:dyDescent="0.25">
      <c r="B2" t="s">
        <v>201</v>
      </c>
      <c r="C2">
        <v>1</v>
      </c>
      <c r="D2" s="56">
        <v>1.7</v>
      </c>
      <c r="E2" s="56">
        <f t="shared" ref="E2:E10" si="0">C2*D2</f>
        <v>1.7</v>
      </c>
      <c r="G2" s="10" t="s">
        <v>59</v>
      </c>
      <c r="H2" s="10" t="s">
        <v>142</v>
      </c>
      <c r="I2" s="10" t="s">
        <v>7</v>
      </c>
      <c r="J2" s="68" t="s">
        <v>198</v>
      </c>
      <c r="K2" s="10" t="s">
        <v>197</v>
      </c>
      <c r="L2" s="68" t="s">
        <v>60</v>
      </c>
    </row>
    <row r="3" spans="1:14" x14ac:dyDescent="0.25">
      <c r="B3" t="s">
        <v>202</v>
      </c>
      <c r="C3">
        <v>2</v>
      </c>
      <c r="D3" s="56">
        <v>1.1000000000000001</v>
      </c>
      <c r="E3" s="56">
        <f t="shared" si="0"/>
        <v>2.2000000000000002</v>
      </c>
      <c r="G3">
        <f t="shared" ref="G3:G15" si="1">K3</f>
        <v>8</v>
      </c>
      <c r="H3" s="39" t="s">
        <v>203</v>
      </c>
      <c r="I3" t="s">
        <v>204</v>
      </c>
      <c r="J3" s="56">
        <v>5.45</v>
      </c>
      <c r="K3">
        <v>8</v>
      </c>
      <c r="L3" s="56">
        <f t="shared" ref="L3:L15" si="2">K3*J3</f>
        <v>43.6</v>
      </c>
      <c r="N3" t="str">
        <f t="shared" ref="N3:N15" si="3">CONCATENATE(H3," ",I3)</f>
        <v>TB-ZD0293 LED 5MM CLR RED 23500MCD</v>
      </c>
    </row>
    <row r="4" spans="1:14" x14ac:dyDescent="0.25">
      <c r="B4" t="s">
        <v>205</v>
      </c>
      <c r="C4">
        <v>0.25</v>
      </c>
      <c r="D4" s="56">
        <v>2.99</v>
      </c>
      <c r="E4" s="56">
        <f t="shared" si="0"/>
        <v>0.74750000000000005</v>
      </c>
      <c r="G4">
        <f t="shared" si="1"/>
        <v>1</v>
      </c>
      <c r="H4" s="39" t="s">
        <v>206</v>
      </c>
      <c r="I4" t="s">
        <v>207</v>
      </c>
      <c r="J4" s="56">
        <v>0.55000000000000004</v>
      </c>
      <c r="K4">
        <v>1</v>
      </c>
      <c r="L4" s="56">
        <f t="shared" si="2"/>
        <v>0.55000000000000004</v>
      </c>
      <c r="N4" t="str">
        <f t="shared" si="3"/>
        <v>TB-RR0548 100 ohm resistors x 8</v>
      </c>
    </row>
    <row r="5" spans="1:14" x14ac:dyDescent="0.25">
      <c r="B5" t="s">
        <v>208</v>
      </c>
      <c r="C5">
        <v>1</v>
      </c>
      <c r="D5" s="56">
        <v>5.45</v>
      </c>
      <c r="E5" s="56">
        <f t="shared" si="0"/>
        <v>5.45</v>
      </c>
      <c r="G5">
        <f t="shared" si="1"/>
        <v>8</v>
      </c>
      <c r="H5" s="39" t="s">
        <v>181</v>
      </c>
      <c r="I5" s="27" t="s">
        <v>180</v>
      </c>
      <c r="J5" s="56">
        <v>4.24</v>
      </c>
      <c r="K5">
        <v>8</v>
      </c>
      <c r="L5" s="56">
        <f t="shared" si="2"/>
        <v>33.92</v>
      </c>
      <c r="N5" t="str">
        <f t="shared" si="3"/>
        <v>FIT0096 Breadboard</v>
      </c>
    </row>
    <row r="6" spans="1:14" x14ac:dyDescent="0.25">
      <c r="A6" s="39" t="s">
        <v>206</v>
      </c>
      <c r="B6" t="s">
        <v>209</v>
      </c>
      <c r="C6">
        <f>1/8</f>
        <v>0.125</v>
      </c>
      <c r="D6" s="56">
        <v>0.55000000000000004</v>
      </c>
      <c r="E6" s="56">
        <f t="shared" si="0"/>
        <v>6.8750000000000006E-2</v>
      </c>
      <c r="G6">
        <f t="shared" si="1"/>
        <v>8</v>
      </c>
      <c r="H6" s="39" t="s">
        <v>210</v>
      </c>
      <c r="I6" s="27" t="s">
        <v>182</v>
      </c>
      <c r="J6" s="56">
        <v>8.6300000000000008</v>
      </c>
      <c r="K6">
        <v>8</v>
      </c>
      <c r="L6" s="56">
        <f t="shared" si="2"/>
        <v>69.040000000000006</v>
      </c>
      <c r="N6" t="str">
        <f t="shared" si="3"/>
        <v>DFR0250 Breadboard power supply</v>
      </c>
    </row>
    <row r="7" spans="1:14" x14ac:dyDescent="0.25">
      <c r="A7" s="76">
        <v>1883030</v>
      </c>
      <c r="B7" t="s">
        <v>211</v>
      </c>
      <c r="C7">
        <f>1/8</f>
        <v>0.125</v>
      </c>
      <c r="D7" s="56">
        <v>37.299999999999997</v>
      </c>
      <c r="E7" s="56">
        <f t="shared" si="0"/>
        <v>4.6624999999999996</v>
      </c>
      <c r="G7">
        <f t="shared" si="1"/>
        <v>4</v>
      </c>
      <c r="H7" s="39" t="s">
        <v>185</v>
      </c>
      <c r="I7" s="27" t="s">
        <v>184</v>
      </c>
      <c r="J7" s="56">
        <v>29.11</v>
      </c>
      <c r="K7">
        <v>4</v>
      </c>
      <c r="L7" s="56">
        <f t="shared" si="2"/>
        <v>116.44</v>
      </c>
      <c r="N7" t="str">
        <f t="shared" si="3"/>
        <v>KIT0098 Ecell kit</v>
      </c>
    </row>
    <row r="8" spans="1:14" x14ac:dyDescent="0.25">
      <c r="A8" s="39" t="s">
        <v>181</v>
      </c>
      <c r="B8" s="27" t="s">
        <v>180</v>
      </c>
      <c r="C8">
        <v>1</v>
      </c>
      <c r="D8" s="56">
        <v>4.24</v>
      </c>
      <c r="E8" s="56">
        <f t="shared" si="0"/>
        <v>4.24</v>
      </c>
      <c r="G8">
        <f t="shared" si="1"/>
        <v>8</v>
      </c>
      <c r="H8" s="39" t="s">
        <v>193</v>
      </c>
      <c r="I8" t="s">
        <v>212</v>
      </c>
      <c r="J8" s="56">
        <v>1.83</v>
      </c>
      <c r="K8">
        <v>8</v>
      </c>
      <c r="L8" s="56">
        <f t="shared" si="2"/>
        <v>14.64</v>
      </c>
      <c r="N8" t="str">
        <f t="shared" si="3"/>
        <v>AF-356 Breadboard trim potentiometer [10K]</v>
      </c>
    </row>
    <row r="9" spans="1:14" x14ac:dyDescent="0.25">
      <c r="A9" s="39" t="s">
        <v>210</v>
      </c>
      <c r="B9" s="27" t="s">
        <v>182</v>
      </c>
      <c r="C9">
        <v>1</v>
      </c>
      <c r="D9" s="56">
        <v>8.6300000000000008</v>
      </c>
      <c r="E9" s="56">
        <f t="shared" si="0"/>
        <v>8.6300000000000008</v>
      </c>
      <c r="G9">
        <f t="shared" si="1"/>
        <v>1</v>
      </c>
      <c r="H9" s="39" t="s">
        <v>213</v>
      </c>
      <c r="I9" s="27" t="s">
        <v>214</v>
      </c>
      <c r="J9" s="56">
        <v>15.33</v>
      </c>
      <c r="K9">
        <v>1</v>
      </c>
      <c r="L9" s="56">
        <f t="shared" si="2"/>
        <v>15.33</v>
      </c>
      <c r="N9" t="str">
        <f t="shared" si="3"/>
        <v>PL-1708 Jumper wire M-M 3"</v>
      </c>
    </row>
    <row r="10" spans="1:14" x14ac:dyDescent="0.25">
      <c r="A10" s="39" t="s">
        <v>185</v>
      </c>
      <c r="B10" s="27" t="s">
        <v>184</v>
      </c>
      <c r="C10">
        <v>0.5</v>
      </c>
      <c r="D10" s="56">
        <v>29.11</v>
      </c>
      <c r="E10" s="56">
        <f t="shared" si="0"/>
        <v>14.555</v>
      </c>
      <c r="G10">
        <f t="shared" si="1"/>
        <v>1</v>
      </c>
      <c r="H10" s="39" t="s">
        <v>215</v>
      </c>
      <c r="I10" t="s">
        <v>216</v>
      </c>
      <c r="J10" s="56">
        <v>4.1900000000000004</v>
      </c>
      <c r="K10">
        <v>1</v>
      </c>
      <c r="L10" s="56">
        <f t="shared" si="2"/>
        <v>4.1900000000000004</v>
      </c>
      <c r="N10" t="str">
        <f t="shared" si="3"/>
        <v>PL-1720 Jumper Wire 10-Pack M-F 6" Black</v>
      </c>
    </row>
    <row r="11" spans="1:14" x14ac:dyDescent="0.25">
      <c r="B11" s="27" t="s">
        <v>217</v>
      </c>
      <c r="E11" s="56"/>
      <c r="G11">
        <f t="shared" si="1"/>
        <v>1</v>
      </c>
      <c r="H11" s="39" t="s">
        <v>218</v>
      </c>
      <c r="I11" t="s">
        <v>219</v>
      </c>
      <c r="J11" s="56">
        <v>4.1900000000000004</v>
      </c>
      <c r="K11">
        <v>1</v>
      </c>
      <c r="L11" s="56">
        <f t="shared" si="2"/>
        <v>4.1900000000000004</v>
      </c>
      <c r="N11" t="str">
        <f t="shared" si="3"/>
        <v>PL-1722 Jumper Wire 10-Pack M-F 6" Red</v>
      </c>
    </row>
    <row r="12" spans="1:14" x14ac:dyDescent="0.25">
      <c r="B12" s="39" t="s">
        <v>192</v>
      </c>
      <c r="C12">
        <f>1/12</f>
        <v>8.3333333333333329E-2</v>
      </c>
      <c r="D12" s="56">
        <f>11.99+6.63</f>
        <v>18.62</v>
      </c>
      <c r="E12" s="56">
        <f>C12*D12</f>
        <v>1.5516666666666667</v>
      </c>
      <c r="F12" s="39"/>
      <c r="G12">
        <f t="shared" si="1"/>
        <v>1</v>
      </c>
      <c r="H12" s="39" t="s">
        <v>220</v>
      </c>
      <c r="I12" t="s">
        <v>221</v>
      </c>
      <c r="J12" s="56">
        <v>6.99</v>
      </c>
      <c r="K12">
        <v>1</v>
      </c>
      <c r="L12" s="56">
        <f t="shared" si="2"/>
        <v>6.99</v>
      </c>
      <c r="N12" t="str">
        <f t="shared" si="3"/>
        <v>PL-1740 Jumper Wire 10-Pack F-F 12" Black</v>
      </c>
    </row>
    <row r="13" spans="1:14" x14ac:dyDescent="0.25">
      <c r="B13" s="39" t="s">
        <v>222</v>
      </c>
      <c r="C13">
        <v>1</v>
      </c>
      <c r="D13" s="56">
        <v>1.83</v>
      </c>
      <c r="E13" s="56">
        <f>C13*D13</f>
        <v>1.83</v>
      </c>
      <c r="G13">
        <f t="shared" si="1"/>
        <v>1</v>
      </c>
      <c r="H13" s="39" t="s">
        <v>223</v>
      </c>
      <c r="I13" t="s">
        <v>224</v>
      </c>
      <c r="J13" s="56">
        <v>6.99</v>
      </c>
      <c r="K13">
        <v>1</v>
      </c>
      <c r="L13" s="56">
        <f t="shared" si="2"/>
        <v>6.99</v>
      </c>
      <c r="N13" t="str">
        <f t="shared" si="3"/>
        <v>PL-1742 Jumper Wire 10-Pack F-F 12" Red</v>
      </c>
    </row>
    <row r="14" spans="1:14" x14ac:dyDescent="0.25">
      <c r="A14" s="39" t="s">
        <v>194</v>
      </c>
      <c r="B14" s="27" t="s">
        <v>225</v>
      </c>
      <c r="C14">
        <v>1</v>
      </c>
      <c r="D14" s="56">
        <v>39.950000000000003</v>
      </c>
      <c r="E14" s="56">
        <f>C14*D14</f>
        <v>39.950000000000003</v>
      </c>
      <c r="G14">
        <f t="shared" si="1"/>
        <v>1</v>
      </c>
      <c r="H14" s="39" t="s">
        <v>226</v>
      </c>
      <c r="I14" t="s">
        <v>227</v>
      </c>
      <c r="J14" s="56">
        <v>4.32</v>
      </c>
      <c r="K14">
        <v>1</v>
      </c>
      <c r="L14" s="56">
        <f t="shared" si="2"/>
        <v>4.32</v>
      </c>
      <c r="N14" t="str">
        <f t="shared" si="3"/>
        <v>AF-290 Solid-Core Wire Spool - 25ft - 22AWG - Black</v>
      </c>
    </row>
    <row r="15" spans="1:14" x14ac:dyDescent="0.25">
      <c r="B15" s="27"/>
      <c r="G15">
        <f t="shared" si="1"/>
        <v>1</v>
      </c>
      <c r="H15" s="39" t="s">
        <v>228</v>
      </c>
      <c r="I15" t="s">
        <v>229</v>
      </c>
      <c r="J15" s="56">
        <v>4.32</v>
      </c>
      <c r="K15">
        <v>1</v>
      </c>
      <c r="L15" s="56">
        <f t="shared" si="2"/>
        <v>4.32</v>
      </c>
      <c r="N15" t="str">
        <f t="shared" si="3"/>
        <v>AF-288 Solid-Core Wire Spool - 25ft - 22AWG - Red</v>
      </c>
    </row>
    <row r="17" spans="2:12" x14ac:dyDescent="0.25">
      <c r="B17" s="27" t="s">
        <v>109</v>
      </c>
      <c r="E17" s="77">
        <f>SUM(E2:E16)</f>
        <v>85.585416666666674</v>
      </c>
      <c r="L17" s="56">
        <f>SUM(L3:L16)</f>
        <v>324.52</v>
      </c>
    </row>
    <row r="19" spans="2:12" x14ac:dyDescent="0.25">
      <c r="B19" s="39" t="s">
        <v>133</v>
      </c>
      <c r="C19">
        <v>1</v>
      </c>
      <c r="D19" s="56">
        <v>329.67</v>
      </c>
    </row>
    <row r="22" spans="2:12" x14ac:dyDescent="0.25">
      <c r="B22" s="10" t="s">
        <v>230</v>
      </c>
    </row>
    <row r="23" spans="2:12" x14ac:dyDescent="0.25">
      <c r="B23" t="s">
        <v>231</v>
      </c>
      <c r="C23">
        <v>1</v>
      </c>
      <c r="D23" s="56">
        <f>E17+D19</f>
        <v>415.25541666666669</v>
      </c>
    </row>
    <row r="24" spans="2:12" x14ac:dyDescent="0.25">
      <c r="B24" t="s">
        <v>232</v>
      </c>
      <c r="C24">
        <v>1</v>
      </c>
      <c r="D24" s="56">
        <f>$E$17*C24</f>
        <v>85.585416666666674</v>
      </c>
    </row>
    <row r="25" spans="2:12" x14ac:dyDescent="0.25">
      <c r="B25" t="s">
        <v>233</v>
      </c>
      <c r="C25">
        <v>1</v>
      </c>
      <c r="D25" s="56">
        <f>$E$17*C25</f>
        <v>85.585416666666674</v>
      </c>
    </row>
    <row r="26" spans="2:12" x14ac:dyDescent="0.25">
      <c r="B26" t="s">
        <v>234</v>
      </c>
      <c r="C26">
        <v>1</v>
      </c>
      <c r="D26" s="56">
        <f>$E$17*C26</f>
        <v>85.585416666666674</v>
      </c>
    </row>
    <row r="27" spans="2:12" x14ac:dyDescent="0.25">
      <c r="B27" t="s">
        <v>235</v>
      </c>
      <c r="C27">
        <v>2</v>
      </c>
      <c r="D27" s="56">
        <f>$E$17*C27</f>
        <v>171.17083333333335</v>
      </c>
    </row>
    <row r="28" spans="2:12" x14ac:dyDescent="0.25">
      <c r="B28" t="s">
        <v>236</v>
      </c>
      <c r="C28">
        <v>1</v>
      </c>
      <c r="D28" s="56">
        <f>$E$17*C28</f>
        <v>85.585416666666674</v>
      </c>
    </row>
    <row r="30" spans="2:12" s="10" customFormat="1" x14ac:dyDescent="0.25">
      <c r="B30" s="10" t="s">
        <v>109</v>
      </c>
      <c r="D30" s="68">
        <f>SUM(D23:D28)</f>
        <v>928.76791666666668</v>
      </c>
      <c r="J30" s="68"/>
      <c r="L30" s="68"/>
    </row>
  </sheetData>
  <hyperlinks>
    <hyperlink ref="H3" r:id="rId1" xr:uid="{00000000-0004-0000-0700-000000000000}"/>
    <hyperlink ref="H4" r:id="rId2" xr:uid="{00000000-0004-0000-0700-000001000000}"/>
    <hyperlink ref="H5" r:id="rId3" xr:uid="{00000000-0004-0000-0700-000002000000}"/>
    <hyperlink ref="A6" r:id="rId4" xr:uid="{00000000-0004-0000-0700-000003000000}"/>
    <hyperlink ref="H6" r:id="rId5" xr:uid="{00000000-0004-0000-0700-000004000000}"/>
    <hyperlink ref="A7" r:id="rId6" display="https://www.haines.com.au/index.php/polaroid-filters-100-x-100mm-square-pair.html" xr:uid="{00000000-0004-0000-0700-000005000000}"/>
    <hyperlink ref="H7" r:id="rId7" xr:uid="{00000000-0004-0000-0700-000006000000}"/>
    <hyperlink ref="A8" r:id="rId8" xr:uid="{00000000-0004-0000-0700-000007000000}"/>
    <hyperlink ref="H8" r:id="rId9" xr:uid="{00000000-0004-0000-0700-000008000000}"/>
    <hyperlink ref="A9" r:id="rId10" xr:uid="{00000000-0004-0000-0700-000009000000}"/>
    <hyperlink ref="H9" r:id="rId11" xr:uid="{00000000-0004-0000-0700-00000A000000}"/>
    <hyperlink ref="A10" r:id="rId12" xr:uid="{00000000-0004-0000-0700-00000B000000}"/>
    <hyperlink ref="H10" r:id="rId13" xr:uid="{00000000-0004-0000-0700-00000C000000}"/>
    <hyperlink ref="H11" r:id="rId14" xr:uid="{00000000-0004-0000-0700-00000D000000}"/>
    <hyperlink ref="B12" r:id="rId15" xr:uid="{00000000-0004-0000-0700-00000E000000}"/>
    <hyperlink ref="H12" r:id="rId16" xr:uid="{00000000-0004-0000-0700-00000F000000}"/>
    <hyperlink ref="B13" r:id="rId17" xr:uid="{00000000-0004-0000-0700-000010000000}"/>
    <hyperlink ref="H13" r:id="rId18" xr:uid="{00000000-0004-0000-0700-000011000000}"/>
    <hyperlink ref="A14" r:id="rId19" xr:uid="{00000000-0004-0000-0700-000012000000}"/>
    <hyperlink ref="H14" r:id="rId20" xr:uid="{00000000-0004-0000-0700-000013000000}"/>
    <hyperlink ref="H15" r:id="rId21" xr:uid="{00000000-0004-0000-0700-000014000000}"/>
    <hyperlink ref="B19" r:id="rId22" xr:uid="{00000000-0004-0000-0700-000015000000}"/>
  </hyperlinks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B0E815F2E34E4BA8858FD071E70A47" ma:contentTypeVersion="34" ma:contentTypeDescription="Create a new document." ma:contentTypeScope="" ma:versionID="be01cc2b0dbfaf88891710beb875deea">
  <xsd:schema xmlns:xsd="http://www.w3.org/2001/XMLSchema" xmlns:xs="http://www.w3.org/2001/XMLSchema" xmlns:p="http://schemas.microsoft.com/office/2006/metadata/properties" xmlns:ns3="8bef7c57-9b92-4c26-9584-c6654647833b" xmlns:ns4="b8ac0518-9228-4ff7-bf63-8b128b3b4b75" targetNamespace="http://schemas.microsoft.com/office/2006/metadata/properties" ma:root="true" ma:fieldsID="d01ccd729ed0dd763308ac08363156be" ns3:_="" ns4:_="">
    <xsd:import namespace="8bef7c57-9b92-4c26-9584-c6654647833b"/>
    <xsd:import namespace="b8ac0518-9228-4ff7-bf63-8b128b3b4b7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CultureName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Templates" minOccurs="0"/>
                <xsd:element ref="ns4:Self_Registration_Enabled0" minOccurs="0"/>
                <xsd:element ref="ns4:TeamsChannelId" minOccurs="0"/>
                <xsd:element ref="ns4:IsNotebookLocked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ath_Settings" minOccurs="0"/>
                <xsd:element ref="ns4:Distribution_Groups" minOccurs="0"/>
                <xsd:element ref="ns4:LMS_Mappin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f7c57-9b92-4c26-9584-c665464783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c0518-9228-4ff7-bf63-8b128b3b4b75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8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mplates" ma:index="30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1" nillable="true" ma:displayName="Self Registration Enabled" ma:internalName="Self_Registration_Enabled0">
      <xsd:simpleType>
        <xsd:restriction base="dms:Boolean"/>
      </xsd:simpleType>
    </xsd:element>
    <xsd:element name="TeamsChannelId" ma:index="32" nillable="true" ma:displayName="Teams Channel Id" ma:internalName="TeamsChannelId">
      <xsd:simpleType>
        <xsd:restriction base="dms:Text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36" nillable="true" ma:displayName="Location" ma:internalName="MediaServiceLocation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ath_Settings" ma:index="39" nillable="true" ma:displayName="Math Settings" ma:internalName="Math_Settings">
      <xsd:simpleType>
        <xsd:restriction base="dms:Text"/>
      </xsd:simpleType>
    </xsd:element>
    <xsd:element name="Distribution_Groups" ma:index="4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1" nillable="true" ma:displayName="LMS Mappings" ma:internalName="LMS_Mapping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ac0518-9228-4ff7-bf63-8b128b3b4b75">
      <UserInfo>
        <DisplayName/>
        <AccountId xsi:nil="true"/>
        <AccountType/>
      </UserInfo>
    </Owner>
    <Student_Groups xmlns="b8ac0518-9228-4ff7-bf63-8b128b3b4b75">
      <UserInfo>
        <DisplayName/>
        <AccountId xsi:nil="true"/>
        <AccountType/>
      </UserInfo>
    </Student_Groups>
    <CultureName xmlns="b8ac0518-9228-4ff7-bf63-8b128b3b4b75" xsi:nil="true"/>
    <IsNotebookLocked xmlns="b8ac0518-9228-4ff7-bf63-8b128b3b4b75" xsi:nil="true"/>
    <NotebookType xmlns="b8ac0518-9228-4ff7-bf63-8b128b3b4b75" xsi:nil="true"/>
    <Templates xmlns="b8ac0518-9228-4ff7-bf63-8b128b3b4b75" xsi:nil="true"/>
    <LMS_Mappings xmlns="b8ac0518-9228-4ff7-bf63-8b128b3b4b75" xsi:nil="true"/>
    <FolderType xmlns="b8ac0518-9228-4ff7-bf63-8b128b3b4b75" xsi:nil="true"/>
    <Teachers xmlns="b8ac0518-9228-4ff7-bf63-8b128b3b4b75">
      <UserInfo>
        <DisplayName/>
        <AccountId xsi:nil="true"/>
        <AccountType/>
      </UserInfo>
    </Teachers>
    <Distribution_Groups xmlns="b8ac0518-9228-4ff7-bf63-8b128b3b4b75" xsi:nil="true"/>
    <Self_Registration_Enabled xmlns="b8ac0518-9228-4ff7-bf63-8b128b3b4b75" xsi:nil="true"/>
    <Has_Teacher_Only_SectionGroup xmlns="b8ac0518-9228-4ff7-bf63-8b128b3b4b75" xsi:nil="true"/>
    <AppVersion xmlns="b8ac0518-9228-4ff7-bf63-8b128b3b4b75" xsi:nil="true"/>
    <TeamsChannelId xmlns="b8ac0518-9228-4ff7-bf63-8b128b3b4b75" xsi:nil="true"/>
    <Self_Registration_Enabled0 xmlns="b8ac0518-9228-4ff7-bf63-8b128b3b4b75" xsi:nil="true"/>
    <Math_Settings xmlns="b8ac0518-9228-4ff7-bf63-8b128b3b4b75" xsi:nil="true"/>
    <Is_Collaboration_Space_Locked xmlns="b8ac0518-9228-4ff7-bf63-8b128b3b4b75" xsi:nil="true"/>
    <Invited_Teachers xmlns="b8ac0518-9228-4ff7-bf63-8b128b3b4b75" xsi:nil="true"/>
    <Invited_Students xmlns="b8ac0518-9228-4ff7-bf63-8b128b3b4b75" xsi:nil="true"/>
    <Students xmlns="b8ac0518-9228-4ff7-bf63-8b128b3b4b75">
      <UserInfo>
        <DisplayName/>
        <AccountId xsi:nil="true"/>
        <AccountType/>
      </UserInfo>
    </Students>
    <DefaultSectionNames xmlns="b8ac0518-9228-4ff7-bf63-8b128b3b4b7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446493-0BA2-4CA3-BB88-8B961456E5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f7c57-9b92-4c26-9584-c6654647833b"/>
    <ds:schemaRef ds:uri="b8ac0518-9228-4ff7-bf63-8b128b3b4b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F22D5C-1384-4BC8-9195-40024E9EC9BD}">
  <ds:schemaRefs>
    <ds:schemaRef ds:uri="http://purl.org/dc/elements/1.1/"/>
    <ds:schemaRef ds:uri="http://purl.org/dc/terms/"/>
    <ds:schemaRef ds:uri="http://schemas.microsoft.com/office/2006/documentManagement/types"/>
    <ds:schemaRef ds:uri="8bef7c57-9b92-4c26-9584-c6654647833b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b8ac0518-9228-4ff7-bf63-8b128b3b4b7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FD66688-6D4C-4003-8FCC-7FDAF00E13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Detail</vt:lpstr>
      <vt:lpstr>Components</vt:lpstr>
      <vt:lpstr>Resources</vt:lpstr>
      <vt:lpstr>Assessment &amp; Outcomes</vt:lpstr>
      <vt:lpstr>_old_Physkit</vt:lpstr>
      <vt:lpstr>_old_Pkhyskit3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Geoff Goldrick</dc:creator>
  <dc:description/>
  <cp:lastModifiedBy>Geoff Goldrick</cp:lastModifiedBy>
  <cp:revision>1</cp:revision>
  <dcterms:created xsi:type="dcterms:W3CDTF">2015-06-05T18:17:20Z</dcterms:created>
  <dcterms:modified xsi:type="dcterms:W3CDTF">2020-10-22T05:29:03Z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0x0101007CB0E815F2E34E4BA8858FD071E70A47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