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las\pm-mediatic-smash\development_docs\"/>
    </mc:Choice>
  </mc:AlternateContent>
  <bookViews>
    <workbookView xWindow="0" yWindow="0" windowWidth="38400" windowHeight="17730" activeTab="2"/>
  </bookViews>
  <sheets>
    <sheet name="Hoja1" sheetId="1" r:id="rId1"/>
    <sheet name="Hoja2" sheetId="2" r:id="rId2"/>
    <sheet name="Hoja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4" l="1"/>
  <c r="G10" i="4"/>
  <c r="G5" i="4"/>
  <c r="G6" i="4"/>
  <c r="G7" i="4"/>
  <c r="G8" i="4"/>
  <c r="G9" i="4"/>
  <c r="G4" i="4"/>
  <c r="H9" i="4"/>
  <c r="H8" i="4"/>
  <c r="H7" i="4"/>
  <c r="H6" i="4"/>
  <c r="H5" i="4"/>
  <c r="H4" i="4"/>
  <c r="H3" i="4"/>
  <c r="G3" i="4"/>
  <c r="H2" i="4"/>
  <c r="G2" i="4"/>
  <c r="H11" i="2" l="1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M2" i="2"/>
  <c r="H2" i="2"/>
  <c r="G2" i="2"/>
  <c r="N41" i="1" l="1"/>
  <c r="O41" i="1" s="1"/>
  <c r="M41" i="1"/>
  <c r="M37" i="1"/>
  <c r="N37" i="1"/>
  <c r="O37" i="1" s="1"/>
  <c r="M38" i="1"/>
  <c r="N38" i="1"/>
  <c r="O38" i="1" s="1"/>
  <c r="M36" i="1"/>
  <c r="N36" i="1"/>
  <c r="O36" i="1" s="1"/>
  <c r="M33" i="1"/>
  <c r="N33" i="1"/>
  <c r="O33" i="1" s="1"/>
  <c r="M34" i="1"/>
  <c r="N34" i="1"/>
  <c r="O34" i="1" s="1"/>
  <c r="M35" i="1"/>
  <c r="N35" i="1"/>
  <c r="O35" i="1" s="1"/>
  <c r="M39" i="1"/>
  <c r="N39" i="1"/>
  <c r="O39" i="1" s="1"/>
  <c r="M40" i="1"/>
  <c r="N40" i="1"/>
  <c r="O40" i="1" s="1"/>
  <c r="M42" i="1"/>
  <c r="N42" i="1"/>
  <c r="O42" i="1"/>
  <c r="M43" i="1"/>
  <c r="N43" i="1"/>
  <c r="O43" i="1" s="1"/>
  <c r="M44" i="1"/>
  <c r="N44" i="1"/>
  <c r="O44" i="1" s="1"/>
  <c r="M45" i="1"/>
  <c r="N45" i="1"/>
  <c r="O45" i="1"/>
  <c r="M46" i="1"/>
  <c r="N46" i="1"/>
  <c r="O46" i="1" s="1"/>
  <c r="M47" i="1"/>
  <c r="N47" i="1"/>
  <c r="O47" i="1" s="1"/>
  <c r="M48" i="1"/>
  <c r="N48" i="1"/>
  <c r="O48" i="1" s="1"/>
  <c r="M49" i="1"/>
  <c r="N49" i="1"/>
  <c r="O49" i="1" s="1"/>
  <c r="M50" i="1"/>
  <c r="N50" i="1"/>
  <c r="O50" i="1" s="1"/>
  <c r="M51" i="1"/>
  <c r="N51" i="1"/>
  <c r="O51" i="1"/>
  <c r="M52" i="1"/>
  <c r="N52" i="1"/>
  <c r="O52" i="1" s="1"/>
  <c r="M53" i="1"/>
  <c r="N53" i="1"/>
  <c r="O53" i="1" s="1"/>
  <c r="M54" i="1"/>
  <c r="N54" i="1"/>
  <c r="O54" i="1"/>
  <c r="M32" i="1"/>
  <c r="N32" i="1"/>
  <c r="O32" i="1" s="1"/>
  <c r="M31" i="1"/>
  <c r="N31" i="1"/>
  <c r="O31" i="1" s="1"/>
  <c r="I30" i="1"/>
  <c r="I29" i="1"/>
  <c r="I28" i="1"/>
  <c r="I27" i="1"/>
  <c r="I26" i="1"/>
  <c r="I25" i="1"/>
  <c r="M25" i="1"/>
  <c r="N25" i="1"/>
  <c r="O25" i="1" s="1"/>
  <c r="M26" i="1"/>
  <c r="N26" i="1"/>
  <c r="O26" i="1" s="1"/>
  <c r="M27" i="1"/>
  <c r="N27" i="1"/>
  <c r="O27" i="1" s="1"/>
  <c r="M28" i="1"/>
  <c r="N28" i="1"/>
  <c r="O28" i="1" s="1"/>
  <c r="M29" i="1"/>
  <c r="N29" i="1"/>
  <c r="O29" i="1" s="1"/>
  <c r="M30" i="1"/>
  <c r="N30" i="1"/>
  <c r="O30" i="1" s="1"/>
  <c r="M24" i="1"/>
  <c r="N24" i="1"/>
  <c r="O24" i="1" s="1"/>
  <c r="I3" i="1"/>
  <c r="I4" i="1"/>
  <c r="I5" i="1"/>
  <c r="I6" i="1"/>
  <c r="I7" i="1"/>
  <c r="I8" i="1"/>
  <c r="I9" i="1"/>
  <c r="I10" i="1"/>
  <c r="I11" i="1"/>
  <c r="I12" i="1"/>
  <c r="I2" i="1"/>
  <c r="O23" i="1"/>
  <c r="N23" i="1"/>
  <c r="M23" i="1"/>
  <c r="I23" i="1"/>
  <c r="O22" i="1"/>
  <c r="N22" i="1"/>
  <c r="M22" i="1"/>
  <c r="I22" i="1"/>
  <c r="O21" i="1"/>
  <c r="N21" i="1"/>
  <c r="M21" i="1"/>
  <c r="I21" i="1"/>
  <c r="O20" i="1"/>
  <c r="N20" i="1"/>
  <c r="M20" i="1"/>
  <c r="I20" i="1"/>
  <c r="O19" i="1"/>
  <c r="N19" i="1"/>
  <c r="M19" i="1"/>
  <c r="I19" i="1"/>
  <c r="O18" i="1"/>
  <c r="N18" i="1"/>
  <c r="M18" i="1"/>
  <c r="I18" i="1"/>
  <c r="O17" i="1"/>
  <c r="N17" i="1"/>
  <c r="M17" i="1"/>
  <c r="I17" i="1"/>
  <c r="O16" i="1"/>
  <c r="N16" i="1"/>
  <c r="M16" i="1"/>
  <c r="M15" i="1"/>
  <c r="N15" i="1"/>
  <c r="O15" i="1" s="1"/>
  <c r="I16" i="1"/>
  <c r="I15" i="1"/>
  <c r="N14" i="1"/>
  <c r="O14" i="1"/>
  <c r="M14" i="1"/>
  <c r="O13" i="1"/>
  <c r="N13" i="1"/>
  <c r="M13" i="1"/>
  <c r="O3" i="1"/>
  <c r="O4" i="1"/>
  <c r="O5" i="1"/>
  <c r="O6" i="1"/>
  <c r="O7" i="1"/>
  <c r="O8" i="1"/>
  <c r="O9" i="1"/>
  <c r="O10" i="1"/>
  <c r="O11" i="1"/>
  <c r="O12" i="1"/>
  <c r="O2" i="1"/>
  <c r="M10" i="1"/>
  <c r="N10" i="1"/>
  <c r="M11" i="1"/>
  <c r="N11" i="1"/>
  <c r="M12" i="1"/>
  <c r="N12" i="1"/>
  <c r="N9" i="1"/>
  <c r="M9" i="1"/>
  <c r="M8" i="1"/>
  <c r="N8" i="1"/>
  <c r="M7" i="1"/>
  <c r="N7" i="1"/>
  <c r="N6" i="1"/>
  <c r="M6" i="1"/>
  <c r="N5" i="1"/>
  <c r="M5" i="1"/>
  <c r="N3" i="1"/>
  <c r="N4" i="1"/>
  <c r="N2" i="1"/>
  <c r="M3" i="1"/>
  <c r="M4" i="1"/>
  <c r="M2" i="1"/>
  <c r="F2" i="1"/>
  <c r="E2" i="1"/>
</calcChain>
</file>

<file path=xl/sharedStrings.xml><?xml version="1.0" encoding="utf-8"?>
<sst xmlns="http://schemas.openxmlformats.org/spreadsheetml/2006/main" count="152" uniqueCount="65">
  <si>
    <t>known ticks</t>
  </si>
  <si>
    <t>strategy</t>
  </si>
  <si>
    <t>basic</t>
  </si>
  <si>
    <t>start</t>
  </si>
  <si>
    <t>end</t>
  </si>
  <si>
    <t>total ticks</t>
  </si>
  <si>
    <t>trades</t>
  </si>
  <si>
    <t>2017-09-31 04:23:59.000000</t>
  </si>
  <si>
    <t>days</t>
  </si>
  <si>
    <t>weeks</t>
  </si>
  <si>
    <t>months</t>
  </si>
  <si>
    <t>2017-08-31 02:24:55.000000</t>
  </si>
  <si>
    <t>BTC start</t>
  </si>
  <si>
    <t>BTC result</t>
  </si>
  <si>
    <t>BTC profit</t>
  </si>
  <si>
    <t>BTC %</t>
  </si>
  <si>
    <t>%</t>
  </si>
  <si>
    <t>high</t>
  </si>
  <si>
    <t>low</t>
  </si>
  <si>
    <t>Aug 31, 2017</t>
  </si>
  <si>
    <t>Sep 01, 2017</t>
  </si>
  <si>
    <t>Sep 02, 2017</t>
  </si>
  <si>
    <t>Sep 03, 2017</t>
  </si>
  <si>
    <t>Sep 04, 2017</t>
  </si>
  <si>
    <t>Sep 05, 2017</t>
  </si>
  <si>
    <t>Sep 06, 2017</t>
  </si>
  <si>
    <t>Sep 07, 2017</t>
  </si>
  <si>
    <t>Sep 08, 2017</t>
  </si>
  <si>
    <t>Sep 09, 2017</t>
  </si>
  <si>
    <t>Sep 10, 2017</t>
  </si>
  <si>
    <t>Sep 11, 2017</t>
  </si>
  <si>
    <t>Sep 12, 2017</t>
  </si>
  <si>
    <t>Sep 13, 2017</t>
  </si>
  <si>
    <t>Sep 14, 2017</t>
  </si>
  <si>
    <t>Sep 15, 2017</t>
  </si>
  <si>
    <t>Sep 16, 2017</t>
  </si>
  <si>
    <t>Sep 17, 2017</t>
  </si>
  <si>
    <t>Sep 18, 2017</t>
  </si>
  <si>
    <t>Sep 19, 2017</t>
  </si>
  <si>
    <t>Sep 20, 2017</t>
  </si>
  <si>
    <t>Sep 21, 2017</t>
  </si>
  <si>
    <t>Sep 22, 2017</t>
  </si>
  <si>
    <t>Sep 23, 2017</t>
  </si>
  <si>
    <t>Sep 24, 2017</t>
  </si>
  <si>
    <t>Sep 25, 2017</t>
  </si>
  <si>
    <t>Sep 26, 2017</t>
  </si>
  <si>
    <t>Sep 27, 2017</t>
  </si>
  <si>
    <t>Sep 28, 2017</t>
  </si>
  <si>
    <t>Sep 29, 2017</t>
  </si>
  <si>
    <t>Sep 30, 2017</t>
  </si>
  <si>
    <t>sma ticks</t>
  </si>
  <si>
    <t>basic-sma</t>
  </si>
  <si>
    <t>usdt start</t>
  </si>
  <si>
    <t>usdt end</t>
  </si>
  <si>
    <t>btc start</t>
  </si>
  <si>
    <t>btc end</t>
  </si>
  <si>
    <t>usdt %</t>
  </si>
  <si>
    <t>btc</t>
  </si>
  <si>
    <t>25/75</t>
  </si>
  <si>
    <t>RSI</t>
  </si>
  <si>
    <t>25/76</t>
  </si>
  <si>
    <t>25/77</t>
  </si>
  <si>
    <t>maxBarCount</t>
  </si>
  <si>
    <t>knownTicks</t>
  </si>
  <si>
    <t>rsiTicks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</si>
</sst>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\ hh:mm:ss"/>
    <numFmt numFmtId="165" formatCode="0.0"/>
    <numFmt numFmtId="166" formatCode="0.000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EA600"/>
      <name val="Inherit"/>
    </font>
    <font>
      <sz val="9"/>
      <color rgb="FF333333"/>
      <name val="Arial"/>
      <family val="2"/>
    </font>
    <font>
      <sz val="9"/>
      <color rgb="FFFF0000"/>
      <name val="Inherit"/>
    </font>
    <font>
      <b/>
      <sz val="9"/>
      <color rgb="FF333333"/>
      <name val="Inherit"/>
    </font>
    <font>
      <sz val="9"/>
      <color rgb="FF333333"/>
      <name val="Inherit"/>
    </font>
    <font>
      <b/>
      <sz val="9"/>
      <color rgb="FF0EA600"/>
      <name val="Inherit"/>
    </font>
    <font>
      <b/>
      <sz val="9"/>
      <color rgb="FFFF0000"/>
      <name val="Inherit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6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4" fontId="2" fillId="2" borderId="2" xfId="0" applyNumberFormat="1" applyFont="1" applyFill="1" applyBorder="1" applyAlignment="1">
      <alignment horizontal="right" vertical="center" wrapText="1" readingOrder="1"/>
    </xf>
    <xf numFmtId="4" fontId="2" fillId="2" borderId="3" xfId="0" applyNumberFormat="1" applyFont="1" applyFill="1" applyBorder="1" applyAlignment="1">
      <alignment horizontal="right" vertical="center" wrapText="1" readingOrder="1"/>
    </xf>
    <xf numFmtId="4" fontId="3" fillId="0" borderId="0" xfId="0" applyNumberFormat="1" applyFont="1"/>
    <xf numFmtId="4" fontId="4" fillId="2" borderId="3" xfId="0" applyNumberFormat="1" applyFont="1" applyFill="1" applyBorder="1" applyAlignment="1">
      <alignment horizontal="right" vertical="center" wrapText="1" readingOrder="1"/>
    </xf>
    <xf numFmtId="4" fontId="6" fillId="2" borderId="2" xfId="0" applyNumberFormat="1" applyFont="1" applyFill="1" applyBorder="1" applyAlignment="1">
      <alignment horizontal="right" vertical="center" wrapText="1" readingOrder="1"/>
    </xf>
    <xf numFmtId="4" fontId="4" fillId="2" borderId="2" xfId="0" applyNumberFormat="1" applyFont="1" applyFill="1" applyBorder="1" applyAlignment="1">
      <alignment horizontal="right" vertical="center" wrapText="1" readingOrder="1"/>
    </xf>
    <xf numFmtId="0" fontId="5" fillId="2" borderId="4" xfId="0" applyFont="1" applyFill="1" applyBorder="1" applyAlignment="1">
      <alignment horizontal="left" vertical="center" indent="1" readingOrder="1"/>
    </xf>
    <xf numFmtId="4" fontId="2" fillId="2" borderId="5" xfId="0" applyNumberFormat="1" applyFont="1" applyFill="1" applyBorder="1" applyAlignment="1">
      <alignment horizontal="right" vertical="center" wrapText="1" readingOrder="1"/>
    </xf>
    <xf numFmtId="4" fontId="6" fillId="2" borderId="5" xfId="0" applyNumberFormat="1" applyFont="1" applyFill="1" applyBorder="1" applyAlignment="1">
      <alignment horizontal="right" vertical="center" wrapText="1" readingOrder="1"/>
    </xf>
    <xf numFmtId="10" fontId="7" fillId="2" borderId="6" xfId="0" applyNumberFormat="1" applyFont="1" applyFill="1" applyBorder="1" applyAlignment="1">
      <alignment horizontal="right" vertical="center" wrapText="1" indent="1" readingOrder="1"/>
    </xf>
    <xf numFmtId="0" fontId="5" fillId="2" borderId="7" xfId="0" applyFont="1" applyFill="1" applyBorder="1" applyAlignment="1">
      <alignment horizontal="left" vertical="center" indent="1" readingOrder="1"/>
    </xf>
    <xf numFmtId="10" fontId="7" fillId="2" borderId="8" xfId="0" applyNumberFormat="1" applyFont="1" applyFill="1" applyBorder="1" applyAlignment="1">
      <alignment horizontal="right" vertical="center" wrapText="1" indent="1" readingOrder="1"/>
    </xf>
    <xf numFmtId="10" fontId="8" fillId="2" borderId="8" xfId="0" applyNumberFormat="1" applyFont="1" applyFill="1" applyBorder="1" applyAlignment="1">
      <alignment horizontal="right" vertical="center" wrapText="1" indent="1" readingOrder="1"/>
    </xf>
    <xf numFmtId="166" fontId="0" fillId="0" borderId="0" xfId="0" applyNumberFormat="1" applyBorder="1"/>
    <xf numFmtId="10" fontId="0" fillId="0" borderId="0" xfId="0" applyNumberFormat="1" applyBorder="1"/>
    <xf numFmtId="10" fontId="0" fillId="0" borderId="0" xfId="0" applyNumberFormat="1" applyFill="1" applyBorder="1"/>
    <xf numFmtId="166" fontId="0" fillId="0" borderId="0" xfId="0" applyNumberFormat="1" applyFill="1" applyBorder="1"/>
    <xf numFmtId="0" fontId="0" fillId="0" borderId="0" xfId="0" applyFont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ont="1" applyBorder="1" applyAlignment="1">
      <alignment horizontal="center"/>
    </xf>
    <xf numFmtId="166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9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 BTC-USDT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Hoja1!$T$2:$T$32</c:f>
              <c:strCache>
                <c:ptCount val="31"/>
                <c:pt idx="0">
                  <c:v>Aug 31, 2017</c:v>
                </c:pt>
                <c:pt idx="1">
                  <c:v>Sep 01, 2017</c:v>
                </c:pt>
                <c:pt idx="2">
                  <c:v>Sep 02, 2017</c:v>
                </c:pt>
                <c:pt idx="3">
                  <c:v>Sep 03, 2017</c:v>
                </c:pt>
                <c:pt idx="4">
                  <c:v>Sep 04, 2017</c:v>
                </c:pt>
                <c:pt idx="5">
                  <c:v>Sep 05, 2017</c:v>
                </c:pt>
                <c:pt idx="6">
                  <c:v>Sep 06, 2017</c:v>
                </c:pt>
                <c:pt idx="7">
                  <c:v>Sep 07, 2017</c:v>
                </c:pt>
                <c:pt idx="8">
                  <c:v>Sep 08, 2017</c:v>
                </c:pt>
                <c:pt idx="9">
                  <c:v>Sep 09, 2017</c:v>
                </c:pt>
                <c:pt idx="10">
                  <c:v>Sep 10, 2017</c:v>
                </c:pt>
                <c:pt idx="11">
                  <c:v>Sep 11, 2017</c:v>
                </c:pt>
                <c:pt idx="12">
                  <c:v>Sep 12, 2017</c:v>
                </c:pt>
                <c:pt idx="13">
                  <c:v>Sep 13, 2017</c:v>
                </c:pt>
                <c:pt idx="14">
                  <c:v>Sep 14, 2017</c:v>
                </c:pt>
                <c:pt idx="15">
                  <c:v>Sep 15, 2017</c:v>
                </c:pt>
                <c:pt idx="16">
                  <c:v>Sep 16, 2017</c:v>
                </c:pt>
                <c:pt idx="17">
                  <c:v>Sep 17, 2017</c:v>
                </c:pt>
                <c:pt idx="18">
                  <c:v>Sep 18, 2017</c:v>
                </c:pt>
                <c:pt idx="19">
                  <c:v>Sep 19, 2017</c:v>
                </c:pt>
                <c:pt idx="20">
                  <c:v>Sep 20, 2017</c:v>
                </c:pt>
                <c:pt idx="21">
                  <c:v>Sep 21, 2017</c:v>
                </c:pt>
                <c:pt idx="22">
                  <c:v>Sep 22, 2017</c:v>
                </c:pt>
                <c:pt idx="23">
                  <c:v>Sep 23, 2017</c:v>
                </c:pt>
                <c:pt idx="24">
                  <c:v>Sep 24, 2017</c:v>
                </c:pt>
                <c:pt idx="25">
                  <c:v>Sep 25, 2017</c:v>
                </c:pt>
                <c:pt idx="26">
                  <c:v>Sep 26, 2017</c:v>
                </c:pt>
                <c:pt idx="27">
                  <c:v>Sep 27, 2017</c:v>
                </c:pt>
                <c:pt idx="28">
                  <c:v>Sep 28, 2017</c:v>
                </c:pt>
                <c:pt idx="29">
                  <c:v>Sep 29, 2017</c:v>
                </c:pt>
                <c:pt idx="30">
                  <c:v>Sep 30, 2017</c:v>
                </c:pt>
              </c:strCache>
            </c:strRef>
          </c:cat>
          <c:val>
            <c:numRef>
              <c:f>Hoja1!$U$2:$U$32</c:f>
              <c:numCache>
                <c:formatCode>#,##0.00</c:formatCode>
                <c:ptCount val="31"/>
                <c:pt idx="0">
                  <c:v>4718.2</c:v>
                </c:pt>
                <c:pt idx="1">
                  <c:v>4904.8999999999996</c:v>
                </c:pt>
                <c:pt idx="2">
                  <c:v>4534.3999999999996</c:v>
                </c:pt>
                <c:pt idx="3">
                  <c:v>4595</c:v>
                </c:pt>
                <c:pt idx="4">
                  <c:v>4200.3999999999996</c:v>
                </c:pt>
                <c:pt idx="5">
                  <c:v>4374.8999999999996</c:v>
                </c:pt>
                <c:pt idx="6">
                  <c:v>4589.1000000000004</c:v>
                </c:pt>
                <c:pt idx="7">
                  <c:v>4613.5</c:v>
                </c:pt>
                <c:pt idx="8">
                  <c:v>4305.8</c:v>
                </c:pt>
                <c:pt idx="9">
                  <c:v>4317.8999999999996</c:v>
                </c:pt>
                <c:pt idx="10">
                  <c:v>4232.1000000000004</c:v>
                </c:pt>
                <c:pt idx="11">
                  <c:v>4203</c:v>
                </c:pt>
                <c:pt idx="12">
                  <c:v>4142.8999999999996</c:v>
                </c:pt>
                <c:pt idx="13">
                  <c:v>3849.7</c:v>
                </c:pt>
                <c:pt idx="14">
                  <c:v>3238.1</c:v>
                </c:pt>
                <c:pt idx="15">
                  <c:v>3698</c:v>
                </c:pt>
                <c:pt idx="16">
                  <c:v>3685.4</c:v>
                </c:pt>
                <c:pt idx="17">
                  <c:v>3666.3</c:v>
                </c:pt>
                <c:pt idx="18">
                  <c:v>4084.1</c:v>
                </c:pt>
                <c:pt idx="19">
                  <c:v>3900</c:v>
                </c:pt>
                <c:pt idx="20">
                  <c:v>3873.2</c:v>
                </c:pt>
                <c:pt idx="21">
                  <c:v>3603.4</c:v>
                </c:pt>
                <c:pt idx="22">
                  <c:v>3598.5</c:v>
                </c:pt>
                <c:pt idx="23">
                  <c:v>3779.6</c:v>
                </c:pt>
                <c:pt idx="24">
                  <c:v>3652.8</c:v>
                </c:pt>
                <c:pt idx="25">
                  <c:v>3930</c:v>
                </c:pt>
                <c:pt idx="26">
                  <c:v>3879.1</c:v>
                </c:pt>
                <c:pt idx="27">
                  <c:v>4205.3999999999996</c:v>
                </c:pt>
                <c:pt idx="28">
                  <c:v>4190</c:v>
                </c:pt>
                <c:pt idx="29">
                  <c:v>4169.8999999999996</c:v>
                </c:pt>
                <c:pt idx="30">
                  <c:v>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C-4230-9C33-5F4FE41E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998880"/>
        <c:axId val="445999296"/>
      </c:lineChart>
      <c:catAx>
        <c:axId val="4459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9296"/>
        <c:crosses val="autoZero"/>
        <c:auto val="1"/>
        <c:lblAlgn val="ctr"/>
        <c:lblOffset val="100"/>
        <c:noMultiLvlLbl val="0"/>
      </c:catAx>
      <c:valAx>
        <c:axId val="4459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76199</xdr:colOff>
      <xdr:row>0</xdr:row>
      <xdr:rowOff>85725</xdr:rowOff>
    </xdr:from>
    <xdr:to>
      <xdr:col>31</xdr:col>
      <xdr:colOff>571500</xdr:colOff>
      <xdr:row>56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I44" sqref="I44"/>
    </sheetView>
  </sheetViews>
  <sheetFormatPr baseColWidth="10" defaultRowHeight="15"/>
  <cols>
    <col min="1" max="1" width="13" bestFit="1" customWidth="1"/>
    <col min="2" max="3" width="24.85546875" bestFit="1" customWidth="1"/>
    <col min="4" max="4" width="5" bestFit="1" customWidth="1"/>
    <col min="5" max="5" width="6.7109375" bestFit="1" customWidth="1"/>
    <col min="6" max="6" width="7.7109375" bestFit="1" customWidth="1"/>
    <col min="7" max="7" width="9.5703125" bestFit="1" customWidth="1"/>
    <col min="10" max="10" width="6.5703125" bestFit="1" customWidth="1"/>
    <col min="11" max="11" width="8.7109375" bestFit="1" customWidth="1"/>
    <col min="12" max="12" width="11" bestFit="1" customWidth="1"/>
    <col min="13" max="13" width="11.7109375" bestFit="1" customWidth="1"/>
    <col min="14" max="14" width="11.28515625" bestFit="1" customWidth="1"/>
    <col min="15" max="15" width="13.85546875" bestFit="1" customWidth="1"/>
  </cols>
  <sheetData>
    <row r="1" spans="1:25" ht="15.75" thickBot="1">
      <c r="A1" s="2" t="s">
        <v>1</v>
      </c>
      <c r="B1" s="2" t="s">
        <v>3</v>
      </c>
      <c r="C1" s="2" t="s">
        <v>4</v>
      </c>
      <c r="D1" s="2" t="s">
        <v>8</v>
      </c>
      <c r="E1" s="2" t="s">
        <v>9</v>
      </c>
      <c r="F1" s="2" t="s">
        <v>10</v>
      </c>
      <c r="G1" s="2" t="s">
        <v>5</v>
      </c>
      <c r="H1" s="2" t="s">
        <v>0</v>
      </c>
      <c r="I1" s="2" t="s">
        <v>50</v>
      </c>
      <c r="J1" s="2" t="s">
        <v>6</v>
      </c>
      <c r="K1" s="2" t="s">
        <v>12</v>
      </c>
      <c r="L1" s="2" t="s">
        <v>13</v>
      </c>
      <c r="M1" s="7" t="s">
        <v>14</v>
      </c>
      <c r="N1" s="7" t="s">
        <v>15</v>
      </c>
      <c r="O1" s="7" t="s">
        <v>16</v>
      </c>
    </row>
    <row r="2" spans="1:25" ht="15.75" thickBot="1">
      <c r="A2" s="1" t="s">
        <v>2</v>
      </c>
      <c r="B2" s="4" t="s">
        <v>11</v>
      </c>
      <c r="C2" s="4" t="s">
        <v>7</v>
      </c>
      <c r="D2" s="5">
        <v>31</v>
      </c>
      <c r="E2" s="6">
        <f>D2/7</f>
        <v>4.4285714285714288</v>
      </c>
      <c r="F2" s="6">
        <f>D2/30</f>
        <v>1.0333333333333334</v>
      </c>
      <c r="G2" s="1">
        <v>43008</v>
      </c>
      <c r="H2" s="1">
        <v>5000</v>
      </c>
      <c r="I2" s="1">
        <f>H2</f>
        <v>5000</v>
      </c>
      <c r="J2" s="1"/>
      <c r="K2" s="1">
        <v>1</v>
      </c>
      <c r="L2">
        <v>0.70707978999999999</v>
      </c>
      <c r="M2">
        <f t="shared" ref="M2:M24" si="0">L2-K2</f>
        <v>-0.29292021000000001</v>
      </c>
      <c r="N2" s="8">
        <f t="shared" ref="N2:N24" si="1">L2/K2</f>
        <v>0.70707978999999999</v>
      </c>
      <c r="O2" s="8">
        <f>N2-100%</f>
        <v>-0.29292021000000001</v>
      </c>
      <c r="Q2" t="s">
        <v>3</v>
      </c>
      <c r="R2" s="16">
        <v>4718.2</v>
      </c>
      <c r="T2" s="21" t="s">
        <v>19</v>
      </c>
      <c r="U2" s="22">
        <v>4718.2</v>
      </c>
      <c r="V2" s="23">
        <v>4567.8999999999996</v>
      </c>
      <c r="W2" s="23">
        <v>4749.8999999999996</v>
      </c>
      <c r="X2" s="23">
        <v>4567.8999999999996</v>
      </c>
      <c r="Y2" s="24">
        <v>3.27E-2</v>
      </c>
    </row>
    <row r="3" spans="1:25" ht="15.75" thickBot="1">
      <c r="A3" s="1" t="s">
        <v>2</v>
      </c>
      <c r="B3" s="1"/>
      <c r="C3" s="1"/>
      <c r="D3" s="5"/>
      <c r="E3" s="5"/>
      <c r="F3" s="5"/>
      <c r="G3" s="1">
        <v>43008</v>
      </c>
      <c r="H3" s="1">
        <v>6000</v>
      </c>
      <c r="I3" s="1">
        <f t="shared" ref="I3:I12" si="2">H3</f>
        <v>6000</v>
      </c>
      <c r="J3" s="1">
        <v>106</v>
      </c>
      <c r="K3" s="1">
        <v>1</v>
      </c>
      <c r="L3">
        <v>0.86630085999999995</v>
      </c>
      <c r="M3">
        <f t="shared" si="0"/>
        <v>-0.13369914000000005</v>
      </c>
      <c r="N3" s="8">
        <f t="shared" si="1"/>
        <v>0.86630085999999995</v>
      </c>
      <c r="O3" s="8">
        <f t="shared" ref="O3:O54" si="3">N3-100%</f>
        <v>-0.13369914000000005</v>
      </c>
      <c r="Q3" t="s">
        <v>4</v>
      </c>
      <c r="R3" s="16">
        <v>4367</v>
      </c>
      <c r="T3" s="25" t="s">
        <v>20</v>
      </c>
      <c r="U3" s="15">
        <v>4904.8999999999996</v>
      </c>
      <c r="V3" s="19">
        <v>4718.3</v>
      </c>
      <c r="W3" s="19">
        <v>4927.3999999999996</v>
      </c>
      <c r="X3" s="19">
        <v>4660.7</v>
      </c>
      <c r="Y3" s="26">
        <v>3.9600000000000003E-2</v>
      </c>
    </row>
    <row r="4" spans="1:25" ht="15.75" thickBot="1">
      <c r="A4" s="1" t="s">
        <v>2</v>
      </c>
      <c r="B4" s="1"/>
      <c r="C4" s="1"/>
      <c r="D4" s="5"/>
      <c r="E4" s="5"/>
      <c r="F4" s="5"/>
      <c r="G4" s="1">
        <v>43008</v>
      </c>
      <c r="H4" s="1">
        <v>7000</v>
      </c>
      <c r="I4" s="1">
        <f t="shared" si="2"/>
        <v>7000</v>
      </c>
      <c r="J4" s="1">
        <v>91</v>
      </c>
      <c r="K4" s="1">
        <v>1</v>
      </c>
      <c r="L4">
        <v>0.83478496000000002</v>
      </c>
      <c r="M4">
        <f t="shared" si="0"/>
        <v>-0.16521503999999998</v>
      </c>
      <c r="N4" s="8">
        <f t="shared" si="1"/>
        <v>0.83478496000000002</v>
      </c>
      <c r="O4" s="8">
        <f t="shared" si="3"/>
        <v>-0.16521503999999998</v>
      </c>
      <c r="Q4" t="s">
        <v>17</v>
      </c>
      <c r="R4" s="17">
        <v>4969</v>
      </c>
      <c r="T4" s="25" t="s">
        <v>21</v>
      </c>
      <c r="U4" s="20">
        <v>4534.3999999999996</v>
      </c>
      <c r="V4" s="19">
        <v>4911.8</v>
      </c>
      <c r="W4" s="19">
        <v>4969</v>
      </c>
      <c r="X4" s="19">
        <v>4400.5</v>
      </c>
      <c r="Y4" s="27">
        <v>-7.5499999999999998E-2</v>
      </c>
    </row>
    <row r="5" spans="1:25" ht="15.75" thickBot="1">
      <c r="A5" s="1" t="s">
        <v>2</v>
      </c>
      <c r="B5" s="1"/>
      <c r="C5" s="1"/>
      <c r="D5" s="5"/>
      <c r="E5" s="5"/>
      <c r="F5" s="5"/>
      <c r="G5" s="1">
        <v>43008</v>
      </c>
      <c r="H5" s="1">
        <v>8000</v>
      </c>
      <c r="I5" s="1">
        <f t="shared" si="2"/>
        <v>8000</v>
      </c>
      <c r="J5" s="1">
        <v>67</v>
      </c>
      <c r="K5" s="1">
        <v>1</v>
      </c>
      <c r="L5">
        <v>0.90129687999999997</v>
      </c>
      <c r="M5">
        <f t="shared" si="0"/>
        <v>-9.8703120000000033E-2</v>
      </c>
      <c r="N5" s="8">
        <f t="shared" si="1"/>
        <v>0.90129687999999997</v>
      </c>
      <c r="O5" s="8">
        <f t="shared" si="3"/>
        <v>-9.8703120000000033E-2</v>
      </c>
      <c r="Q5" t="s">
        <v>18</v>
      </c>
      <c r="R5" s="18">
        <v>3238.1</v>
      </c>
      <c r="T5" s="25" t="s">
        <v>22</v>
      </c>
      <c r="U5" s="15">
        <v>4595</v>
      </c>
      <c r="V5" s="19">
        <v>4534.2</v>
      </c>
      <c r="W5" s="19">
        <v>4699.8</v>
      </c>
      <c r="X5" s="19">
        <v>4331</v>
      </c>
      <c r="Y5" s="26">
        <v>1.34E-2</v>
      </c>
    </row>
    <row r="6" spans="1:25" ht="15.75" thickBot="1">
      <c r="A6" s="1" t="s">
        <v>2</v>
      </c>
      <c r="B6" s="1"/>
      <c r="C6" s="1"/>
      <c r="D6" s="5"/>
      <c r="E6" s="5"/>
      <c r="F6" s="5"/>
      <c r="G6" s="1">
        <v>43008</v>
      </c>
      <c r="H6" s="1">
        <v>9000</v>
      </c>
      <c r="I6" s="1">
        <f t="shared" si="2"/>
        <v>9000</v>
      </c>
      <c r="J6" s="1">
        <v>84</v>
      </c>
      <c r="K6" s="1">
        <v>1</v>
      </c>
      <c r="L6">
        <v>0.89240483000000004</v>
      </c>
      <c r="M6">
        <f t="shared" si="0"/>
        <v>-0.10759516999999996</v>
      </c>
      <c r="N6" s="8">
        <f t="shared" si="1"/>
        <v>0.89240483000000004</v>
      </c>
      <c r="O6" s="8">
        <f t="shared" si="3"/>
        <v>-0.10759516999999996</v>
      </c>
      <c r="T6" s="25" t="s">
        <v>23</v>
      </c>
      <c r="U6" s="20">
        <v>4200.3999999999996</v>
      </c>
      <c r="V6" s="19">
        <v>4599.2</v>
      </c>
      <c r="W6" s="19">
        <v>4606</v>
      </c>
      <c r="X6" s="19">
        <v>4056.5</v>
      </c>
      <c r="Y6" s="27">
        <v>-8.5900000000000004E-2</v>
      </c>
    </row>
    <row r="7" spans="1:25" ht="15.75" thickBot="1">
      <c r="A7" s="1" t="s">
        <v>2</v>
      </c>
      <c r="B7" s="1"/>
      <c r="C7" s="1"/>
      <c r="D7" s="5"/>
      <c r="E7" s="5"/>
      <c r="F7" s="5"/>
      <c r="G7" s="1">
        <v>43008</v>
      </c>
      <c r="H7" s="1">
        <v>10000</v>
      </c>
      <c r="I7" s="1">
        <f t="shared" si="2"/>
        <v>10000</v>
      </c>
      <c r="J7" s="1">
        <v>56</v>
      </c>
      <c r="K7" s="1">
        <v>1</v>
      </c>
      <c r="L7" s="9">
        <v>0.95251669999999999</v>
      </c>
      <c r="M7" s="9">
        <f t="shared" si="0"/>
        <v>-4.7483300000000006E-2</v>
      </c>
      <c r="N7" s="8">
        <f t="shared" si="1"/>
        <v>0.95251669999999999</v>
      </c>
      <c r="O7" s="8">
        <f t="shared" si="3"/>
        <v>-4.7483300000000006E-2</v>
      </c>
      <c r="T7" s="25" t="s">
        <v>24</v>
      </c>
      <c r="U7" s="15">
        <v>4374.8999999999996</v>
      </c>
      <c r="V7" s="19">
        <v>4210.6000000000004</v>
      </c>
      <c r="W7" s="19">
        <v>4469.8999999999996</v>
      </c>
      <c r="X7" s="19">
        <v>3900.1</v>
      </c>
      <c r="Y7" s="26">
        <v>4.1500000000000002E-2</v>
      </c>
    </row>
    <row r="8" spans="1:25" ht="15.75" thickBot="1">
      <c r="A8" s="1" t="s">
        <v>2</v>
      </c>
      <c r="B8" s="1"/>
      <c r="C8" s="1"/>
      <c r="D8" s="5"/>
      <c r="E8" s="5"/>
      <c r="F8" s="5"/>
      <c r="G8" s="1">
        <v>43008</v>
      </c>
      <c r="H8" s="1">
        <v>11000</v>
      </c>
      <c r="I8" s="1">
        <f t="shared" si="2"/>
        <v>11000</v>
      </c>
      <c r="J8" s="1">
        <v>52</v>
      </c>
      <c r="K8" s="1">
        <v>1</v>
      </c>
      <c r="L8">
        <v>0.98449699000000002</v>
      </c>
      <c r="M8">
        <f t="shared" si="0"/>
        <v>-1.5503009999999984E-2</v>
      </c>
      <c r="N8" s="8">
        <f t="shared" si="1"/>
        <v>0.98449699000000002</v>
      </c>
      <c r="O8" s="8">
        <f t="shared" si="3"/>
        <v>-1.5503009999999984E-2</v>
      </c>
      <c r="T8" s="25" t="s">
        <v>25</v>
      </c>
      <c r="U8" s="15">
        <v>4589.1000000000004</v>
      </c>
      <c r="V8" s="19">
        <v>4375</v>
      </c>
      <c r="W8" s="19">
        <v>4631.3999999999996</v>
      </c>
      <c r="X8" s="19">
        <v>4361.3999999999996</v>
      </c>
      <c r="Y8" s="26">
        <v>4.9000000000000002E-2</v>
      </c>
    </row>
    <row r="9" spans="1:25" ht="15.75" thickBot="1">
      <c r="A9" s="1" t="s">
        <v>2</v>
      </c>
      <c r="B9" s="1"/>
      <c r="C9" s="1"/>
      <c r="D9" s="5"/>
      <c r="E9" s="5"/>
      <c r="F9" s="5"/>
      <c r="G9" s="1">
        <v>43008</v>
      </c>
      <c r="H9" s="1">
        <v>12000</v>
      </c>
      <c r="I9" s="1">
        <f t="shared" si="2"/>
        <v>12000</v>
      </c>
      <c r="J9" s="1">
        <v>82</v>
      </c>
      <c r="K9" s="1">
        <v>1</v>
      </c>
      <c r="L9">
        <v>0.93174645</v>
      </c>
      <c r="M9">
        <f t="shared" si="0"/>
        <v>-6.8253549999999996E-2</v>
      </c>
      <c r="N9" s="8">
        <f t="shared" si="1"/>
        <v>0.93174645</v>
      </c>
      <c r="O9" s="8">
        <f t="shared" si="3"/>
        <v>-6.8253549999999996E-2</v>
      </c>
      <c r="T9" s="25" t="s">
        <v>26</v>
      </c>
      <c r="U9" s="15">
        <v>4613.5</v>
      </c>
      <c r="V9" s="19">
        <v>4594.6000000000004</v>
      </c>
      <c r="W9" s="19">
        <v>4672.8</v>
      </c>
      <c r="X9" s="19">
        <v>4465.3</v>
      </c>
      <c r="Y9" s="26">
        <v>5.3E-3</v>
      </c>
    </row>
    <row r="10" spans="1:25" ht="15.75" thickBot="1">
      <c r="A10" s="1" t="s">
        <v>2</v>
      </c>
      <c r="B10" s="1"/>
      <c r="C10" s="1"/>
      <c r="D10" s="5"/>
      <c r="E10" s="5"/>
      <c r="F10" s="5"/>
      <c r="G10" s="1">
        <v>43008</v>
      </c>
      <c r="H10" s="1">
        <v>13000</v>
      </c>
      <c r="I10" s="1">
        <f t="shared" si="2"/>
        <v>13000</v>
      </c>
      <c r="J10" s="1">
        <v>93</v>
      </c>
      <c r="K10" s="1">
        <v>1</v>
      </c>
      <c r="L10">
        <v>0.81345358000000001</v>
      </c>
      <c r="M10">
        <f t="shared" si="0"/>
        <v>-0.18654641999999999</v>
      </c>
      <c r="N10" s="8">
        <f t="shared" si="1"/>
        <v>0.81345358000000001</v>
      </c>
      <c r="O10" s="8">
        <f t="shared" si="3"/>
        <v>-0.18654641999999999</v>
      </c>
      <c r="T10" s="25" t="s">
        <v>27</v>
      </c>
      <c r="U10" s="20">
        <v>4305.8</v>
      </c>
      <c r="V10" s="19">
        <v>4613.5</v>
      </c>
      <c r="W10" s="19">
        <v>4686.2</v>
      </c>
      <c r="X10" s="19">
        <v>4107.1000000000004</v>
      </c>
      <c r="Y10" s="27">
        <v>-6.6699999999999995E-2</v>
      </c>
    </row>
    <row r="11" spans="1:25" ht="15.75" thickBot="1">
      <c r="A11" s="1" t="s">
        <v>2</v>
      </c>
      <c r="B11" s="1"/>
      <c r="C11" s="1"/>
      <c r="D11" s="5"/>
      <c r="E11" s="5"/>
      <c r="F11" s="5"/>
      <c r="G11" s="1">
        <v>43008</v>
      </c>
      <c r="H11" s="1">
        <v>14000</v>
      </c>
      <c r="I11" s="1">
        <f t="shared" si="2"/>
        <v>14000</v>
      </c>
      <c r="J11" s="1">
        <v>98</v>
      </c>
      <c r="K11" s="1">
        <v>1</v>
      </c>
      <c r="L11">
        <v>0.82502830999999999</v>
      </c>
      <c r="M11">
        <f t="shared" si="0"/>
        <v>-0.17497169000000001</v>
      </c>
      <c r="N11" s="8">
        <f t="shared" si="1"/>
        <v>0.82502830999999999</v>
      </c>
      <c r="O11" s="8">
        <f t="shared" si="3"/>
        <v>-0.17497169000000001</v>
      </c>
      <c r="T11" s="25" t="s">
        <v>28</v>
      </c>
      <c r="U11" s="15">
        <v>4317.8999999999996</v>
      </c>
      <c r="V11" s="19">
        <v>4304</v>
      </c>
      <c r="W11" s="19">
        <v>4381.2</v>
      </c>
      <c r="X11" s="19">
        <v>4159.3999999999996</v>
      </c>
      <c r="Y11" s="26">
        <v>2.8E-3</v>
      </c>
    </row>
    <row r="12" spans="1:25" ht="15.75" thickBot="1">
      <c r="A12" s="10" t="s">
        <v>2</v>
      </c>
      <c r="B12" s="10"/>
      <c r="C12" s="10"/>
      <c r="D12" s="11"/>
      <c r="E12" s="11"/>
      <c r="F12" s="11"/>
      <c r="G12" s="10">
        <v>43008</v>
      </c>
      <c r="H12" s="10">
        <v>15000</v>
      </c>
      <c r="I12" s="10">
        <f t="shared" si="2"/>
        <v>15000</v>
      </c>
      <c r="J12" s="10">
        <v>102</v>
      </c>
      <c r="K12" s="10">
        <v>1</v>
      </c>
      <c r="L12" s="12">
        <v>0.76392649999999995</v>
      </c>
      <c r="M12" s="12">
        <f t="shared" si="0"/>
        <v>-0.23607350000000005</v>
      </c>
      <c r="N12" s="14">
        <f t="shared" si="1"/>
        <v>0.76392649999999995</v>
      </c>
      <c r="O12" s="14">
        <f t="shared" si="3"/>
        <v>-0.23607350000000005</v>
      </c>
      <c r="T12" s="25" t="s">
        <v>29</v>
      </c>
      <c r="U12" s="20">
        <v>4232.1000000000004</v>
      </c>
      <c r="V12" s="19">
        <v>4315.3999999999996</v>
      </c>
      <c r="W12" s="19">
        <v>4325</v>
      </c>
      <c r="X12" s="19">
        <v>3975.8</v>
      </c>
      <c r="Y12" s="27">
        <v>-1.9900000000000001E-2</v>
      </c>
    </row>
    <row r="13" spans="1:25" ht="15.75" thickBot="1">
      <c r="A13" s="1" t="s">
        <v>51</v>
      </c>
      <c r="B13" s="4" t="s">
        <v>11</v>
      </c>
      <c r="C13" s="4" t="s">
        <v>7</v>
      </c>
      <c r="D13" s="5"/>
      <c r="E13" s="5"/>
      <c r="F13" s="5"/>
      <c r="G13" s="1">
        <v>43008</v>
      </c>
      <c r="H13" s="1">
        <v>5000</v>
      </c>
      <c r="I13" s="1">
        <v>32</v>
      </c>
      <c r="J13" s="1">
        <v>2142</v>
      </c>
      <c r="K13" s="1">
        <v>1</v>
      </c>
      <c r="L13">
        <v>3.3166718341427398E-2</v>
      </c>
      <c r="M13" s="28">
        <f t="shared" si="0"/>
        <v>-0.96683328165857263</v>
      </c>
      <c r="N13" s="29">
        <f t="shared" si="1"/>
        <v>3.3166718341427398E-2</v>
      </c>
      <c r="O13" s="29">
        <f t="shared" si="3"/>
        <v>-0.96683328165857263</v>
      </c>
      <c r="T13" s="25" t="s">
        <v>30</v>
      </c>
      <c r="U13" s="20">
        <v>4203</v>
      </c>
      <c r="V13" s="19">
        <v>4234.8999999999996</v>
      </c>
      <c r="W13" s="19">
        <v>4373.1000000000004</v>
      </c>
      <c r="X13" s="19">
        <v>4123</v>
      </c>
      <c r="Y13" s="27">
        <v>-6.8999999999999999E-3</v>
      </c>
    </row>
    <row r="14" spans="1:25" ht="15.75" thickBot="1">
      <c r="A14" s="1" t="s">
        <v>51</v>
      </c>
      <c r="B14" s="4" t="s">
        <v>11</v>
      </c>
      <c r="C14" s="4" t="s">
        <v>7</v>
      </c>
      <c r="D14" s="5"/>
      <c r="E14" s="5"/>
      <c r="F14" s="5"/>
      <c r="G14" s="1">
        <v>43008</v>
      </c>
      <c r="H14" s="1">
        <v>5000</v>
      </c>
      <c r="I14" s="1">
        <v>64</v>
      </c>
      <c r="J14" s="1">
        <v>1570</v>
      </c>
      <c r="K14" s="1">
        <v>1</v>
      </c>
      <c r="L14">
        <v>5.318925E-2</v>
      </c>
      <c r="M14" s="28">
        <f t="shared" si="0"/>
        <v>-0.94681075000000003</v>
      </c>
      <c r="N14" s="30">
        <f t="shared" si="1"/>
        <v>5.318925E-2</v>
      </c>
      <c r="O14" s="30">
        <f t="shared" si="3"/>
        <v>-0.94681075000000003</v>
      </c>
      <c r="T14" s="25" t="s">
        <v>31</v>
      </c>
      <c r="U14" s="20">
        <v>4142.8999999999996</v>
      </c>
      <c r="V14" s="19">
        <v>4198.8999999999996</v>
      </c>
      <c r="W14" s="19">
        <v>4378.3999999999996</v>
      </c>
      <c r="X14" s="19">
        <v>4055.5</v>
      </c>
      <c r="Y14" s="27">
        <v>-1.43E-2</v>
      </c>
    </row>
    <row r="15" spans="1:25" ht="15.75" thickBot="1">
      <c r="A15" s="1" t="s">
        <v>51</v>
      </c>
      <c r="B15" s="4" t="s">
        <v>11</v>
      </c>
      <c r="C15" s="4" t="s">
        <v>7</v>
      </c>
      <c r="D15" s="5"/>
      <c r="E15" s="5"/>
      <c r="F15" s="5"/>
      <c r="G15" s="1">
        <v>43008</v>
      </c>
      <c r="H15" s="1">
        <v>5000</v>
      </c>
      <c r="I15" s="1">
        <f>60*4</f>
        <v>240</v>
      </c>
      <c r="J15" s="1">
        <v>895</v>
      </c>
      <c r="K15" s="1">
        <v>1</v>
      </c>
      <c r="L15">
        <v>0.16327821572762</v>
      </c>
      <c r="M15" s="31">
        <f t="shared" si="0"/>
        <v>-0.83672178427237998</v>
      </c>
      <c r="N15" s="30">
        <f t="shared" si="1"/>
        <v>0.16327821572762</v>
      </c>
      <c r="O15" s="30">
        <f t="shared" si="3"/>
        <v>-0.83672178427237998</v>
      </c>
      <c r="T15" s="25" t="s">
        <v>32</v>
      </c>
      <c r="U15" s="20">
        <v>3849.7</v>
      </c>
      <c r="V15" s="19">
        <v>4149.3999999999996</v>
      </c>
      <c r="W15" s="19">
        <v>4159.6000000000004</v>
      </c>
      <c r="X15" s="19">
        <v>3734</v>
      </c>
      <c r="Y15" s="27">
        <v>-7.0800000000000002E-2</v>
      </c>
    </row>
    <row r="16" spans="1:25" ht="15.75" thickBot="1">
      <c r="A16" s="1" t="s">
        <v>51</v>
      </c>
      <c r="B16" s="4" t="s">
        <v>11</v>
      </c>
      <c r="C16" s="4" t="s">
        <v>7</v>
      </c>
      <c r="D16" s="5"/>
      <c r="E16" s="5"/>
      <c r="F16" s="5"/>
      <c r="G16" s="1">
        <v>43008</v>
      </c>
      <c r="H16" s="1">
        <v>5000</v>
      </c>
      <c r="I16" s="1">
        <f>60*8</f>
        <v>480</v>
      </c>
      <c r="J16" s="1">
        <v>510</v>
      </c>
      <c r="K16" s="1">
        <v>1</v>
      </c>
      <c r="L16" s="9">
        <v>0.44082600430263003</v>
      </c>
      <c r="M16" s="31">
        <f t="shared" si="0"/>
        <v>-0.55917399569737003</v>
      </c>
      <c r="N16" s="30">
        <f t="shared" si="1"/>
        <v>0.44082600430263003</v>
      </c>
      <c r="O16" s="30">
        <f t="shared" si="3"/>
        <v>-0.55917399569737003</v>
      </c>
      <c r="T16" s="25" t="s">
        <v>33</v>
      </c>
      <c r="U16" s="20">
        <v>3238.1</v>
      </c>
      <c r="V16" s="19">
        <v>3850.2</v>
      </c>
      <c r="W16" s="19">
        <v>3917.2</v>
      </c>
      <c r="X16" s="19">
        <v>3206.2</v>
      </c>
      <c r="Y16" s="27">
        <v>-0.15890000000000001</v>
      </c>
    </row>
    <row r="17" spans="1:25" ht="15.75" thickBot="1">
      <c r="A17" s="1" t="s">
        <v>51</v>
      </c>
      <c r="B17" s="4" t="s">
        <v>11</v>
      </c>
      <c r="C17" s="4" t="s">
        <v>7</v>
      </c>
      <c r="D17" s="5"/>
      <c r="E17" s="5"/>
      <c r="F17" s="5"/>
      <c r="G17" s="1">
        <v>43008</v>
      </c>
      <c r="H17" s="1">
        <v>5000</v>
      </c>
      <c r="I17" s="1">
        <f>60*16</f>
        <v>960</v>
      </c>
      <c r="J17" s="1">
        <v>387</v>
      </c>
      <c r="K17" s="1">
        <v>1</v>
      </c>
      <c r="L17">
        <v>0.48678436737515901</v>
      </c>
      <c r="M17" s="31">
        <f t="shared" si="0"/>
        <v>-0.51321563262484093</v>
      </c>
      <c r="N17" s="30">
        <f t="shared" si="1"/>
        <v>0.48678436737515901</v>
      </c>
      <c r="O17" s="30">
        <f t="shared" si="3"/>
        <v>-0.51321563262484093</v>
      </c>
      <c r="T17" s="25" t="s">
        <v>34</v>
      </c>
      <c r="U17" s="15">
        <v>3698</v>
      </c>
      <c r="V17" s="19">
        <v>3237.4</v>
      </c>
      <c r="W17" s="19">
        <v>3809</v>
      </c>
      <c r="X17" s="19">
        <v>2981</v>
      </c>
      <c r="Y17" s="26">
        <v>0.14199999999999999</v>
      </c>
    </row>
    <row r="18" spans="1:25" ht="15.75" thickBot="1">
      <c r="A18" s="1" t="s">
        <v>51</v>
      </c>
      <c r="B18" s="4" t="s">
        <v>11</v>
      </c>
      <c r="C18" s="4" t="s">
        <v>7</v>
      </c>
      <c r="D18" s="5"/>
      <c r="E18" s="5"/>
      <c r="F18" s="5"/>
      <c r="G18" s="1">
        <v>43008</v>
      </c>
      <c r="H18" s="1">
        <v>5000</v>
      </c>
      <c r="I18" s="1">
        <f>60*24</f>
        <v>1440</v>
      </c>
      <c r="J18" s="1">
        <v>369</v>
      </c>
      <c r="K18" s="1">
        <v>1</v>
      </c>
      <c r="L18">
        <v>0.48607607000000003</v>
      </c>
      <c r="M18" s="31">
        <f t="shared" si="0"/>
        <v>-0.51392393000000003</v>
      </c>
      <c r="N18" s="30">
        <f t="shared" si="1"/>
        <v>0.48607607000000003</v>
      </c>
      <c r="O18" s="30">
        <f t="shared" si="3"/>
        <v>-0.51392393000000003</v>
      </c>
      <c r="T18" s="25" t="s">
        <v>35</v>
      </c>
      <c r="U18" s="20">
        <v>3685.4</v>
      </c>
      <c r="V18" s="19">
        <v>3697.1</v>
      </c>
      <c r="W18" s="19">
        <v>3874</v>
      </c>
      <c r="X18" s="19">
        <v>3511.1</v>
      </c>
      <c r="Y18" s="27">
        <v>-3.3999999999999998E-3</v>
      </c>
    </row>
    <row r="19" spans="1:25" ht="15.75" thickBot="1">
      <c r="A19" s="1" t="s">
        <v>51</v>
      </c>
      <c r="B19" s="4" t="s">
        <v>11</v>
      </c>
      <c r="C19" s="4" t="s">
        <v>7</v>
      </c>
      <c r="D19" s="5"/>
      <c r="E19" s="5"/>
      <c r="F19" s="5"/>
      <c r="G19" s="1">
        <v>43008</v>
      </c>
      <c r="H19" s="32">
        <v>5000</v>
      </c>
      <c r="I19" s="1">
        <f>60*24*2</f>
        <v>2880</v>
      </c>
      <c r="J19" s="1">
        <v>184</v>
      </c>
      <c r="K19" s="1">
        <v>1</v>
      </c>
      <c r="L19">
        <v>0.67724843000000001</v>
      </c>
      <c r="M19" s="31">
        <f t="shared" si="0"/>
        <v>-0.32275156999999999</v>
      </c>
      <c r="N19" s="30">
        <f t="shared" si="1"/>
        <v>0.67724843000000001</v>
      </c>
      <c r="O19" s="30">
        <f t="shared" si="3"/>
        <v>-0.32275156999999999</v>
      </c>
      <c r="T19" s="25" t="s">
        <v>36</v>
      </c>
      <c r="U19" s="20">
        <v>3666.3</v>
      </c>
      <c r="V19" s="19">
        <v>3680.1</v>
      </c>
      <c r="W19" s="19">
        <v>3775.9</v>
      </c>
      <c r="X19" s="19">
        <v>3476.3</v>
      </c>
      <c r="Y19" s="27">
        <v>-5.1999999999999998E-3</v>
      </c>
    </row>
    <row r="20" spans="1:25" ht="15.75" thickBot="1">
      <c r="A20" s="1" t="s">
        <v>51</v>
      </c>
      <c r="B20" s="4" t="s">
        <v>11</v>
      </c>
      <c r="C20" s="4" t="s">
        <v>7</v>
      </c>
      <c r="D20" s="5"/>
      <c r="E20" s="5"/>
      <c r="F20" s="5"/>
      <c r="G20" s="1">
        <v>43008</v>
      </c>
      <c r="H20" s="32">
        <v>5000</v>
      </c>
      <c r="I20" s="1">
        <f>60*24*7</f>
        <v>10080</v>
      </c>
      <c r="J20" s="1">
        <v>74</v>
      </c>
      <c r="K20" s="1">
        <v>1</v>
      </c>
      <c r="L20">
        <v>0.86123335999999995</v>
      </c>
      <c r="M20" s="31">
        <f t="shared" si="0"/>
        <v>-0.13876664000000005</v>
      </c>
      <c r="N20" s="30">
        <f t="shared" si="1"/>
        <v>0.86123335999999995</v>
      </c>
      <c r="O20" s="30">
        <f t="shared" si="3"/>
        <v>-0.13876664000000005</v>
      </c>
      <c r="T20" s="25" t="s">
        <v>37</v>
      </c>
      <c r="U20" s="15">
        <v>4084.1</v>
      </c>
      <c r="V20" s="19">
        <v>3667</v>
      </c>
      <c r="W20" s="19">
        <v>4113.8999999999996</v>
      </c>
      <c r="X20" s="19">
        <v>3667</v>
      </c>
      <c r="Y20" s="26">
        <v>0.114</v>
      </c>
    </row>
    <row r="21" spans="1:25" ht="15.75" thickBot="1">
      <c r="A21" s="1" t="s">
        <v>51</v>
      </c>
      <c r="B21" s="4" t="s">
        <v>11</v>
      </c>
      <c r="C21" s="4" t="s">
        <v>7</v>
      </c>
      <c r="D21" s="5"/>
      <c r="E21" s="5"/>
      <c r="F21" s="5"/>
      <c r="G21" s="1">
        <v>43008</v>
      </c>
      <c r="H21" s="32">
        <v>5000</v>
      </c>
      <c r="I21" s="1">
        <f>60*24*7*2</f>
        <v>20160</v>
      </c>
      <c r="J21" s="1">
        <v>67</v>
      </c>
      <c r="K21" s="1">
        <v>1</v>
      </c>
      <c r="L21">
        <v>0.91950127000000004</v>
      </c>
      <c r="M21" s="31">
        <f t="shared" si="0"/>
        <v>-8.0498729999999963E-2</v>
      </c>
      <c r="N21" s="30">
        <f t="shared" si="1"/>
        <v>0.91950127000000004</v>
      </c>
      <c r="O21" s="30">
        <f t="shared" si="3"/>
        <v>-8.0498729999999963E-2</v>
      </c>
      <c r="T21" s="25" t="s">
        <v>38</v>
      </c>
      <c r="U21" s="20">
        <v>3900</v>
      </c>
      <c r="V21" s="19">
        <v>4084.4</v>
      </c>
      <c r="W21" s="19">
        <v>4110</v>
      </c>
      <c r="X21" s="19">
        <v>3836.2</v>
      </c>
      <c r="Y21" s="27">
        <v>-4.5100000000000001E-2</v>
      </c>
    </row>
    <row r="22" spans="1:25" ht="15.75" thickBot="1">
      <c r="A22" s="1" t="s">
        <v>51</v>
      </c>
      <c r="B22" s="4" t="s">
        <v>11</v>
      </c>
      <c r="C22" s="4" t="s">
        <v>7</v>
      </c>
      <c r="D22" s="5"/>
      <c r="E22" s="5"/>
      <c r="F22" s="5"/>
      <c r="G22" s="1">
        <v>43008</v>
      </c>
      <c r="H22" s="32">
        <v>5000</v>
      </c>
      <c r="I22" s="1">
        <f>60*24*7*3</f>
        <v>30240</v>
      </c>
      <c r="J22" s="1">
        <v>87</v>
      </c>
      <c r="K22" s="1">
        <v>1</v>
      </c>
      <c r="L22" s="9">
        <v>0.86158109999999999</v>
      </c>
      <c r="M22" s="31">
        <f t="shared" si="0"/>
        <v>-0.13841890000000001</v>
      </c>
      <c r="N22" s="30">
        <f t="shared" si="1"/>
        <v>0.86158109999999999</v>
      </c>
      <c r="O22" s="30">
        <f t="shared" si="3"/>
        <v>-0.13841890000000001</v>
      </c>
      <c r="T22" s="25" t="s">
        <v>39</v>
      </c>
      <c r="U22" s="20">
        <v>3873.2</v>
      </c>
      <c r="V22" s="19">
        <v>3892.2</v>
      </c>
      <c r="W22" s="19">
        <v>4048</v>
      </c>
      <c r="X22" s="19">
        <v>3834.1</v>
      </c>
      <c r="Y22" s="27">
        <v>-6.8999999999999999E-3</v>
      </c>
    </row>
    <row r="23" spans="1:25" ht="15.75" thickBot="1">
      <c r="A23" s="10" t="s">
        <v>51</v>
      </c>
      <c r="B23" s="33" t="s">
        <v>11</v>
      </c>
      <c r="C23" s="33" t="s">
        <v>7</v>
      </c>
      <c r="D23" s="11"/>
      <c r="E23" s="11"/>
      <c r="F23" s="11"/>
      <c r="G23" s="10">
        <v>43008</v>
      </c>
      <c r="H23" s="34">
        <v>5000</v>
      </c>
      <c r="I23" s="10">
        <f>60*24*7*4</f>
        <v>40320</v>
      </c>
      <c r="J23" s="10">
        <v>47</v>
      </c>
      <c r="K23" s="10">
        <v>1</v>
      </c>
      <c r="L23" s="13">
        <v>0.90405055000000001</v>
      </c>
      <c r="M23" s="35">
        <f t="shared" si="0"/>
        <v>-9.5949449999999992E-2</v>
      </c>
      <c r="N23" s="36">
        <f t="shared" si="1"/>
        <v>0.90405055000000001</v>
      </c>
      <c r="O23" s="36">
        <f t="shared" si="3"/>
        <v>-9.5949449999999992E-2</v>
      </c>
      <c r="T23" s="25" t="s">
        <v>40</v>
      </c>
      <c r="U23" s="20">
        <v>3603.4</v>
      </c>
      <c r="V23" s="19">
        <v>3875.5</v>
      </c>
      <c r="W23" s="19">
        <v>3903.7</v>
      </c>
      <c r="X23" s="19">
        <v>3564.4</v>
      </c>
      <c r="Y23" s="27">
        <v>-6.9699999999999998E-2</v>
      </c>
    </row>
    <row r="24" spans="1:25" ht="15.75" thickBot="1">
      <c r="A24" s="1" t="s">
        <v>51</v>
      </c>
      <c r="B24" s="4" t="s">
        <v>11</v>
      </c>
      <c r="C24" s="4" t="s">
        <v>7</v>
      </c>
      <c r="D24" s="5"/>
      <c r="E24" s="5"/>
      <c r="F24" s="5"/>
      <c r="G24" s="1">
        <v>43008</v>
      </c>
      <c r="H24" s="32">
        <v>6000</v>
      </c>
      <c r="I24" s="1">
        <v>480</v>
      </c>
      <c r="J24" s="1">
        <v>496</v>
      </c>
      <c r="K24" s="1">
        <v>1</v>
      </c>
      <c r="L24">
        <v>0.47160743522656901</v>
      </c>
      <c r="M24" s="31">
        <f t="shared" si="0"/>
        <v>-0.52839256477343099</v>
      </c>
      <c r="N24" s="30">
        <f t="shared" si="1"/>
        <v>0.47160743522656901</v>
      </c>
      <c r="O24" s="30">
        <f t="shared" si="3"/>
        <v>-0.52839256477343099</v>
      </c>
      <c r="T24" s="25" t="s">
        <v>41</v>
      </c>
      <c r="U24" s="20">
        <v>3598.5</v>
      </c>
      <c r="V24" s="19">
        <v>3597.3</v>
      </c>
      <c r="W24" s="19">
        <v>3743.6</v>
      </c>
      <c r="X24" s="19">
        <v>3493.5</v>
      </c>
      <c r="Y24" s="27">
        <v>-1.4E-3</v>
      </c>
    </row>
    <row r="25" spans="1:25" ht="15.75" thickBot="1">
      <c r="A25" s="1" t="s">
        <v>51</v>
      </c>
      <c r="B25" s="4" t="s">
        <v>11</v>
      </c>
      <c r="C25" s="4" t="s">
        <v>7</v>
      </c>
      <c r="D25" s="5"/>
      <c r="E25" s="5"/>
      <c r="F25" s="5"/>
      <c r="G25" s="1">
        <v>43008</v>
      </c>
      <c r="H25" s="32">
        <v>6000</v>
      </c>
      <c r="I25" s="1">
        <f>60*16</f>
        <v>960</v>
      </c>
      <c r="J25" s="1">
        <v>358</v>
      </c>
      <c r="K25" s="1">
        <v>1</v>
      </c>
      <c r="L25" s="9">
        <v>0.55167009506244402</v>
      </c>
      <c r="M25" s="31">
        <f t="shared" ref="M25:M30" si="4">L25-K25</f>
        <v>-0.44832990493755598</v>
      </c>
      <c r="N25" s="30">
        <f t="shared" ref="N25:N30" si="5">L25/K25</f>
        <v>0.55167009506244402</v>
      </c>
      <c r="O25" s="30">
        <f t="shared" si="3"/>
        <v>-0.44832990493755598</v>
      </c>
      <c r="T25" s="25" t="s">
        <v>42</v>
      </c>
      <c r="U25" s="15">
        <v>3779.6</v>
      </c>
      <c r="V25" s="19">
        <v>3598.7</v>
      </c>
      <c r="W25" s="19">
        <v>3808</v>
      </c>
      <c r="X25" s="19">
        <v>3559.1</v>
      </c>
      <c r="Y25" s="26">
        <v>5.0299999999999997E-2</v>
      </c>
    </row>
    <row r="26" spans="1:25" ht="15.75" thickBot="1">
      <c r="A26" s="1" t="s">
        <v>51</v>
      </c>
      <c r="B26" s="4" t="s">
        <v>11</v>
      </c>
      <c r="C26" s="4" t="s">
        <v>7</v>
      </c>
      <c r="D26" s="5"/>
      <c r="E26" s="5"/>
      <c r="F26" s="5"/>
      <c r="G26" s="1">
        <v>43008</v>
      </c>
      <c r="H26" s="32">
        <v>6000</v>
      </c>
      <c r="I26" s="1">
        <f>60*24</f>
        <v>1440</v>
      </c>
      <c r="J26" s="1">
        <v>342</v>
      </c>
      <c r="K26" s="1">
        <v>1</v>
      </c>
      <c r="L26" s="9">
        <v>0.54937530000000001</v>
      </c>
      <c r="M26" s="31">
        <f t="shared" si="4"/>
        <v>-0.45062469999999999</v>
      </c>
      <c r="N26" s="30">
        <f t="shared" si="5"/>
        <v>0.54937530000000001</v>
      </c>
      <c r="O26" s="30">
        <f t="shared" si="3"/>
        <v>-0.45062469999999999</v>
      </c>
      <c r="T26" s="25" t="s">
        <v>43</v>
      </c>
      <c r="U26" s="20">
        <v>3652.8</v>
      </c>
      <c r="V26" s="19">
        <v>3779.6</v>
      </c>
      <c r="W26" s="19">
        <v>3781.3</v>
      </c>
      <c r="X26" s="19">
        <v>3620</v>
      </c>
      <c r="Y26" s="27">
        <v>-3.3500000000000002E-2</v>
      </c>
    </row>
    <row r="27" spans="1:25" ht="15.75" thickBot="1">
      <c r="A27" s="1" t="s">
        <v>51</v>
      </c>
      <c r="B27" s="4" t="s">
        <v>11</v>
      </c>
      <c r="C27" s="4" t="s">
        <v>7</v>
      </c>
      <c r="D27" s="5"/>
      <c r="E27" s="5"/>
      <c r="F27" s="5"/>
      <c r="G27" s="1">
        <v>43008</v>
      </c>
      <c r="H27" s="32">
        <v>6000</v>
      </c>
      <c r="I27" s="1">
        <f>60*24*2</f>
        <v>2880</v>
      </c>
      <c r="J27" s="1">
        <v>167</v>
      </c>
      <c r="K27" s="1">
        <v>1</v>
      </c>
      <c r="L27">
        <v>0.75143260999999995</v>
      </c>
      <c r="M27" s="31">
        <f t="shared" si="4"/>
        <v>-0.24856739000000005</v>
      </c>
      <c r="N27" s="30">
        <f t="shared" si="5"/>
        <v>0.75143260999999995</v>
      </c>
      <c r="O27" s="30">
        <f t="shared" si="3"/>
        <v>-0.24856739000000005</v>
      </c>
      <c r="T27" s="25" t="s">
        <v>44</v>
      </c>
      <c r="U27" s="15">
        <v>3930</v>
      </c>
      <c r="V27" s="19">
        <v>3654.7</v>
      </c>
      <c r="W27" s="19">
        <v>3977</v>
      </c>
      <c r="X27" s="19">
        <v>3654.7</v>
      </c>
      <c r="Y27" s="26">
        <v>7.5899999999999995E-2</v>
      </c>
    </row>
    <row r="28" spans="1:25" ht="15.75" thickBot="1">
      <c r="A28" s="1" t="s">
        <v>51</v>
      </c>
      <c r="B28" s="4" t="s">
        <v>11</v>
      </c>
      <c r="C28" s="4" t="s">
        <v>7</v>
      </c>
      <c r="D28" s="5"/>
      <c r="E28" s="5"/>
      <c r="F28" s="5"/>
      <c r="G28" s="1">
        <v>43008</v>
      </c>
      <c r="H28" s="32">
        <v>6000</v>
      </c>
      <c r="I28" s="1">
        <f>60*24*7</f>
        <v>10080</v>
      </c>
      <c r="J28" s="1">
        <v>74</v>
      </c>
      <c r="K28" s="1">
        <v>1</v>
      </c>
      <c r="L28">
        <v>0.88963369000000003</v>
      </c>
      <c r="M28" s="31">
        <f t="shared" si="4"/>
        <v>-0.11036630999999997</v>
      </c>
      <c r="N28" s="30">
        <f t="shared" si="5"/>
        <v>0.88963369000000003</v>
      </c>
      <c r="O28" s="30">
        <f t="shared" si="3"/>
        <v>-0.11036630999999997</v>
      </c>
      <c r="T28" s="25" t="s">
        <v>45</v>
      </c>
      <c r="U28" s="20">
        <v>3879.1</v>
      </c>
      <c r="V28" s="19">
        <v>3930</v>
      </c>
      <c r="W28" s="19">
        <v>3983</v>
      </c>
      <c r="X28" s="19">
        <v>3850.9</v>
      </c>
      <c r="Y28" s="27">
        <v>-1.2999999999999999E-2</v>
      </c>
    </row>
    <row r="29" spans="1:25" ht="15.75" thickBot="1">
      <c r="A29" s="1" t="s">
        <v>51</v>
      </c>
      <c r="B29" s="4" t="s">
        <v>11</v>
      </c>
      <c r="C29" s="4" t="s">
        <v>7</v>
      </c>
      <c r="D29" s="3"/>
      <c r="E29" s="3"/>
      <c r="F29" s="3"/>
      <c r="G29" s="1">
        <v>43008</v>
      </c>
      <c r="H29" s="32">
        <v>6000</v>
      </c>
      <c r="I29" s="1">
        <f>60*24*7*2</f>
        <v>20160</v>
      </c>
      <c r="J29" s="1">
        <v>67</v>
      </c>
      <c r="K29" s="1">
        <v>1</v>
      </c>
      <c r="L29">
        <v>0.94982306000000005</v>
      </c>
      <c r="M29" s="31">
        <f t="shared" si="4"/>
        <v>-5.0176939999999948E-2</v>
      </c>
      <c r="N29" s="30">
        <f t="shared" si="5"/>
        <v>0.94982306000000005</v>
      </c>
      <c r="O29" s="30">
        <f t="shared" si="3"/>
        <v>-5.0176939999999948E-2</v>
      </c>
      <c r="T29" s="25" t="s">
        <v>46</v>
      </c>
      <c r="U29" s="15">
        <v>4205.3999999999996</v>
      </c>
      <c r="V29" s="19">
        <v>3881.6</v>
      </c>
      <c r="W29" s="19">
        <v>4226.5</v>
      </c>
      <c r="X29" s="19">
        <v>3878.1</v>
      </c>
      <c r="Y29" s="26">
        <v>8.4099999999999994E-2</v>
      </c>
    </row>
    <row r="30" spans="1:25" ht="15.75" thickBot="1">
      <c r="A30" s="1" t="s">
        <v>51</v>
      </c>
      <c r="B30" s="4" t="s">
        <v>11</v>
      </c>
      <c r="C30" s="4" t="s">
        <v>7</v>
      </c>
      <c r="D30" s="3"/>
      <c r="E30" s="3"/>
      <c r="F30" s="3"/>
      <c r="G30" s="1">
        <v>43008</v>
      </c>
      <c r="H30" s="32">
        <v>6000</v>
      </c>
      <c r="I30" s="1">
        <f>60*24*7*3</f>
        <v>30240</v>
      </c>
      <c r="J30" s="1">
        <v>87</v>
      </c>
      <c r="K30" s="1">
        <v>1</v>
      </c>
      <c r="L30" s="9">
        <v>0.88999289999999998</v>
      </c>
      <c r="M30" s="31">
        <f t="shared" si="4"/>
        <v>-0.11000710000000002</v>
      </c>
      <c r="N30" s="30">
        <f t="shared" si="5"/>
        <v>0.88999289999999998</v>
      </c>
      <c r="O30" s="30">
        <f t="shared" si="3"/>
        <v>-0.11000710000000002</v>
      </c>
      <c r="T30" s="25" t="s">
        <v>47</v>
      </c>
      <c r="U30" s="20">
        <v>4190</v>
      </c>
      <c r="V30" s="19">
        <v>4207.5</v>
      </c>
      <c r="W30" s="19">
        <v>4268.6000000000004</v>
      </c>
      <c r="X30" s="19">
        <v>4125</v>
      </c>
      <c r="Y30" s="27">
        <v>-3.7000000000000002E-3</v>
      </c>
    </row>
    <row r="31" spans="1:25" ht="15.75" thickBot="1">
      <c r="A31" s="10" t="s">
        <v>51</v>
      </c>
      <c r="B31" s="33" t="s">
        <v>11</v>
      </c>
      <c r="C31" s="33" t="s">
        <v>7</v>
      </c>
      <c r="D31" s="37"/>
      <c r="E31" s="37"/>
      <c r="F31" s="37"/>
      <c r="G31" s="10">
        <v>43008</v>
      </c>
      <c r="H31" s="34">
        <v>6000</v>
      </c>
      <c r="I31" s="10">
        <v>40320</v>
      </c>
      <c r="J31" s="10">
        <v>47</v>
      </c>
      <c r="K31" s="10">
        <v>1</v>
      </c>
      <c r="L31" s="13">
        <v>0.93386283000000003</v>
      </c>
      <c r="M31" s="35">
        <f t="shared" ref="M31" si="6">L31-K31</f>
        <v>-6.6137169999999967E-2</v>
      </c>
      <c r="N31" s="36">
        <f t="shared" ref="N31" si="7">L31/K31</f>
        <v>0.93386283000000003</v>
      </c>
      <c r="O31" s="36">
        <f t="shared" si="3"/>
        <v>-6.6137169999999967E-2</v>
      </c>
      <c r="T31" s="25" t="s">
        <v>48</v>
      </c>
      <c r="U31" s="20">
        <v>4169.8999999999996</v>
      </c>
      <c r="V31" s="19">
        <v>4190</v>
      </c>
      <c r="W31" s="19">
        <v>4244.6000000000004</v>
      </c>
      <c r="X31" s="19">
        <v>4024.7</v>
      </c>
      <c r="Y31" s="27">
        <v>-4.7999999999999996E-3</v>
      </c>
    </row>
    <row r="32" spans="1:25">
      <c r="A32" s="1" t="s">
        <v>51</v>
      </c>
      <c r="B32" s="4" t="s">
        <v>11</v>
      </c>
      <c r="C32" s="4" t="s">
        <v>7</v>
      </c>
      <c r="D32" s="3"/>
      <c r="E32" s="3"/>
      <c r="F32" s="3"/>
      <c r="G32" s="1">
        <v>43008</v>
      </c>
      <c r="H32" s="32">
        <v>11000</v>
      </c>
      <c r="I32" s="1">
        <v>5000</v>
      </c>
      <c r="J32" s="1">
        <v>170</v>
      </c>
      <c r="K32" s="1">
        <v>1</v>
      </c>
      <c r="L32">
        <v>0.72705193000000001</v>
      </c>
      <c r="M32" s="31">
        <f t="shared" ref="M32" si="8">L32-K32</f>
        <v>-0.27294806999999999</v>
      </c>
      <c r="N32" s="30">
        <f t="shared" ref="N32" si="9">L32/K32</f>
        <v>0.72705193000000001</v>
      </c>
      <c r="O32" s="30">
        <f t="shared" si="3"/>
        <v>-0.27294806999999999</v>
      </c>
      <c r="T32" s="25" t="s">
        <v>49</v>
      </c>
      <c r="U32" s="15">
        <v>4367</v>
      </c>
      <c r="V32" s="19">
        <v>4168.1000000000004</v>
      </c>
      <c r="W32" s="19">
        <v>4393.3999999999996</v>
      </c>
      <c r="X32" s="19">
        <v>4160.1000000000004</v>
      </c>
      <c r="Y32" s="26">
        <v>4.7300000000000002E-2</v>
      </c>
    </row>
    <row r="33" spans="1:15">
      <c r="D33" s="3"/>
      <c r="E33" s="3"/>
      <c r="F33" s="3"/>
      <c r="G33" s="1">
        <v>43008</v>
      </c>
      <c r="H33" s="32">
        <v>11000</v>
      </c>
      <c r="I33" s="1">
        <v>6000</v>
      </c>
      <c r="J33" s="1">
        <v>97</v>
      </c>
      <c r="K33" s="1">
        <v>1</v>
      </c>
      <c r="L33">
        <v>0.88178825000000005</v>
      </c>
      <c r="M33" s="31">
        <f t="shared" ref="M33:M54" si="10">L33-K33</f>
        <v>-0.11821174999999995</v>
      </c>
      <c r="N33" s="30">
        <f t="shared" ref="N33:N54" si="11">L33/K33</f>
        <v>0.88178825000000005</v>
      </c>
      <c r="O33" s="30">
        <f t="shared" si="3"/>
        <v>-0.11821174999999995</v>
      </c>
    </row>
    <row r="34" spans="1:15">
      <c r="D34" s="3"/>
      <c r="E34" s="3"/>
      <c r="F34" s="3"/>
      <c r="G34" s="1">
        <v>43008</v>
      </c>
      <c r="H34" s="32">
        <v>11000</v>
      </c>
      <c r="I34" s="1">
        <v>7000</v>
      </c>
      <c r="J34" s="1">
        <v>71</v>
      </c>
      <c r="K34" s="1">
        <v>1</v>
      </c>
      <c r="L34">
        <v>0.94492352999999996</v>
      </c>
      <c r="M34" s="31">
        <f t="shared" si="10"/>
        <v>-5.5076470000000044E-2</v>
      </c>
      <c r="N34" s="30">
        <f t="shared" si="11"/>
        <v>0.94492352999999996</v>
      </c>
      <c r="O34" s="30">
        <f t="shared" si="3"/>
        <v>-5.5076470000000044E-2</v>
      </c>
    </row>
    <row r="35" spans="1:15">
      <c r="D35" s="3"/>
      <c r="E35" s="3"/>
      <c r="F35" s="3"/>
      <c r="G35" s="1">
        <v>43008</v>
      </c>
      <c r="H35" s="32">
        <v>11000</v>
      </c>
      <c r="I35" s="1">
        <v>8000</v>
      </c>
      <c r="J35" s="32">
        <v>43</v>
      </c>
      <c r="K35" s="1">
        <v>1</v>
      </c>
      <c r="L35" s="9">
        <v>1.0472893000000001</v>
      </c>
      <c r="M35" s="31">
        <f t="shared" si="10"/>
        <v>4.728930000000009E-2</v>
      </c>
      <c r="N35" s="30">
        <f t="shared" si="11"/>
        <v>1.0472893000000001</v>
      </c>
      <c r="O35" s="30">
        <f t="shared" si="3"/>
        <v>4.728930000000009E-2</v>
      </c>
    </row>
    <row r="36" spans="1:15">
      <c r="D36" s="3"/>
      <c r="E36" s="3"/>
      <c r="F36" s="3"/>
      <c r="G36" s="1">
        <v>43008</v>
      </c>
      <c r="H36" s="32">
        <v>11000</v>
      </c>
      <c r="I36" s="1">
        <v>8500</v>
      </c>
      <c r="J36" s="32">
        <v>39</v>
      </c>
      <c r="K36" s="1">
        <v>1</v>
      </c>
      <c r="L36" s="9">
        <v>1.0674781900000001</v>
      </c>
      <c r="M36" s="31">
        <f t="shared" ref="M36" si="12">L36-K36</f>
        <v>6.7478190000000104E-2</v>
      </c>
      <c r="N36" s="30">
        <f t="shared" ref="N36" si="13">L36/K36</f>
        <v>1.0674781900000001</v>
      </c>
      <c r="O36" s="30">
        <f t="shared" si="3"/>
        <v>6.7478190000000104E-2</v>
      </c>
    </row>
    <row r="37" spans="1:15">
      <c r="D37" s="3"/>
      <c r="E37" s="3"/>
      <c r="F37" s="3"/>
      <c r="G37" s="1">
        <v>43008</v>
      </c>
      <c r="H37" s="32">
        <v>11000</v>
      </c>
      <c r="I37" s="1">
        <v>8600</v>
      </c>
      <c r="J37" s="32">
        <v>41</v>
      </c>
      <c r="K37" s="1">
        <v>1</v>
      </c>
      <c r="L37" s="9">
        <v>1.0593344899999999</v>
      </c>
      <c r="M37" s="31">
        <f t="shared" ref="M37" si="14">L37-K37</f>
        <v>5.9334489999999906E-2</v>
      </c>
      <c r="N37" s="30">
        <f t="shared" ref="N37" si="15">L37/K37</f>
        <v>1.0593344899999999</v>
      </c>
      <c r="O37" s="30">
        <f t="shared" si="3"/>
        <v>5.9334489999999906E-2</v>
      </c>
    </row>
    <row r="38" spans="1:15">
      <c r="D38" s="3"/>
      <c r="E38" s="3"/>
      <c r="F38" s="3"/>
      <c r="G38" s="1">
        <v>43008</v>
      </c>
      <c r="H38" s="32">
        <v>11000</v>
      </c>
      <c r="I38" s="1">
        <v>8750</v>
      </c>
      <c r="J38" s="32">
        <v>40</v>
      </c>
      <c r="K38" s="1">
        <v>1</v>
      </c>
      <c r="L38" s="9">
        <v>1.0626614400000001</v>
      </c>
      <c r="M38" s="31">
        <f t="shared" ref="M38" si="16">L38-K38</f>
        <v>6.2661440000000068E-2</v>
      </c>
      <c r="N38" s="30">
        <f t="shared" ref="N38" si="17">L38/K38</f>
        <v>1.0626614400000001</v>
      </c>
      <c r="O38" s="30">
        <f t="shared" si="3"/>
        <v>6.2661440000000068E-2</v>
      </c>
    </row>
    <row r="39" spans="1:15">
      <c r="D39" s="3"/>
      <c r="E39" s="3"/>
      <c r="F39" s="3"/>
      <c r="G39" s="1">
        <v>43008</v>
      </c>
      <c r="H39" s="32">
        <v>11000</v>
      </c>
      <c r="I39" s="1">
        <v>9000</v>
      </c>
      <c r="J39" s="1">
        <v>51</v>
      </c>
      <c r="K39" s="1">
        <v>1</v>
      </c>
      <c r="L39">
        <v>1.02826811</v>
      </c>
      <c r="M39" s="31">
        <f t="shared" si="10"/>
        <v>2.8268109999999957E-2</v>
      </c>
      <c r="N39" s="30">
        <f t="shared" si="11"/>
        <v>1.02826811</v>
      </c>
      <c r="O39" s="30">
        <f t="shared" si="3"/>
        <v>2.8268109999999957E-2</v>
      </c>
    </row>
    <row r="40" spans="1:15">
      <c r="A40" s="13"/>
      <c r="B40" s="13"/>
      <c r="C40" s="13"/>
      <c r="D40" s="37"/>
      <c r="E40" s="37"/>
      <c r="F40" s="37"/>
      <c r="G40" s="10">
        <v>43008</v>
      </c>
      <c r="H40" s="34">
        <v>11000</v>
      </c>
      <c r="I40" s="10">
        <v>10000</v>
      </c>
      <c r="J40" s="10">
        <v>39</v>
      </c>
      <c r="K40" s="10">
        <v>1</v>
      </c>
      <c r="L40" s="13">
        <v>1.02644654</v>
      </c>
      <c r="M40" s="35">
        <f t="shared" si="10"/>
        <v>2.6446540000000018E-2</v>
      </c>
      <c r="N40" s="36">
        <f t="shared" si="11"/>
        <v>1.02644654</v>
      </c>
      <c r="O40" s="36">
        <f t="shared" si="3"/>
        <v>2.6446540000000018E-2</v>
      </c>
    </row>
    <row r="41" spans="1:15">
      <c r="D41" s="3"/>
      <c r="E41" s="3"/>
      <c r="F41" s="3"/>
      <c r="G41" s="1">
        <v>44705</v>
      </c>
      <c r="H41" s="32">
        <v>11000</v>
      </c>
      <c r="I41" s="1">
        <v>8750</v>
      </c>
      <c r="J41" s="32">
        <v>56</v>
      </c>
      <c r="K41" s="1">
        <v>1</v>
      </c>
      <c r="L41" s="9">
        <v>0.99078756999999995</v>
      </c>
      <c r="M41" s="31">
        <f t="shared" si="10"/>
        <v>-9.2124300000000492E-3</v>
      </c>
      <c r="N41" s="30">
        <f t="shared" si="11"/>
        <v>0.99078756999999995</v>
      </c>
      <c r="O41" s="30">
        <f t="shared" si="3"/>
        <v>-9.2124300000000492E-3</v>
      </c>
    </row>
    <row r="42" spans="1:15">
      <c r="D42" s="3"/>
      <c r="E42" s="3"/>
      <c r="F42" s="3"/>
      <c r="G42" s="1">
        <v>44705</v>
      </c>
      <c r="H42" s="32">
        <v>10900</v>
      </c>
      <c r="I42" s="1">
        <v>8750</v>
      </c>
      <c r="J42" s="1">
        <v>40</v>
      </c>
      <c r="K42" s="1">
        <v>1</v>
      </c>
      <c r="L42">
        <v>1.0626614400000001</v>
      </c>
      <c r="M42" s="31">
        <f t="shared" si="10"/>
        <v>6.2661440000000068E-2</v>
      </c>
      <c r="N42" s="30">
        <f t="shared" si="11"/>
        <v>1.0626614400000001</v>
      </c>
      <c r="O42" s="30">
        <f t="shared" si="3"/>
        <v>6.2661440000000068E-2</v>
      </c>
    </row>
    <row r="43" spans="1:15">
      <c r="D43" s="3"/>
      <c r="E43" s="3"/>
      <c r="F43" s="3"/>
      <c r="G43" s="1">
        <v>44705</v>
      </c>
      <c r="H43" s="32">
        <v>10900</v>
      </c>
      <c r="I43" s="1">
        <v>8700</v>
      </c>
      <c r="J43" s="1">
        <v>37</v>
      </c>
      <c r="K43" s="1">
        <v>1</v>
      </c>
      <c r="L43">
        <v>1.0689393599999999</v>
      </c>
      <c r="M43" s="31">
        <f t="shared" si="10"/>
        <v>6.8939359999999894E-2</v>
      </c>
      <c r="N43" s="30">
        <f t="shared" si="11"/>
        <v>1.0689393599999999</v>
      </c>
      <c r="O43" s="30">
        <f t="shared" si="3"/>
        <v>6.8939359999999894E-2</v>
      </c>
    </row>
    <row r="44" spans="1:15">
      <c r="D44" s="3"/>
      <c r="E44" s="3"/>
      <c r="F44" s="3"/>
      <c r="G44" s="1">
        <v>44705</v>
      </c>
      <c r="H44" s="32">
        <v>10900</v>
      </c>
      <c r="I44" s="1">
        <v>8666</v>
      </c>
      <c r="J44" s="1">
        <v>39</v>
      </c>
      <c r="K44" s="1">
        <v>1</v>
      </c>
      <c r="L44">
        <v>1.0701381400000001</v>
      </c>
      <c r="M44" s="31">
        <f t="shared" si="10"/>
        <v>7.0138140000000071E-2</v>
      </c>
      <c r="N44" s="30">
        <f t="shared" si="11"/>
        <v>1.0701381400000001</v>
      </c>
      <c r="O44" s="30">
        <f t="shared" si="3"/>
        <v>7.0138140000000071E-2</v>
      </c>
    </row>
    <row r="45" spans="1:15">
      <c r="A45" s="13"/>
      <c r="B45" s="13"/>
      <c r="C45" s="13"/>
      <c r="D45" s="37"/>
      <c r="E45" s="37"/>
      <c r="F45" s="37"/>
      <c r="G45" s="10">
        <v>44705</v>
      </c>
      <c r="H45" s="34">
        <v>10900</v>
      </c>
      <c r="I45" s="10">
        <v>8650</v>
      </c>
      <c r="J45" s="10">
        <v>41</v>
      </c>
      <c r="K45" s="10">
        <v>1</v>
      </c>
      <c r="L45" s="13">
        <v>1.0595471299999999</v>
      </c>
      <c r="M45" s="35">
        <f t="shared" si="10"/>
        <v>5.9547129999999893E-2</v>
      </c>
      <c r="N45" s="36">
        <f t="shared" si="11"/>
        <v>1.0595471299999999</v>
      </c>
      <c r="O45" s="36">
        <f t="shared" si="3"/>
        <v>5.9547129999999893E-2</v>
      </c>
    </row>
    <row r="46" spans="1:15">
      <c r="D46" s="3"/>
      <c r="E46" s="3"/>
      <c r="F46" s="3"/>
      <c r="G46" s="1"/>
      <c r="I46" s="1"/>
      <c r="K46" s="1">
        <v>1</v>
      </c>
      <c r="M46" s="31">
        <f t="shared" si="10"/>
        <v>-1</v>
      </c>
      <c r="N46" s="30">
        <f t="shared" si="11"/>
        <v>0</v>
      </c>
      <c r="O46" s="30">
        <f t="shared" si="3"/>
        <v>-1</v>
      </c>
    </row>
    <row r="47" spans="1:15">
      <c r="D47" s="3"/>
      <c r="E47" s="3"/>
      <c r="F47" s="3"/>
      <c r="G47" s="1"/>
      <c r="I47" s="1"/>
      <c r="K47" s="1">
        <v>1</v>
      </c>
      <c r="M47" s="31">
        <f t="shared" si="10"/>
        <v>-1</v>
      </c>
      <c r="N47" s="30">
        <f t="shared" si="11"/>
        <v>0</v>
      </c>
      <c r="O47" s="30">
        <f t="shared" si="3"/>
        <v>-1</v>
      </c>
    </row>
    <row r="48" spans="1:15">
      <c r="D48" s="3"/>
      <c r="E48" s="3"/>
      <c r="F48" s="3"/>
      <c r="G48" s="1"/>
      <c r="I48" s="1"/>
      <c r="K48" s="1">
        <v>1</v>
      </c>
      <c r="M48" s="31">
        <f t="shared" si="10"/>
        <v>-1</v>
      </c>
      <c r="N48" s="30">
        <f t="shared" si="11"/>
        <v>0</v>
      </c>
      <c r="O48" s="30">
        <f t="shared" si="3"/>
        <v>-1</v>
      </c>
    </row>
    <row r="49" spans="7:15">
      <c r="G49" s="1"/>
      <c r="I49" s="1"/>
      <c r="K49" s="1">
        <v>1</v>
      </c>
      <c r="M49" s="31">
        <f t="shared" si="10"/>
        <v>-1</v>
      </c>
      <c r="N49" s="30">
        <f t="shared" si="11"/>
        <v>0</v>
      </c>
      <c r="O49" s="30">
        <f t="shared" si="3"/>
        <v>-1</v>
      </c>
    </row>
    <row r="50" spans="7:15">
      <c r="G50" s="1"/>
      <c r="I50" s="1"/>
      <c r="K50" s="1">
        <v>1</v>
      </c>
      <c r="M50" s="31">
        <f t="shared" si="10"/>
        <v>-1</v>
      </c>
      <c r="N50" s="30">
        <f t="shared" si="11"/>
        <v>0</v>
      </c>
      <c r="O50" s="30">
        <f t="shared" si="3"/>
        <v>-1</v>
      </c>
    </row>
    <row r="51" spans="7:15">
      <c r="G51" s="1"/>
      <c r="I51" s="1"/>
      <c r="K51" s="1">
        <v>1</v>
      </c>
      <c r="M51" s="31">
        <f t="shared" si="10"/>
        <v>-1</v>
      </c>
      <c r="N51" s="30">
        <f t="shared" si="11"/>
        <v>0</v>
      </c>
      <c r="O51" s="30">
        <f t="shared" si="3"/>
        <v>-1</v>
      </c>
    </row>
    <row r="52" spans="7:15">
      <c r="G52" s="1"/>
      <c r="I52" s="1"/>
      <c r="K52" s="1">
        <v>1</v>
      </c>
      <c r="M52" s="31">
        <f t="shared" si="10"/>
        <v>-1</v>
      </c>
      <c r="N52" s="30">
        <f t="shared" si="11"/>
        <v>0</v>
      </c>
      <c r="O52" s="30">
        <f t="shared" si="3"/>
        <v>-1</v>
      </c>
    </row>
    <row r="53" spans="7:15">
      <c r="G53" s="1"/>
      <c r="I53" s="1"/>
      <c r="K53" s="1">
        <v>1</v>
      </c>
      <c r="M53" s="31">
        <f t="shared" si="10"/>
        <v>-1</v>
      </c>
      <c r="N53" s="30">
        <f t="shared" si="11"/>
        <v>0</v>
      </c>
      <c r="O53" s="30">
        <f t="shared" si="3"/>
        <v>-1</v>
      </c>
    </row>
    <row r="54" spans="7:15">
      <c r="G54" s="1"/>
      <c r="I54" s="1"/>
      <c r="K54" s="1">
        <v>1</v>
      </c>
      <c r="M54" s="31">
        <f t="shared" si="10"/>
        <v>-1</v>
      </c>
      <c r="N54" s="30">
        <f t="shared" si="11"/>
        <v>0</v>
      </c>
      <c r="O54" s="30">
        <f t="shared" si="3"/>
        <v>-1</v>
      </c>
    </row>
  </sheetData>
  <conditionalFormatting sqref="N2:N40 N42:N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B2" sqref="B2"/>
    </sheetView>
  </sheetViews>
  <sheetFormatPr baseColWidth="10" defaultRowHeight="15"/>
  <cols>
    <col min="9" max="10" width="5.71093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</row>
    <row r="2" spans="2:13">
      <c r="B2">
        <v>4597</v>
      </c>
      <c r="C2">
        <v>6266.51</v>
      </c>
      <c r="D2">
        <v>1</v>
      </c>
      <c r="E2">
        <v>0.46591152416356879</v>
      </c>
      <c r="G2" s="39">
        <f t="shared" ref="G2:G11" si="0">C2/B2</f>
        <v>1.3631738090058734</v>
      </c>
      <c r="H2" s="39">
        <f t="shared" ref="H2:H11" si="1">E2/D2</f>
        <v>0.46591152416356879</v>
      </c>
      <c r="I2" s="39"/>
      <c r="K2">
        <v>4597</v>
      </c>
      <c r="L2">
        <v>9.4180799999999995E-2</v>
      </c>
      <c r="M2">
        <f>L2*K2</f>
        <v>432.94913759999997</v>
      </c>
    </row>
    <row r="3" spans="2:13">
      <c r="B3">
        <v>4597</v>
      </c>
      <c r="C3">
        <v>8259.8455395000001</v>
      </c>
      <c r="D3">
        <v>1</v>
      </c>
      <c r="E3">
        <v>0.61411490999999996</v>
      </c>
      <c r="G3" s="39">
        <f t="shared" si="0"/>
        <v>1.7967904153795955</v>
      </c>
      <c r="H3" s="39">
        <f t="shared" si="1"/>
        <v>0.61411490999999996</v>
      </c>
      <c r="I3" s="39"/>
    </row>
    <row r="4" spans="2:13">
      <c r="B4">
        <v>4597</v>
      </c>
      <c r="C4">
        <v>8768.2217799999999</v>
      </c>
      <c r="D4">
        <v>1</v>
      </c>
      <c r="E4">
        <v>0.65191239999999995</v>
      </c>
      <c r="G4" s="39">
        <f t="shared" si="0"/>
        <v>1.9073791124646509</v>
      </c>
      <c r="H4" s="39">
        <f t="shared" si="1"/>
        <v>0.65191239999999995</v>
      </c>
      <c r="I4" s="39"/>
    </row>
    <row r="5" spans="2:13">
      <c r="B5">
        <v>4597</v>
      </c>
      <c r="C5">
        <v>10231.582318000001</v>
      </c>
      <c r="D5">
        <v>1</v>
      </c>
      <c r="E5">
        <v>0.76071244000000005</v>
      </c>
      <c r="G5" s="39">
        <f t="shared" si="0"/>
        <v>2.2257085747226455</v>
      </c>
      <c r="H5" s="39">
        <f t="shared" si="1"/>
        <v>0.76071244000000005</v>
      </c>
      <c r="I5" s="39"/>
    </row>
    <row r="6" spans="2:13">
      <c r="B6">
        <v>4597</v>
      </c>
      <c r="C6">
        <v>10404.177022</v>
      </c>
      <c r="D6">
        <v>1</v>
      </c>
      <c r="E6">
        <v>0.77354476000000005</v>
      </c>
      <c r="G6" s="39">
        <f t="shared" si="0"/>
        <v>2.263253648466391</v>
      </c>
      <c r="H6" s="39">
        <f t="shared" si="1"/>
        <v>0.77354476000000005</v>
      </c>
      <c r="I6" s="39"/>
    </row>
    <row r="7" spans="2:13">
      <c r="B7">
        <v>4597</v>
      </c>
      <c r="C7">
        <v>10721.4763755</v>
      </c>
      <c r="D7">
        <v>1</v>
      </c>
      <c r="E7">
        <v>0.79713579000000001</v>
      </c>
      <c r="G7" s="39">
        <f t="shared" si="0"/>
        <v>2.3322767838807921</v>
      </c>
      <c r="H7" s="39">
        <f t="shared" si="1"/>
        <v>0.79713579000000001</v>
      </c>
      <c r="I7" s="39"/>
    </row>
    <row r="8" spans="2:13">
      <c r="B8">
        <v>4597</v>
      </c>
      <c r="C8">
        <v>11277.290766</v>
      </c>
      <c r="D8">
        <v>1</v>
      </c>
      <c r="E8">
        <v>0.83846027999999995</v>
      </c>
      <c r="G8" s="39">
        <f t="shared" si="0"/>
        <v>2.4531848522949748</v>
      </c>
      <c r="H8" s="39">
        <f t="shared" si="1"/>
        <v>0.83846027999999995</v>
      </c>
      <c r="I8" s="39"/>
    </row>
    <row r="9" spans="2:13">
      <c r="B9">
        <v>4597</v>
      </c>
      <c r="C9">
        <v>11491.263857</v>
      </c>
      <c r="D9">
        <v>1</v>
      </c>
      <c r="E9">
        <v>0.85436906000000001</v>
      </c>
      <c r="G9" s="39">
        <f t="shared" si="0"/>
        <v>2.4997310978899283</v>
      </c>
      <c r="H9" s="39">
        <f t="shared" si="1"/>
        <v>0.85436906000000001</v>
      </c>
      <c r="I9" s="39"/>
      <c r="J9" s="1" t="s">
        <v>58</v>
      </c>
    </row>
    <row r="10" spans="2:13">
      <c r="B10">
        <v>4597</v>
      </c>
      <c r="C10">
        <v>11528.624191000001</v>
      </c>
      <c r="D10">
        <v>1</v>
      </c>
      <c r="E10">
        <v>0.85714678</v>
      </c>
      <c r="G10" s="39">
        <f t="shared" si="0"/>
        <v>2.507858209919513</v>
      </c>
      <c r="H10" s="39">
        <f t="shared" si="1"/>
        <v>0.85714678</v>
      </c>
      <c r="J10" t="s">
        <v>60</v>
      </c>
    </row>
    <row r="11" spans="2:13">
      <c r="B11">
        <v>432.94913759999997</v>
      </c>
      <c r="C11" s="40">
        <v>1085.7750565000001</v>
      </c>
      <c r="D11">
        <v>9.4180799999999995E-2</v>
      </c>
      <c r="E11">
        <v>8.0726770000000003E-2</v>
      </c>
      <c r="G11" s="39">
        <f t="shared" si="0"/>
        <v>2.5078582267627554</v>
      </c>
      <c r="H11" s="39">
        <f t="shared" si="1"/>
        <v>0.85714678575675729</v>
      </c>
      <c r="J11" t="s">
        <v>61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tabSelected="1" workbookViewId="0">
      <selection activeCell="N2" sqref="N2:P2"/>
    </sheetView>
  </sheetViews>
  <sheetFormatPr baseColWidth="10" defaultRowHeight="15"/>
  <cols>
    <col min="9" max="10" width="5.7109375" customWidth="1"/>
    <col min="11" max="11" width="12.85546875" bestFit="1" customWidth="1"/>
    <col min="12" max="13" width="12.855468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  <c r="K1" s="38" t="s">
        <v>62</v>
      </c>
      <c r="L1" s="38" t="s">
        <v>63</v>
      </c>
      <c r="M1" s="38" t="s">
        <v>64</v>
      </c>
    </row>
    <row r="2" spans="2:13">
      <c r="B2">
        <v>4597</v>
      </c>
      <c r="C2">
        <v>15959.07252639</v>
      </c>
      <c r="D2">
        <v>1</v>
      </c>
      <c r="E2">
        <v>0.91045224999999996</v>
      </c>
      <c r="G2" s="39">
        <f t="shared" ref="G2:G11" si="0">C2/B2</f>
        <v>3.4716276977137266</v>
      </c>
      <c r="H2" s="39">
        <f t="shared" ref="H2:H11" si="1">E2/D2</f>
        <v>0.91045224999999996</v>
      </c>
      <c r="I2" s="39"/>
      <c r="J2" t="s">
        <v>60</v>
      </c>
      <c r="K2">
        <v>60</v>
      </c>
      <c r="L2">
        <v>2000</v>
      </c>
      <c r="M2">
        <v>14</v>
      </c>
    </row>
    <row r="3" spans="2:13">
      <c r="B3">
        <v>4597</v>
      </c>
      <c r="C3">
        <v>15191.153996950001</v>
      </c>
      <c r="D3">
        <v>1</v>
      </c>
      <c r="E3">
        <v>0.86664311999999999</v>
      </c>
      <c r="G3" s="39">
        <f>C3/B3</f>
        <v>3.3045799427778988</v>
      </c>
      <c r="H3" s="39">
        <f>E3/D3</f>
        <v>0.86664311999999999</v>
      </c>
      <c r="I3" s="39"/>
      <c r="J3" t="s">
        <v>60</v>
      </c>
      <c r="K3">
        <v>120</v>
      </c>
      <c r="L3">
        <v>2000</v>
      </c>
      <c r="M3">
        <v>14</v>
      </c>
    </row>
    <row r="4" spans="2:13">
      <c r="B4">
        <v>4597</v>
      </c>
      <c r="C4">
        <v>9305.8292429600006</v>
      </c>
      <c r="D4">
        <v>1</v>
      </c>
      <c r="E4">
        <v>0.53089006999999999</v>
      </c>
      <c r="G4" s="39">
        <f>C4/B4</f>
        <v>2.0243265701457474</v>
      </c>
      <c r="H4" s="39">
        <f>E4/D4</f>
        <v>0.53089006999999999</v>
      </c>
      <c r="I4" s="39"/>
      <c r="J4" t="s">
        <v>60</v>
      </c>
      <c r="K4">
        <v>30</v>
      </c>
      <c r="L4">
        <v>2000</v>
      </c>
      <c r="M4">
        <v>14</v>
      </c>
    </row>
    <row r="5" spans="2:13">
      <c r="B5">
        <v>4597</v>
      </c>
      <c r="C5">
        <v>17248.391938320001</v>
      </c>
      <c r="D5">
        <v>1</v>
      </c>
      <c r="E5">
        <v>0.98400688999999997</v>
      </c>
      <c r="G5" s="39">
        <f t="shared" ref="G5:G11" si="2">C5/B5</f>
        <v>3.7520974414444206</v>
      </c>
      <c r="H5" s="39">
        <f t="shared" si="1"/>
        <v>0.98400688999999997</v>
      </c>
      <c r="I5" s="39"/>
      <c r="J5" t="s">
        <v>60</v>
      </c>
      <c r="K5">
        <v>70</v>
      </c>
      <c r="L5">
        <v>2000</v>
      </c>
      <c r="M5">
        <v>14</v>
      </c>
    </row>
    <row r="6" spans="2:13">
      <c r="B6">
        <v>4597</v>
      </c>
      <c r="C6">
        <v>15510.772690829999</v>
      </c>
      <c r="D6">
        <v>1</v>
      </c>
      <c r="E6">
        <v>0.88487711000000002</v>
      </c>
      <c r="G6" s="39">
        <f t="shared" si="2"/>
        <v>3.3741076116663038</v>
      </c>
      <c r="H6" s="39">
        <f t="shared" si="1"/>
        <v>0.88487711000000002</v>
      </c>
      <c r="I6" s="39"/>
      <c r="J6" t="s">
        <v>60</v>
      </c>
      <c r="K6" s="41">
        <v>80</v>
      </c>
      <c r="L6">
        <v>2000</v>
      </c>
      <c r="M6">
        <v>14</v>
      </c>
    </row>
    <row r="7" spans="2:13">
      <c r="B7">
        <v>4597</v>
      </c>
      <c r="C7">
        <v>16507.749852910001</v>
      </c>
      <c r="D7">
        <v>1</v>
      </c>
      <c r="E7">
        <v>0.94175385</v>
      </c>
      <c r="G7" s="39">
        <f t="shared" si="2"/>
        <v>3.5909832179486623</v>
      </c>
      <c r="H7" s="39">
        <f t="shared" si="1"/>
        <v>0.94175385</v>
      </c>
      <c r="I7" s="39"/>
      <c r="J7" t="s">
        <v>60</v>
      </c>
      <c r="K7" s="41">
        <v>75</v>
      </c>
      <c r="L7">
        <v>2000</v>
      </c>
      <c r="M7">
        <v>14</v>
      </c>
    </row>
    <row r="8" spans="2:13">
      <c r="B8">
        <v>4597</v>
      </c>
      <c r="C8">
        <v>16729.902733530002</v>
      </c>
      <c r="D8">
        <v>1</v>
      </c>
      <c r="E8">
        <v>0.95442749999999998</v>
      </c>
      <c r="G8" s="39">
        <f t="shared" si="2"/>
        <v>3.6393088391407442</v>
      </c>
      <c r="H8" s="39">
        <f t="shared" si="1"/>
        <v>0.95442749999999998</v>
      </c>
      <c r="I8" s="39"/>
      <c r="J8" t="s">
        <v>60</v>
      </c>
      <c r="K8" s="41">
        <v>65</v>
      </c>
      <c r="L8">
        <v>2000</v>
      </c>
      <c r="M8">
        <v>14</v>
      </c>
    </row>
    <row r="9" spans="2:13">
      <c r="B9">
        <v>4597</v>
      </c>
      <c r="C9">
        <v>17055.09748878</v>
      </c>
      <c r="D9">
        <v>1</v>
      </c>
      <c r="E9">
        <v>0.97297959000000001</v>
      </c>
      <c r="G9" s="39">
        <f t="shared" si="2"/>
        <v>3.7100494863563194</v>
      </c>
      <c r="H9" s="39">
        <f t="shared" si="1"/>
        <v>0.97297959000000001</v>
      </c>
      <c r="I9" s="39"/>
      <c r="J9" t="s">
        <v>60</v>
      </c>
      <c r="K9" s="42">
        <v>68</v>
      </c>
      <c r="L9">
        <v>2000</v>
      </c>
      <c r="M9" s="42">
        <v>14</v>
      </c>
    </row>
    <row r="10" spans="2:13">
      <c r="B10">
        <v>4597</v>
      </c>
      <c r="C10">
        <v>17671.365914260001</v>
      </c>
      <c r="D10">
        <v>1</v>
      </c>
      <c r="E10">
        <v>1.0081372099999999</v>
      </c>
      <c r="G10" s="39">
        <f t="shared" si="2"/>
        <v>3.8441083128692628</v>
      </c>
      <c r="H10" s="39">
        <f t="shared" si="1"/>
        <v>1.0081372099999999</v>
      </c>
      <c r="J10" t="s">
        <v>60</v>
      </c>
      <c r="K10" s="41">
        <v>69</v>
      </c>
      <c r="L10">
        <v>2000</v>
      </c>
      <c r="M10">
        <v>14</v>
      </c>
    </row>
    <row r="11" spans="2:13">
      <c r="C11" s="40"/>
      <c r="D11">
        <v>1</v>
      </c>
      <c r="G11" s="39"/>
      <c r="H11" s="39"/>
      <c r="M11">
        <v>8666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Alvargonzalez</dc:creator>
  <cp:lastModifiedBy>Nicolas Alvargonzalez</cp:lastModifiedBy>
  <dcterms:created xsi:type="dcterms:W3CDTF">2017-12-06T23:13:59Z</dcterms:created>
  <dcterms:modified xsi:type="dcterms:W3CDTF">2017-12-16T21:06:06Z</dcterms:modified>
</cp:coreProperties>
</file>