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 Leon\Desktop\"/>
    </mc:Choice>
  </mc:AlternateContent>
  <xr:revisionPtr revIDLastSave="0" documentId="13_ncr:1_{E15DEA62-AE02-495A-B727-CD6F94F726B2}" xr6:coauthVersionLast="47" xr6:coauthVersionMax="47" xr10:uidLastSave="{00000000-0000-0000-0000-000000000000}"/>
  <bookViews>
    <workbookView xWindow="-120" yWindow="-120" windowWidth="29040" windowHeight="15720" activeTab="1" xr2:uid="{21F1AD92-9BB0-44F5-B5EA-E59EF52139C2}"/>
  </bookViews>
  <sheets>
    <sheet name="Natalidade" sheetId="1" r:id="rId1"/>
    <sheet name="Expectativa de Vida" sheetId="2" r:id="rId2"/>
    <sheet name="Planilha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" i="1" l="1"/>
  <c r="Y238" i="2"/>
  <c r="W238" i="2"/>
  <c r="V238" i="2"/>
  <c r="T238" i="2"/>
  <c r="P238" i="2"/>
  <c r="L238" i="2"/>
  <c r="Y237" i="2"/>
  <c r="W237" i="2"/>
  <c r="V237" i="2"/>
  <c r="T237" i="2"/>
  <c r="P237" i="2"/>
  <c r="L237" i="2"/>
  <c r="Y236" i="2"/>
  <c r="W236" i="2"/>
  <c r="V236" i="2"/>
  <c r="T236" i="2"/>
  <c r="P236" i="2"/>
  <c r="L236" i="2"/>
  <c r="Y235" i="2"/>
  <c r="W235" i="2"/>
  <c r="V235" i="2"/>
  <c r="T235" i="2"/>
  <c r="P235" i="2"/>
  <c r="L235" i="2"/>
  <c r="Y234" i="2"/>
  <c r="W234" i="2"/>
  <c r="V234" i="2"/>
  <c r="T234" i="2"/>
  <c r="P234" i="2"/>
  <c r="L234" i="2"/>
  <c r="Y233" i="2"/>
  <c r="W233" i="2"/>
  <c r="V233" i="2"/>
  <c r="T233" i="2"/>
  <c r="P233" i="2"/>
  <c r="L233" i="2"/>
  <c r="Z232" i="2"/>
  <c r="Y232" i="2"/>
  <c r="W232" i="2"/>
  <c r="V232" i="2"/>
  <c r="T232" i="2"/>
  <c r="P232" i="2"/>
  <c r="L232" i="2"/>
  <c r="Y231" i="2"/>
  <c r="W231" i="2"/>
  <c r="V231" i="2"/>
  <c r="T231" i="2"/>
  <c r="P231" i="2"/>
  <c r="L231" i="2"/>
  <c r="Y230" i="2"/>
  <c r="W230" i="2"/>
  <c r="V230" i="2"/>
  <c r="T230" i="2"/>
  <c r="P230" i="2"/>
  <c r="L230" i="2"/>
  <c r="Z229" i="2"/>
  <c r="Y229" i="2"/>
  <c r="W229" i="2"/>
  <c r="V229" i="2"/>
  <c r="T229" i="2"/>
  <c r="P229" i="2"/>
  <c r="L229" i="2"/>
  <c r="Y228" i="2"/>
  <c r="W228" i="2"/>
  <c r="V228" i="2"/>
  <c r="T228" i="2"/>
  <c r="P228" i="2"/>
  <c r="L228" i="2"/>
  <c r="Y227" i="2"/>
  <c r="W227" i="2"/>
  <c r="V227" i="2"/>
  <c r="T227" i="2"/>
  <c r="P227" i="2"/>
  <c r="L227" i="2"/>
  <c r="H227" i="2"/>
  <c r="Z226" i="2"/>
  <c r="Y226" i="2"/>
  <c r="W226" i="2"/>
  <c r="V226" i="2"/>
  <c r="T226" i="2"/>
  <c r="P226" i="2"/>
  <c r="L226" i="2"/>
  <c r="H226" i="2"/>
  <c r="D226" i="2"/>
  <c r="Y225" i="2"/>
  <c r="W225" i="2"/>
  <c r="V225" i="2"/>
  <c r="T225" i="2"/>
  <c r="P225" i="2"/>
  <c r="L225" i="2"/>
  <c r="Z224" i="2"/>
  <c r="Y224" i="2"/>
  <c r="W224" i="2"/>
  <c r="V224" i="2"/>
  <c r="T224" i="2"/>
  <c r="P224" i="2"/>
  <c r="L224" i="2"/>
  <c r="Y223" i="2"/>
  <c r="W223" i="2"/>
  <c r="V223" i="2"/>
  <c r="T223" i="2"/>
  <c r="P223" i="2"/>
  <c r="L223" i="2"/>
  <c r="W222" i="2"/>
  <c r="V222" i="2"/>
  <c r="Y221" i="2"/>
  <c r="W221" i="2"/>
  <c r="V221" i="2"/>
  <c r="T221" i="2"/>
  <c r="P221" i="2"/>
  <c r="L221" i="2"/>
  <c r="Y220" i="2"/>
  <c r="W220" i="2"/>
  <c r="V220" i="2"/>
  <c r="T220" i="2"/>
  <c r="P220" i="2"/>
  <c r="L220" i="2"/>
  <c r="Y219" i="2"/>
  <c r="W219" i="2"/>
  <c r="V219" i="2"/>
  <c r="T219" i="2"/>
  <c r="P219" i="2"/>
  <c r="L219" i="2"/>
  <c r="Y218" i="2"/>
  <c r="W218" i="2"/>
  <c r="V218" i="2"/>
  <c r="T218" i="2"/>
  <c r="P218" i="2"/>
  <c r="L218" i="2"/>
  <c r="Y217" i="2"/>
  <c r="W217" i="2"/>
  <c r="V217" i="2"/>
  <c r="T217" i="2"/>
  <c r="P217" i="2"/>
  <c r="L217" i="2"/>
  <c r="Y216" i="2"/>
  <c r="W216" i="2"/>
  <c r="V216" i="2"/>
  <c r="T216" i="2"/>
  <c r="P216" i="2"/>
  <c r="L216" i="2"/>
  <c r="Y215" i="2"/>
  <c r="W215" i="2"/>
  <c r="V215" i="2"/>
  <c r="T215" i="2"/>
  <c r="P215" i="2"/>
  <c r="L215" i="2"/>
  <c r="Y214" i="2"/>
  <c r="W214" i="2"/>
  <c r="V214" i="2"/>
  <c r="T214" i="2"/>
  <c r="P214" i="2"/>
  <c r="L214" i="2"/>
  <c r="Y213" i="2"/>
  <c r="W213" i="2"/>
  <c r="V213" i="2"/>
  <c r="T213" i="2"/>
  <c r="P213" i="2"/>
  <c r="L213" i="2"/>
  <c r="Y212" i="2"/>
  <c r="W212" i="2"/>
  <c r="V212" i="2"/>
  <c r="T212" i="2"/>
  <c r="P212" i="2"/>
  <c r="L212" i="2"/>
  <c r="Y211" i="2"/>
  <c r="W211" i="2"/>
  <c r="V211" i="2"/>
  <c r="T211" i="2"/>
  <c r="P211" i="2"/>
  <c r="L211" i="2"/>
  <c r="Y210" i="2"/>
  <c r="W210" i="2"/>
  <c r="V210" i="2"/>
  <c r="T210" i="2"/>
  <c r="P210" i="2"/>
  <c r="L210" i="2"/>
  <c r="Y209" i="2"/>
  <c r="W209" i="2"/>
  <c r="V209" i="2"/>
  <c r="T209" i="2"/>
  <c r="P209" i="2"/>
  <c r="L209" i="2"/>
  <c r="Y208" i="2"/>
  <c r="W208" i="2"/>
  <c r="V208" i="2"/>
  <c r="T208" i="2"/>
  <c r="P208" i="2"/>
  <c r="L208" i="2"/>
  <c r="Z207" i="2"/>
  <c r="Y207" i="2"/>
  <c r="W207" i="2"/>
  <c r="V207" i="2"/>
  <c r="T207" i="2"/>
  <c r="P207" i="2"/>
  <c r="L207" i="2"/>
  <c r="H207" i="2"/>
  <c r="D207" i="2"/>
  <c r="Z206" i="2"/>
  <c r="Y206" i="2"/>
  <c r="W206" i="2"/>
  <c r="V206" i="2"/>
  <c r="T206" i="2"/>
  <c r="P206" i="2"/>
  <c r="L206" i="2"/>
  <c r="H206" i="2"/>
  <c r="D206" i="2"/>
  <c r="Y205" i="2"/>
  <c r="W205" i="2"/>
  <c r="V205" i="2"/>
  <c r="T205" i="2"/>
  <c r="P205" i="2"/>
  <c r="L205" i="2"/>
  <c r="Y204" i="2"/>
  <c r="W204" i="2"/>
  <c r="V204" i="2"/>
  <c r="T204" i="2"/>
  <c r="P204" i="2"/>
  <c r="L204" i="2"/>
  <c r="Y203" i="2"/>
  <c r="W203" i="2"/>
  <c r="V203" i="2"/>
  <c r="T203" i="2"/>
  <c r="P203" i="2"/>
  <c r="L203" i="2"/>
  <c r="Z202" i="2"/>
  <c r="Y202" i="2"/>
  <c r="W202" i="2"/>
  <c r="V202" i="2"/>
  <c r="T202" i="2"/>
  <c r="P202" i="2"/>
  <c r="L202" i="2"/>
  <c r="H202" i="2"/>
  <c r="D202" i="2"/>
  <c r="Y201" i="2"/>
  <c r="W201" i="2"/>
  <c r="V201" i="2"/>
  <c r="T201" i="2"/>
  <c r="P201" i="2"/>
  <c r="L201" i="2"/>
  <c r="Y200" i="2"/>
  <c r="W200" i="2"/>
  <c r="V200" i="2"/>
  <c r="T200" i="2"/>
  <c r="P200" i="2"/>
  <c r="L200" i="2"/>
  <c r="Y199" i="2"/>
  <c r="W199" i="2"/>
  <c r="V199" i="2"/>
  <c r="T199" i="2"/>
  <c r="P199" i="2"/>
  <c r="L199" i="2"/>
  <c r="Y198" i="2"/>
  <c r="W198" i="2"/>
  <c r="V198" i="2"/>
  <c r="T198" i="2"/>
  <c r="P198" i="2"/>
  <c r="L198" i="2"/>
  <c r="Y197" i="2"/>
  <c r="W197" i="2"/>
  <c r="V197" i="2"/>
  <c r="T197" i="2"/>
  <c r="P197" i="2"/>
  <c r="L197" i="2"/>
  <c r="Y196" i="2"/>
  <c r="W196" i="2"/>
  <c r="V196" i="2"/>
  <c r="T196" i="2"/>
  <c r="P196" i="2"/>
  <c r="L196" i="2"/>
  <c r="Y195" i="2"/>
  <c r="W195" i="2"/>
  <c r="V195" i="2"/>
  <c r="T195" i="2"/>
  <c r="P195" i="2"/>
  <c r="L195" i="2"/>
  <c r="Y194" i="2"/>
  <c r="W194" i="2"/>
  <c r="V194" i="2"/>
  <c r="T194" i="2"/>
  <c r="P194" i="2"/>
  <c r="L194" i="2"/>
  <c r="Y193" i="2"/>
  <c r="W193" i="2"/>
  <c r="V193" i="2"/>
  <c r="T193" i="2"/>
  <c r="P193" i="2"/>
  <c r="L193" i="2"/>
  <c r="Y192" i="2"/>
  <c r="W192" i="2"/>
  <c r="V192" i="2"/>
  <c r="T192" i="2"/>
  <c r="P192" i="2"/>
  <c r="L192" i="2"/>
  <c r="Y191" i="2"/>
  <c r="W191" i="2"/>
  <c r="V191" i="2"/>
  <c r="T191" i="2"/>
  <c r="P191" i="2"/>
  <c r="L191" i="2"/>
  <c r="Y190" i="2"/>
  <c r="W190" i="2"/>
  <c r="V190" i="2"/>
  <c r="T190" i="2"/>
  <c r="P190" i="2"/>
  <c r="L190" i="2"/>
  <c r="Y189" i="2"/>
  <c r="W189" i="2"/>
  <c r="V189" i="2"/>
  <c r="T189" i="2"/>
  <c r="P189" i="2"/>
  <c r="L189" i="2"/>
  <c r="Y188" i="2"/>
  <c r="W188" i="2"/>
  <c r="V188" i="2"/>
  <c r="T188" i="2"/>
  <c r="P188" i="2"/>
  <c r="L188" i="2"/>
  <c r="Y187" i="2"/>
  <c r="W187" i="2"/>
  <c r="V187" i="2"/>
  <c r="T187" i="2"/>
  <c r="P187" i="2"/>
  <c r="L187" i="2"/>
  <c r="Y186" i="2"/>
  <c r="W186" i="2"/>
  <c r="V186" i="2"/>
  <c r="T186" i="2"/>
  <c r="P186" i="2"/>
  <c r="L186" i="2"/>
  <c r="Y185" i="2"/>
  <c r="W185" i="2"/>
  <c r="V185" i="2"/>
  <c r="T185" i="2"/>
  <c r="P185" i="2"/>
  <c r="L185" i="2"/>
  <c r="Y184" i="2"/>
  <c r="W184" i="2"/>
  <c r="V184" i="2"/>
  <c r="T184" i="2"/>
  <c r="P184" i="2"/>
  <c r="L184" i="2"/>
  <c r="Y183" i="2"/>
  <c r="W183" i="2"/>
  <c r="V183" i="2"/>
  <c r="T183" i="2"/>
  <c r="P183" i="2"/>
  <c r="L183" i="2"/>
  <c r="Y182" i="2"/>
  <c r="W182" i="2"/>
  <c r="V182" i="2"/>
  <c r="T182" i="2"/>
  <c r="P182" i="2"/>
  <c r="L182" i="2"/>
  <c r="Y181" i="2"/>
  <c r="W181" i="2"/>
  <c r="V181" i="2"/>
  <c r="T181" i="2"/>
  <c r="P181" i="2"/>
  <c r="L181" i="2"/>
  <c r="Y180" i="2"/>
  <c r="W180" i="2"/>
  <c r="V180" i="2"/>
  <c r="T180" i="2"/>
  <c r="P180" i="2"/>
  <c r="L180" i="2"/>
  <c r="Y179" i="2"/>
  <c r="W179" i="2"/>
  <c r="V179" i="2"/>
  <c r="T179" i="2"/>
  <c r="P179" i="2"/>
  <c r="L179" i="2"/>
  <c r="Y178" i="2"/>
  <c r="W178" i="2"/>
  <c r="V178" i="2"/>
  <c r="T178" i="2"/>
  <c r="P178" i="2"/>
  <c r="L178" i="2"/>
  <c r="Y177" i="2"/>
  <c r="W177" i="2"/>
  <c r="V177" i="2"/>
  <c r="T177" i="2"/>
  <c r="P177" i="2"/>
  <c r="L177" i="2"/>
  <c r="Z176" i="2"/>
  <c r="Y176" i="2"/>
  <c r="W176" i="2"/>
  <c r="V176" i="2"/>
  <c r="T176" i="2"/>
  <c r="P176" i="2"/>
  <c r="L176" i="2"/>
  <c r="H176" i="2"/>
  <c r="Y175" i="2"/>
  <c r="W175" i="2"/>
  <c r="V175" i="2"/>
  <c r="T175" i="2"/>
  <c r="P175" i="2"/>
  <c r="L175" i="2"/>
  <c r="Y174" i="2"/>
  <c r="W174" i="2"/>
  <c r="V174" i="2"/>
  <c r="T174" i="2"/>
  <c r="P174" i="2"/>
  <c r="L174" i="2"/>
  <c r="Y173" i="2"/>
  <c r="W173" i="2"/>
  <c r="V173" i="2"/>
  <c r="T173" i="2"/>
  <c r="P173" i="2"/>
  <c r="L173" i="2"/>
  <c r="Y172" i="2"/>
  <c r="W172" i="2"/>
  <c r="V172" i="2"/>
  <c r="T172" i="2"/>
  <c r="P172" i="2"/>
  <c r="L172" i="2"/>
  <c r="Y171" i="2"/>
  <c r="W171" i="2"/>
  <c r="V171" i="2"/>
  <c r="T171" i="2"/>
  <c r="P171" i="2"/>
  <c r="L171" i="2"/>
  <c r="Y170" i="2"/>
  <c r="W170" i="2"/>
  <c r="V170" i="2"/>
  <c r="T170" i="2"/>
  <c r="P170" i="2"/>
  <c r="L170" i="2"/>
  <c r="Y169" i="2"/>
  <c r="W169" i="2"/>
  <c r="V169" i="2"/>
  <c r="T169" i="2"/>
  <c r="P169" i="2"/>
  <c r="L169" i="2"/>
  <c r="Y168" i="2"/>
  <c r="W168" i="2"/>
  <c r="V168" i="2"/>
  <c r="T168" i="2"/>
  <c r="P168" i="2"/>
  <c r="L168" i="2"/>
  <c r="Z167" i="2"/>
  <c r="Y167" i="2"/>
  <c r="W167" i="2"/>
  <c r="V167" i="2"/>
  <c r="T167" i="2"/>
  <c r="P167" i="2"/>
  <c r="L167" i="2"/>
  <c r="Y166" i="2"/>
  <c r="W166" i="2"/>
  <c r="V166" i="2"/>
  <c r="T166" i="2"/>
  <c r="P166" i="2"/>
  <c r="L166" i="2"/>
  <c r="Y165" i="2"/>
  <c r="W165" i="2"/>
  <c r="V165" i="2"/>
  <c r="T165" i="2"/>
  <c r="P165" i="2"/>
  <c r="L165" i="2"/>
  <c r="Y164" i="2"/>
  <c r="W164" i="2"/>
  <c r="V164" i="2"/>
  <c r="T164" i="2"/>
  <c r="P164" i="2"/>
  <c r="L164" i="2"/>
  <c r="Y163" i="2"/>
  <c r="W163" i="2"/>
  <c r="V163" i="2"/>
  <c r="T163" i="2"/>
  <c r="P163" i="2"/>
  <c r="L163" i="2"/>
  <c r="Y162" i="2"/>
  <c r="W162" i="2"/>
  <c r="V162" i="2"/>
  <c r="T162" i="2"/>
  <c r="P162" i="2"/>
  <c r="L162" i="2"/>
  <c r="Y161" i="2"/>
  <c r="W161" i="2"/>
  <c r="V161" i="2"/>
  <c r="T161" i="2"/>
  <c r="P161" i="2"/>
  <c r="L161" i="2"/>
  <c r="Z160" i="2"/>
  <c r="Y160" i="2"/>
  <c r="W160" i="2"/>
  <c r="V160" i="2"/>
  <c r="T160" i="2"/>
  <c r="P160" i="2"/>
  <c r="L160" i="2"/>
  <c r="H160" i="2"/>
  <c r="D160" i="2"/>
  <c r="Y159" i="2"/>
  <c r="W159" i="2"/>
  <c r="V159" i="2"/>
  <c r="T159" i="2"/>
  <c r="P159" i="2"/>
  <c r="L159" i="2"/>
  <c r="Y158" i="2"/>
  <c r="W158" i="2"/>
  <c r="V158" i="2"/>
  <c r="T158" i="2"/>
  <c r="P158" i="2"/>
  <c r="L158" i="2"/>
  <c r="Y157" i="2"/>
  <c r="W157" i="2"/>
  <c r="V157" i="2"/>
  <c r="T157" i="2"/>
  <c r="P157" i="2"/>
  <c r="L157" i="2"/>
  <c r="Y156" i="2"/>
  <c r="W156" i="2"/>
  <c r="V156" i="2"/>
  <c r="T156" i="2"/>
  <c r="P156" i="2"/>
  <c r="L156" i="2"/>
  <c r="Y155" i="2"/>
  <c r="W155" i="2"/>
  <c r="V155" i="2"/>
  <c r="T155" i="2"/>
  <c r="P155" i="2"/>
  <c r="L155" i="2"/>
  <c r="Y154" i="2"/>
  <c r="W154" i="2"/>
  <c r="V154" i="2"/>
  <c r="T154" i="2"/>
  <c r="P154" i="2"/>
  <c r="L154" i="2"/>
  <c r="Y153" i="2"/>
  <c r="W153" i="2"/>
  <c r="V153" i="2"/>
  <c r="T153" i="2"/>
  <c r="P153" i="2"/>
  <c r="L153" i="2"/>
  <c r="Y152" i="2"/>
  <c r="W152" i="2"/>
  <c r="V152" i="2"/>
  <c r="T152" i="2"/>
  <c r="P152" i="2"/>
  <c r="L152" i="2"/>
  <c r="Y151" i="2"/>
  <c r="W151" i="2"/>
  <c r="V151" i="2"/>
  <c r="T151" i="2"/>
  <c r="P151" i="2"/>
  <c r="L151" i="2"/>
  <c r="Z150" i="2"/>
  <c r="Y150" i="2"/>
  <c r="W150" i="2"/>
  <c r="V150" i="2"/>
  <c r="T150" i="2"/>
  <c r="P150" i="2"/>
  <c r="L150" i="2"/>
  <c r="H150" i="2"/>
  <c r="D150" i="2"/>
  <c r="Y149" i="2"/>
  <c r="W149" i="2"/>
  <c r="V149" i="2"/>
  <c r="T149" i="2"/>
  <c r="P149" i="2"/>
  <c r="L149" i="2"/>
  <c r="Y148" i="2"/>
  <c r="W148" i="2"/>
  <c r="V148" i="2"/>
  <c r="T148" i="2"/>
  <c r="P148" i="2"/>
  <c r="L148" i="2"/>
  <c r="Y147" i="2"/>
  <c r="W147" i="2"/>
  <c r="V147" i="2"/>
  <c r="T147" i="2"/>
  <c r="P147" i="2"/>
  <c r="L147" i="2"/>
  <c r="Y146" i="2"/>
  <c r="W146" i="2"/>
  <c r="V146" i="2"/>
  <c r="T146" i="2"/>
  <c r="P146" i="2"/>
  <c r="L146" i="2"/>
  <c r="Y145" i="2"/>
  <c r="W145" i="2"/>
  <c r="V145" i="2"/>
  <c r="T145" i="2"/>
  <c r="P145" i="2"/>
  <c r="L145" i="2"/>
  <c r="Y144" i="2"/>
  <c r="W144" i="2"/>
  <c r="V144" i="2"/>
  <c r="T144" i="2"/>
  <c r="P144" i="2"/>
  <c r="L144" i="2"/>
  <c r="Y143" i="2"/>
  <c r="W143" i="2"/>
  <c r="V143" i="2"/>
  <c r="T143" i="2"/>
  <c r="P143" i="2"/>
  <c r="L143" i="2"/>
  <c r="Y142" i="2"/>
  <c r="W142" i="2"/>
  <c r="V142" i="2"/>
  <c r="T142" i="2"/>
  <c r="P142" i="2"/>
  <c r="L142" i="2"/>
  <c r="Y141" i="2"/>
  <c r="W141" i="2"/>
  <c r="V141" i="2"/>
  <c r="T141" i="2"/>
  <c r="P141" i="2"/>
  <c r="L141" i="2"/>
  <c r="Y140" i="2"/>
  <c r="W140" i="2"/>
  <c r="V140" i="2"/>
  <c r="T140" i="2"/>
  <c r="P140" i="2"/>
  <c r="L140" i="2"/>
  <c r="Y139" i="2"/>
  <c r="W139" i="2"/>
  <c r="V139" i="2"/>
  <c r="T139" i="2"/>
  <c r="P139" i="2"/>
  <c r="L139" i="2"/>
  <c r="Y138" i="2"/>
  <c r="W138" i="2"/>
  <c r="V138" i="2"/>
  <c r="T138" i="2"/>
  <c r="P138" i="2"/>
  <c r="L138" i="2"/>
  <c r="Z137" i="2"/>
  <c r="Y137" i="2"/>
  <c r="W137" i="2"/>
  <c r="V137" i="2"/>
  <c r="T137" i="2"/>
  <c r="P137" i="2"/>
  <c r="L137" i="2"/>
  <c r="H137" i="2"/>
  <c r="Y136" i="2"/>
  <c r="W136" i="2"/>
  <c r="V136" i="2"/>
  <c r="T136" i="2"/>
  <c r="P136" i="2"/>
  <c r="L136" i="2"/>
  <c r="Y135" i="2"/>
  <c r="W135" i="2"/>
  <c r="V135" i="2"/>
  <c r="T135" i="2"/>
  <c r="P135" i="2"/>
  <c r="L135" i="2"/>
  <c r="Y134" i="2"/>
  <c r="W134" i="2"/>
  <c r="V134" i="2"/>
  <c r="T134" i="2"/>
  <c r="P134" i="2"/>
  <c r="L134" i="2"/>
  <c r="Y133" i="2"/>
  <c r="W133" i="2"/>
  <c r="V133" i="2"/>
  <c r="T133" i="2"/>
  <c r="P133" i="2"/>
  <c r="L133" i="2"/>
  <c r="Y132" i="2"/>
  <c r="W132" i="2"/>
  <c r="V132" i="2"/>
  <c r="T132" i="2"/>
  <c r="P132" i="2"/>
  <c r="L132" i="2"/>
  <c r="Y131" i="2"/>
  <c r="W131" i="2"/>
  <c r="V131" i="2"/>
  <c r="T131" i="2"/>
  <c r="P131" i="2"/>
  <c r="L131" i="2"/>
  <c r="Y130" i="2"/>
  <c r="W130" i="2"/>
  <c r="V130" i="2"/>
  <c r="T130" i="2"/>
  <c r="P130" i="2"/>
  <c r="L130" i="2"/>
  <c r="Y129" i="2"/>
  <c r="W129" i="2"/>
  <c r="V129" i="2"/>
  <c r="T129" i="2"/>
  <c r="P129" i="2"/>
  <c r="L129" i="2"/>
  <c r="Y128" i="2"/>
  <c r="W128" i="2"/>
  <c r="V128" i="2"/>
  <c r="T128" i="2"/>
  <c r="P128" i="2"/>
  <c r="L128" i="2"/>
  <c r="Y127" i="2"/>
  <c r="W127" i="2"/>
  <c r="V127" i="2"/>
  <c r="T127" i="2"/>
  <c r="P127" i="2"/>
  <c r="L127" i="2"/>
  <c r="Y126" i="2"/>
  <c r="W126" i="2"/>
  <c r="V126" i="2"/>
  <c r="T126" i="2"/>
  <c r="P126" i="2"/>
  <c r="L126" i="2"/>
  <c r="Y125" i="2"/>
  <c r="W125" i="2"/>
  <c r="V125" i="2"/>
  <c r="T125" i="2"/>
  <c r="P125" i="2"/>
  <c r="L125" i="2"/>
  <c r="Y124" i="2"/>
  <c r="W124" i="2"/>
  <c r="V124" i="2"/>
  <c r="T124" i="2"/>
  <c r="P124" i="2"/>
  <c r="L124" i="2"/>
  <c r="H124" i="2"/>
  <c r="Z123" i="2"/>
  <c r="Y123" i="2"/>
  <c r="W123" i="2"/>
  <c r="V123" i="2"/>
  <c r="T123" i="2"/>
  <c r="P123" i="2"/>
  <c r="L123" i="2"/>
  <c r="Y122" i="2"/>
  <c r="W122" i="2"/>
  <c r="V122" i="2"/>
  <c r="T122" i="2"/>
  <c r="P122" i="2"/>
  <c r="L122" i="2"/>
  <c r="Y121" i="2"/>
  <c r="W121" i="2"/>
  <c r="V121" i="2"/>
  <c r="T121" i="2"/>
  <c r="P121" i="2"/>
  <c r="L121" i="2"/>
  <c r="Y120" i="2"/>
  <c r="W120" i="2"/>
  <c r="V120" i="2"/>
  <c r="T120" i="2"/>
  <c r="P120" i="2"/>
  <c r="L120" i="2"/>
  <c r="Y119" i="2"/>
  <c r="W119" i="2"/>
  <c r="V119" i="2"/>
  <c r="T119" i="2"/>
  <c r="P119" i="2"/>
  <c r="L119" i="2"/>
  <c r="Y118" i="2"/>
  <c r="W118" i="2"/>
  <c r="V118" i="2"/>
  <c r="T118" i="2"/>
  <c r="P118" i="2"/>
  <c r="L118" i="2"/>
  <c r="Y117" i="2"/>
  <c r="W117" i="2"/>
  <c r="V117" i="2"/>
  <c r="T117" i="2"/>
  <c r="P117" i="2"/>
  <c r="L117" i="2"/>
  <c r="Y116" i="2"/>
  <c r="W116" i="2"/>
  <c r="V116" i="2"/>
  <c r="T116" i="2"/>
  <c r="P116" i="2"/>
  <c r="L116" i="2"/>
  <c r="Y115" i="2"/>
  <c r="W115" i="2"/>
  <c r="V115" i="2"/>
  <c r="T115" i="2"/>
  <c r="P115" i="2"/>
  <c r="L115" i="2"/>
  <c r="Y114" i="2"/>
  <c r="W114" i="2"/>
  <c r="V114" i="2"/>
  <c r="T114" i="2"/>
  <c r="P114" i="2"/>
  <c r="L114" i="2"/>
  <c r="Y113" i="2"/>
  <c r="W113" i="2"/>
  <c r="V113" i="2"/>
  <c r="T113" i="2"/>
  <c r="P113" i="2"/>
  <c r="L113" i="2"/>
  <c r="Y112" i="2"/>
  <c r="W112" i="2"/>
  <c r="V112" i="2"/>
  <c r="T112" i="2"/>
  <c r="P112" i="2"/>
  <c r="L112" i="2"/>
  <c r="Y111" i="2"/>
  <c r="W111" i="2"/>
  <c r="V111" i="2"/>
  <c r="T111" i="2"/>
  <c r="P111" i="2"/>
  <c r="L111" i="2"/>
  <c r="Z110" i="2"/>
  <c r="Y110" i="2"/>
  <c r="W110" i="2"/>
  <c r="V110" i="2"/>
  <c r="T110" i="2"/>
  <c r="P110" i="2"/>
  <c r="L110" i="2"/>
  <c r="Y109" i="2"/>
  <c r="W109" i="2"/>
  <c r="V109" i="2"/>
  <c r="T109" i="2"/>
  <c r="P109" i="2"/>
  <c r="L109" i="2"/>
  <c r="Y108" i="2"/>
  <c r="W108" i="2"/>
  <c r="V108" i="2"/>
  <c r="T108" i="2"/>
  <c r="P108" i="2"/>
  <c r="L108" i="2"/>
  <c r="Z107" i="2"/>
  <c r="Y107" i="2"/>
  <c r="W107" i="2"/>
  <c r="V107" i="2"/>
  <c r="T107" i="2"/>
  <c r="P107" i="2"/>
  <c r="L107" i="2"/>
  <c r="H107" i="2"/>
  <c r="D107" i="2"/>
  <c r="Z106" i="2"/>
  <c r="Y106" i="2"/>
  <c r="W106" i="2"/>
  <c r="V106" i="2"/>
  <c r="T106" i="2"/>
  <c r="P106" i="2"/>
  <c r="L106" i="2"/>
  <c r="H106" i="2"/>
  <c r="D106" i="2"/>
  <c r="Z105" i="2"/>
  <c r="Y105" i="2"/>
  <c r="W105" i="2"/>
  <c r="V105" i="2"/>
  <c r="T105" i="2"/>
  <c r="P105" i="2"/>
  <c r="L105" i="2"/>
  <c r="H105" i="2"/>
  <c r="D105" i="2"/>
  <c r="Y104" i="2"/>
  <c r="W104" i="2"/>
  <c r="V104" i="2"/>
  <c r="T104" i="2"/>
  <c r="P104" i="2"/>
  <c r="L104" i="2"/>
  <c r="Y103" i="2"/>
  <c r="W103" i="2"/>
  <c r="V103" i="2"/>
  <c r="T103" i="2"/>
  <c r="P103" i="2"/>
  <c r="L103" i="2"/>
  <c r="Y102" i="2"/>
  <c r="W102" i="2"/>
  <c r="V102" i="2"/>
  <c r="T102" i="2"/>
  <c r="P102" i="2"/>
  <c r="L102" i="2"/>
  <c r="Y101" i="2"/>
  <c r="W101" i="2"/>
  <c r="V101" i="2"/>
  <c r="T101" i="2"/>
  <c r="P101" i="2"/>
  <c r="L101" i="2"/>
  <c r="Y100" i="2"/>
  <c r="W100" i="2"/>
  <c r="V100" i="2"/>
  <c r="T100" i="2"/>
  <c r="P100" i="2"/>
  <c r="L100" i="2"/>
  <c r="Y99" i="2"/>
  <c r="W99" i="2"/>
  <c r="V99" i="2"/>
  <c r="T99" i="2"/>
  <c r="P99" i="2"/>
  <c r="L99" i="2"/>
  <c r="Y98" i="2"/>
  <c r="W98" i="2"/>
  <c r="V98" i="2"/>
  <c r="T98" i="2"/>
  <c r="P98" i="2"/>
  <c r="L98" i="2"/>
  <c r="Z97" i="2"/>
  <c r="Y97" i="2"/>
  <c r="W97" i="2"/>
  <c r="V97" i="2"/>
  <c r="T97" i="2"/>
  <c r="P97" i="2"/>
  <c r="L97" i="2"/>
  <c r="H97" i="2"/>
  <c r="D97" i="2"/>
  <c r="Z96" i="2"/>
  <c r="Y96" i="2"/>
  <c r="W96" i="2"/>
  <c r="V96" i="2"/>
  <c r="T96" i="2"/>
  <c r="P96" i="2"/>
  <c r="L96" i="2"/>
  <c r="Y95" i="2"/>
  <c r="W95" i="2"/>
  <c r="V95" i="2"/>
  <c r="T95" i="2"/>
  <c r="P95" i="2"/>
  <c r="L95" i="2"/>
  <c r="Y94" i="2"/>
  <c r="W94" i="2"/>
  <c r="V94" i="2"/>
  <c r="T94" i="2"/>
  <c r="P94" i="2"/>
  <c r="L94" i="2"/>
  <c r="Y93" i="2"/>
  <c r="W93" i="2"/>
  <c r="V93" i="2"/>
  <c r="T93" i="2"/>
  <c r="P93" i="2"/>
  <c r="L93" i="2"/>
  <c r="Y92" i="2"/>
  <c r="W92" i="2"/>
  <c r="V92" i="2"/>
  <c r="T92" i="2"/>
  <c r="P92" i="2"/>
  <c r="L92" i="2"/>
  <c r="Y91" i="2"/>
  <c r="W91" i="2"/>
  <c r="V91" i="2"/>
  <c r="T91" i="2"/>
  <c r="P91" i="2"/>
  <c r="L91" i="2"/>
  <c r="Y90" i="2"/>
  <c r="W90" i="2"/>
  <c r="V90" i="2"/>
  <c r="T90" i="2"/>
  <c r="P90" i="2"/>
  <c r="L90" i="2"/>
  <c r="Y89" i="2"/>
  <c r="W89" i="2"/>
  <c r="V89" i="2"/>
  <c r="T89" i="2"/>
  <c r="P89" i="2"/>
  <c r="L89" i="2"/>
  <c r="Z88" i="2"/>
  <c r="Y88" i="2"/>
  <c r="W88" i="2"/>
  <c r="V88" i="2"/>
  <c r="T88" i="2"/>
  <c r="P88" i="2"/>
  <c r="L88" i="2"/>
  <c r="Y87" i="2"/>
  <c r="W87" i="2"/>
  <c r="V87" i="2"/>
  <c r="T87" i="2"/>
  <c r="P87" i="2"/>
  <c r="L87" i="2"/>
  <c r="Y86" i="2"/>
  <c r="W86" i="2"/>
  <c r="V86" i="2"/>
  <c r="T86" i="2"/>
  <c r="P86" i="2"/>
  <c r="L86" i="2"/>
  <c r="Y85" i="2"/>
  <c r="W85" i="2"/>
  <c r="V85" i="2"/>
  <c r="T85" i="2"/>
  <c r="P85" i="2"/>
  <c r="L85" i="2"/>
  <c r="Y84" i="2"/>
  <c r="W84" i="2"/>
  <c r="V84" i="2"/>
  <c r="T84" i="2"/>
  <c r="P84" i="2"/>
  <c r="L84" i="2"/>
  <c r="Y83" i="2"/>
  <c r="W83" i="2"/>
  <c r="V83" i="2"/>
  <c r="T83" i="2"/>
  <c r="P83" i="2"/>
  <c r="L83" i="2"/>
  <c r="Y82" i="2"/>
  <c r="W82" i="2"/>
  <c r="V82" i="2"/>
  <c r="T82" i="2"/>
  <c r="P82" i="2"/>
  <c r="L82" i="2"/>
  <c r="Y81" i="2"/>
  <c r="W81" i="2"/>
  <c r="V81" i="2"/>
  <c r="T81" i="2"/>
  <c r="P81" i="2"/>
  <c r="L81" i="2"/>
  <c r="Y80" i="2"/>
  <c r="W80" i="2"/>
  <c r="V80" i="2"/>
  <c r="T80" i="2"/>
  <c r="P80" i="2"/>
  <c r="L80" i="2"/>
  <c r="Y79" i="2"/>
  <c r="W79" i="2"/>
  <c r="V79" i="2"/>
  <c r="T79" i="2"/>
  <c r="P79" i="2"/>
  <c r="L79" i="2"/>
  <c r="Y78" i="2"/>
  <c r="W78" i="2"/>
  <c r="V78" i="2"/>
  <c r="T78" i="2"/>
  <c r="P78" i="2"/>
  <c r="L78" i="2"/>
  <c r="Y77" i="2"/>
  <c r="W77" i="2"/>
  <c r="V77" i="2"/>
  <c r="T77" i="2"/>
  <c r="P77" i="2"/>
  <c r="L77" i="2"/>
  <c r="Y76" i="2"/>
  <c r="W76" i="2"/>
  <c r="V76" i="2"/>
  <c r="T76" i="2"/>
  <c r="P76" i="2"/>
  <c r="L76" i="2"/>
  <c r="Y75" i="2"/>
  <c r="W75" i="2"/>
  <c r="V75" i="2"/>
  <c r="T75" i="2"/>
  <c r="P75" i="2"/>
  <c r="L75" i="2"/>
  <c r="Z74" i="2"/>
  <c r="Y74" i="2"/>
  <c r="W74" i="2"/>
  <c r="V74" i="2"/>
  <c r="T74" i="2"/>
  <c r="P74" i="2"/>
  <c r="L74" i="2"/>
  <c r="H74" i="2"/>
  <c r="D74" i="2"/>
  <c r="Z73" i="2"/>
  <c r="Y73" i="2"/>
  <c r="W73" i="2"/>
  <c r="V73" i="2"/>
  <c r="T73" i="2"/>
  <c r="P73" i="2"/>
  <c r="L73" i="2"/>
  <c r="H73" i="2"/>
  <c r="D73" i="2"/>
  <c r="Y72" i="2"/>
  <c r="W72" i="2"/>
  <c r="V72" i="2"/>
  <c r="T72" i="2"/>
  <c r="P72" i="2"/>
  <c r="L72" i="2"/>
  <c r="Y71" i="2"/>
  <c r="W71" i="2"/>
  <c r="V71" i="2"/>
  <c r="T71" i="2"/>
  <c r="P71" i="2"/>
  <c r="L71" i="2"/>
  <c r="Y70" i="2"/>
  <c r="W70" i="2"/>
  <c r="V70" i="2"/>
  <c r="T70" i="2"/>
  <c r="P70" i="2"/>
  <c r="L70" i="2"/>
  <c r="Y69" i="2"/>
  <c r="W69" i="2"/>
  <c r="V69" i="2"/>
  <c r="T69" i="2"/>
  <c r="P69" i="2"/>
  <c r="L69" i="2"/>
  <c r="Y68" i="2"/>
  <c r="W68" i="2"/>
  <c r="V68" i="2"/>
  <c r="T68" i="2"/>
  <c r="P68" i="2"/>
  <c r="L68" i="2"/>
  <c r="Z67" i="2"/>
  <c r="Y67" i="2"/>
  <c r="W67" i="2"/>
  <c r="V67" i="2"/>
  <c r="T67" i="2"/>
  <c r="P67" i="2"/>
  <c r="L67" i="2"/>
  <c r="Y66" i="2"/>
  <c r="W66" i="2"/>
  <c r="V66" i="2"/>
  <c r="T66" i="2"/>
  <c r="P66" i="2"/>
  <c r="L66" i="2"/>
  <c r="Y65" i="2"/>
  <c r="W65" i="2"/>
  <c r="V65" i="2"/>
  <c r="T65" i="2"/>
  <c r="P65" i="2"/>
  <c r="L65" i="2"/>
  <c r="Y64" i="2"/>
  <c r="W64" i="2"/>
  <c r="V64" i="2"/>
  <c r="T64" i="2"/>
  <c r="P64" i="2"/>
  <c r="L64" i="2"/>
  <c r="Y63" i="2"/>
  <c r="W63" i="2"/>
  <c r="V63" i="2"/>
  <c r="T63" i="2"/>
  <c r="P63" i="2"/>
  <c r="L63" i="2"/>
  <c r="Y62" i="2"/>
  <c r="W62" i="2"/>
  <c r="V62" i="2"/>
  <c r="T62" i="2"/>
  <c r="P62" i="2"/>
  <c r="L62" i="2"/>
  <c r="Y61" i="2"/>
  <c r="W61" i="2"/>
  <c r="V61" i="2"/>
  <c r="T61" i="2"/>
  <c r="P61" i="2"/>
  <c r="L61" i="2"/>
  <c r="Y60" i="2"/>
  <c r="W60" i="2"/>
  <c r="V60" i="2"/>
  <c r="T60" i="2"/>
  <c r="P60" i="2"/>
  <c r="L60" i="2"/>
  <c r="Y59" i="2"/>
  <c r="W59" i="2"/>
  <c r="V59" i="2"/>
  <c r="T59" i="2"/>
  <c r="P59" i="2"/>
  <c r="L59" i="2"/>
  <c r="Y58" i="2"/>
  <c r="W58" i="2"/>
  <c r="V58" i="2"/>
  <c r="T58" i="2"/>
  <c r="P58" i="2"/>
  <c r="L58" i="2"/>
  <c r="Z57" i="2"/>
  <c r="Y57" i="2"/>
  <c r="W57" i="2"/>
  <c r="V57" i="2"/>
  <c r="T57" i="2"/>
  <c r="P57" i="2"/>
  <c r="L57" i="2"/>
  <c r="H57" i="2"/>
  <c r="D57" i="2"/>
  <c r="Y56" i="2"/>
  <c r="W56" i="2"/>
  <c r="V56" i="2"/>
  <c r="T56" i="2"/>
  <c r="P56" i="2"/>
  <c r="L56" i="2"/>
  <c r="Z55" i="2"/>
  <c r="Y55" i="2"/>
  <c r="W55" i="2"/>
  <c r="V55" i="2"/>
  <c r="T55" i="2"/>
  <c r="P55" i="2"/>
  <c r="L55" i="2"/>
  <c r="Y54" i="2"/>
  <c r="W54" i="2"/>
  <c r="V54" i="2"/>
  <c r="T54" i="2"/>
  <c r="P54" i="2"/>
  <c r="L54" i="2"/>
  <c r="Y53" i="2"/>
  <c r="W53" i="2"/>
  <c r="V53" i="2"/>
  <c r="T53" i="2"/>
  <c r="P53" i="2"/>
  <c r="L53" i="2"/>
  <c r="Z52" i="2"/>
  <c r="Y52" i="2"/>
  <c r="W52" i="2"/>
  <c r="V52" i="2"/>
  <c r="T52" i="2"/>
  <c r="P52" i="2"/>
  <c r="L52" i="2"/>
  <c r="H52" i="2"/>
  <c r="D52" i="2"/>
  <c r="Y51" i="2"/>
  <c r="W51" i="2"/>
  <c r="V51" i="2"/>
  <c r="T51" i="2"/>
  <c r="P51" i="2"/>
  <c r="L51" i="2"/>
  <c r="Y50" i="2"/>
  <c r="W50" i="2"/>
  <c r="V50" i="2"/>
  <c r="T50" i="2"/>
  <c r="P50" i="2"/>
  <c r="L50" i="2"/>
  <c r="Z49" i="2"/>
  <c r="Y49" i="2"/>
  <c r="W49" i="2"/>
  <c r="V49" i="2"/>
  <c r="T49" i="2"/>
  <c r="P49" i="2"/>
  <c r="L49" i="2"/>
  <c r="Y48" i="2"/>
  <c r="W48" i="2"/>
  <c r="V48" i="2"/>
  <c r="T48" i="2"/>
  <c r="P48" i="2"/>
  <c r="L48" i="2"/>
  <c r="Y47" i="2"/>
  <c r="W47" i="2"/>
  <c r="V47" i="2"/>
  <c r="T47" i="2"/>
  <c r="P47" i="2"/>
  <c r="L47" i="2"/>
  <c r="Y46" i="2"/>
  <c r="W46" i="2"/>
  <c r="V46" i="2"/>
  <c r="T46" i="2"/>
  <c r="P46" i="2"/>
  <c r="L46" i="2"/>
  <c r="Z45" i="2"/>
  <c r="Y45" i="2"/>
  <c r="W45" i="2"/>
  <c r="V45" i="2"/>
  <c r="T45" i="2"/>
  <c r="P45" i="2"/>
  <c r="L45" i="2"/>
  <c r="Y44" i="2"/>
  <c r="W44" i="2"/>
  <c r="V44" i="2"/>
  <c r="T44" i="2"/>
  <c r="P44" i="2"/>
  <c r="L44" i="2"/>
  <c r="Z43" i="2"/>
  <c r="Y43" i="2"/>
  <c r="W43" i="2"/>
  <c r="V43" i="2"/>
  <c r="T43" i="2"/>
  <c r="P43" i="2"/>
  <c r="L43" i="2"/>
  <c r="Y42" i="2"/>
  <c r="W42" i="2"/>
  <c r="V42" i="2"/>
  <c r="T42" i="2"/>
  <c r="P42" i="2"/>
  <c r="L42" i="2"/>
  <c r="Y41" i="2"/>
  <c r="W41" i="2"/>
  <c r="V41" i="2"/>
  <c r="T41" i="2"/>
  <c r="P41" i="2"/>
  <c r="L41" i="2"/>
  <c r="Y40" i="2"/>
  <c r="W40" i="2"/>
  <c r="V40" i="2"/>
  <c r="T40" i="2"/>
  <c r="P40" i="2"/>
  <c r="L40" i="2"/>
  <c r="Y39" i="2"/>
  <c r="W39" i="2"/>
  <c r="V39" i="2"/>
  <c r="T39" i="2"/>
  <c r="P39" i="2"/>
  <c r="L39" i="2"/>
  <c r="Y38" i="2"/>
  <c r="W38" i="2"/>
  <c r="V38" i="2"/>
  <c r="T38" i="2"/>
  <c r="P38" i="2"/>
  <c r="L38" i="2"/>
  <c r="Y37" i="2"/>
  <c r="W37" i="2"/>
  <c r="V37" i="2"/>
  <c r="T37" i="2"/>
  <c r="P37" i="2"/>
  <c r="L37" i="2"/>
  <c r="Y36" i="2"/>
  <c r="W36" i="2"/>
  <c r="V36" i="2"/>
  <c r="T36" i="2"/>
  <c r="P36" i="2"/>
  <c r="L36" i="2"/>
  <c r="Y35" i="2"/>
  <c r="W35" i="2"/>
  <c r="V35" i="2"/>
  <c r="T35" i="2"/>
  <c r="P35" i="2"/>
  <c r="L35" i="2"/>
  <c r="Y34" i="2"/>
  <c r="W34" i="2"/>
  <c r="V34" i="2"/>
  <c r="T34" i="2"/>
  <c r="P34" i="2"/>
  <c r="L34" i="2"/>
  <c r="Z33" i="2"/>
  <c r="Y33" i="2"/>
  <c r="W33" i="2"/>
  <c r="V33" i="2"/>
  <c r="T33" i="2"/>
  <c r="P33" i="2"/>
  <c r="L33" i="2"/>
  <c r="Y32" i="2"/>
  <c r="V32" i="2"/>
  <c r="T32" i="2"/>
  <c r="P32" i="2"/>
  <c r="L32" i="2"/>
  <c r="Y31" i="2"/>
  <c r="V31" i="2"/>
  <c r="T31" i="2"/>
  <c r="P31" i="2"/>
  <c r="L31" i="2"/>
  <c r="Z30" i="2"/>
  <c r="Y30" i="2"/>
  <c r="W30" i="2"/>
  <c r="V30" i="2"/>
  <c r="T30" i="2"/>
  <c r="P30" i="2"/>
  <c r="L30" i="2"/>
  <c r="Y29" i="2"/>
  <c r="V29" i="2"/>
  <c r="T29" i="2"/>
  <c r="P29" i="2"/>
  <c r="L29" i="2"/>
  <c r="Y28" i="2"/>
  <c r="V28" i="2"/>
  <c r="T28" i="2"/>
  <c r="P28" i="2"/>
  <c r="L28" i="2"/>
  <c r="Y27" i="2"/>
  <c r="V27" i="2"/>
  <c r="T27" i="2"/>
  <c r="P27" i="2"/>
  <c r="L27" i="2"/>
  <c r="Z26" i="2"/>
  <c r="Y26" i="2"/>
  <c r="W26" i="2"/>
  <c r="V26" i="2"/>
  <c r="T26" i="2"/>
  <c r="P26" i="2"/>
  <c r="L26" i="2"/>
  <c r="Y25" i="2"/>
  <c r="V25" i="2"/>
  <c r="T25" i="2"/>
  <c r="P25" i="2"/>
  <c r="L25" i="2"/>
  <c r="Y24" i="2"/>
  <c r="V24" i="2"/>
  <c r="T24" i="2"/>
  <c r="P24" i="2"/>
  <c r="L24" i="2"/>
  <c r="Y23" i="2"/>
  <c r="V23" i="2"/>
  <c r="T23" i="2"/>
  <c r="P23" i="2"/>
  <c r="L23" i="2"/>
  <c r="Y22" i="2"/>
  <c r="V22" i="2"/>
  <c r="T22" i="2"/>
  <c r="P22" i="2"/>
  <c r="L22" i="2"/>
  <c r="Z21" i="2"/>
  <c r="Y21" i="2"/>
  <c r="V21" i="2"/>
  <c r="T21" i="2"/>
  <c r="P21" i="2"/>
  <c r="L21" i="2"/>
  <c r="H21" i="2"/>
  <c r="Z20" i="2"/>
  <c r="Y20" i="2"/>
  <c r="V20" i="2"/>
  <c r="T20" i="2"/>
  <c r="P20" i="2"/>
  <c r="L20" i="2"/>
  <c r="Y19" i="2"/>
  <c r="V19" i="2"/>
  <c r="T19" i="2"/>
  <c r="P19" i="2"/>
  <c r="L19" i="2"/>
  <c r="Y18" i="2"/>
  <c r="V18" i="2"/>
  <c r="T18" i="2"/>
  <c r="P18" i="2"/>
  <c r="L18" i="2"/>
  <c r="Y17" i="2"/>
  <c r="V17" i="2"/>
  <c r="T17" i="2"/>
  <c r="P17" i="2"/>
  <c r="L17" i="2"/>
  <c r="Y16" i="2"/>
  <c r="V16" i="2"/>
  <c r="T16" i="2"/>
  <c r="P16" i="2"/>
  <c r="L16" i="2"/>
  <c r="Y15" i="2"/>
  <c r="V15" i="2"/>
  <c r="T15" i="2"/>
  <c r="P15" i="2"/>
  <c r="L15" i="2"/>
  <c r="Y14" i="2"/>
  <c r="V14" i="2"/>
  <c r="T14" i="2"/>
  <c r="P14" i="2"/>
  <c r="L14" i="2"/>
  <c r="Y13" i="2"/>
  <c r="V13" i="2"/>
  <c r="T13" i="2"/>
  <c r="P13" i="2"/>
  <c r="L13" i="2"/>
  <c r="Y12" i="2"/>
  <c r="V12" i="2"/>
  <c r="T12" i="2"/>
  <c r="P12" i="2"/>
  <c r="L12" i="2"/>
  <c r="Y11" i="2"/>
  <c r="V11" i="2"/>
  <c r="T11" i="2"/>
  <c r="P11" i="2"/>
  <c r="L11" i="2"/>
  <c r="Z10" i="2"/>
  <c r="Y10" i="2"/>
  <c r="V10" i="2"/>
  <c r="T10" i="2"/>
  <c r="P10" i="2"/>
  <c r="L10" i="2"/>
  <c r="H10" i="2"/>
  <c r="D10" i="2"/>
  <c r="Y9" i="2"/>
  <c r="V9" i="2"/>
  <c r="T9" i="2"/>
  <c r="P9" i="2"/>
  <c r="L9" i="2"/>
  <c r="Y8" i="2"/>
  <c r="V8" i="2"/>
  <c r="T8" i="2"/>
  <c r="P8" i="2"/>
  <c r="L8" i="2"/>
  <c r="Y7" i="2"/>
  <c r="V7" i="2"/>
  <c r="T7" i="2"/>
  <c r="P7" i="2"/>
  <c r="L7" i="2"/>
  <c r="Y6" i="2"/>
  <c r="V6" i="2"/>
  <c r="T6" i="2"/>
  <c r="P6" i="2"/>
  <c r="L6" i="2"/>
  <c r="Y5" i="2"/>
  <c r="V5" i="2"/>
  <c r="T5" i="2"/>
  <c r="P5" i="2"/>
  <c r="L5" i="2"/>
  <c r="Y4" i="2"/>
  <c r="V4" i="2"/>
  <c r="T4" i="2"/>
  <c r="P4" i="2"/>
  <c r="L4" i="2"/>
  <c r="Y3" i="2"/>
  <c r="V3" i="2"/>
  <c r="T3" i="2"/>
  <c r="P3" i="2"/>
  <c r="L3" i="2"/>
  <c r="Y2" i="2"/>
  <c r="V2" i="2"/>
  <c r="P2" i="2"/>
  <c r="L2" i="2"/>
  <c r="X228" i="1"/>
  <c r="X225" i="1"/>
  <c r="X10" i="1"/>
  <c r="X11" i="1"/>
  <c r="X13" i="1"/>
  <c r="X14" i="1"/>
  <c r="X20" i="1"/>
  <c r="X21" i="1"/>
  <c r="X26" i="1"/>
  <c r="X30" i="1"/>
  <c r="X33" i="1"/>
  <c r="X38" i="1"/>
  <c r="X43" i="1"/>
  <c r="X44" i="1"/>
  <c r="X45" i="1"/>
  <c r="X51" i="1"/>
  <c r="X52" i="1"/>
  <c r="X55" i="1"/>
  <c r="X57" i="1"/>
  <c r="X62" i="1"/>
  <c r="X64" i="1"/>
  <c r="X67" i="1"/>
  <c r="X73" i="1"/>
  <c r="X74" i="1"/>
  <c r="X79" i="1"/>
  <c r="X80" i="1"/>
  <c r="X83" i="1"/>
  <c r="X96" i="1"/>
  <c r="X98" i="1"/>
  <c r="X99" i="1"/>
  <c r="X102" i="1"/>
  <c r="X105" i="1"/>
  <c r="X106" i="1"/>
  <c r="X107" i="1"/>
  <c r="X110" i="1"/>
  <c r="X123" i="1"/>
  <c r="X124" i="1"/>
  <c r="X131" i="1"/>
  <c r="X137" i="1"/>
  <c r="X150" i="1"/>
  <c r="X152" i="1"/>
  <c r="X153" i="1"/>
  <c r="X160" i="1"/>
  <c r="X168" i="1"/>
  <c r="X169" i="1"/>
  <c r="X170" i="1"/>
  <c r="X171" i="1"/>
  <c r="X175" i="1"/>
  <c r="X176" i="1"/>
  <c r="X190" i="1"/>
  <c r="X193" i="1"/>
  <c r="X196" i="1"/>
  <c r="X202" i="1"/>
  <c r="X203" i="1"/>
  <c r="X206" i="1"/>
  <c r="X207" i="1"/>
  <c r="X223" i="1"/>
  <c r="X226" i="1"/>
  <c r="X232" i="1"/>
  <c r="E232" i="1"/>
  <c r="E228" i="1"/>
  <c r="E226" i="1"/>
  <c r="E225" i="1"/>
  <c r="E223" i="1"/>
  <c r="E207" i="1"/>
  <c r="E206" i="1"/>
  <c r="E203" i="1"/>
  <c r="E202" i="1"/>
  <c r="E196" i="1"/>
  <c r="E193" i="1"/>
  <c r="E190" i="1"/>
  <c r="E176" i="1"/>
  <c r="E175" i="1"/>
  <c r="E171" i="1"/>
  <c r="E170" i="1"/>
  <c r="E169" i="1"/>
  <c r="E168" i="1"/>
  <c r="E160" i="1"/>
  <c r="E153" i="1"/>
  <c r="E152" i="1"/>
  <c r="E150" i="1"/>
  <c r="E137" i="1"/>
  <c r="E131" i="1"/>
  <c r="E124" i="1"/>
  <c r="E123" i="1"/>
  <c r="E110" i="1"/>
  <c r="E107" i="1"/>
  <c r="E106" i="1"/>
  <c r="E105" i="1"/>
  <c r="E102" i="1"/>
  <c r="E99" i="1"/>
  <c r="E98" i="1"/>
  <c r="E96" i="1"/>
  <c r="E83" i="1"/>
  <c r="E80" i="1"/>
  <c r="E79" i="1"/>
  <c r="E74" i="1"/>
  <c r="E73" i="1"/>
  <c r="E67" i="1"/>
  <c r="E64" i="1"/>
  <c r="E62" i="1"/>
  <c r="E57" i="1"/>
  <c r="E55" i="1"/>
  <c r="E52" i="1"/>
  <c r="E51" i="1"/>
  <c r="E45" i="1"/>
  <c r="E44" i="1"/>
  <c r="E43" i="1"/>
  <c r="E38" i="1"/>
  <c r="E33" i="1"/>
  <c r="E30" i="1"/>
  <c r="E26" i="1"/>
  <c r="E21" i="1"/>
  <c r="E20" i="1"/>
  <c r="E14" i="1"/>
  <c r="E13" i="1"/>
  <c r="E11" i="1"/>
  <c r="E10" i="1"/>
  <c r="I233" i="1"/>
  <c r="I232" i="1"/>
  <c r="I228" i="1"/>
  <c r="I226" i="1"/>
  <c r="I225" i="1"/>
  <c r="I223" i="1"/>
  <c r="I209" i="1"/>
  <c r="I207" i="1"/>
  <c r="I206" i="1"/>
  <c r="I203" i="1"/>
  <c r="I202" i="1"/>
  <c r="I196" i="1"/>
  <c r="I193" i="1"/>
  <c r="I190" i="1"/>
  <c r="I176" i="1"/>
  <c r="I175" i="1"/>
  <c r="I172" i="1"/>
  <c r="I171" i="1"/>
  <c r="I170" i="1"/>
  <c r="I169" i="1"/>
  <c r="I168" i="1"/>
  <c r="I160" i="1"/>
  <c r="I153" i="1"/>
  <c r="I152" i="1"/>
  <c r="I150" i="1"/>
  <c r="I137" i="1"/>
  <c r="I131" i="1"/>
  <c r="I124" i="1"/>
  <c r="I123" i="1"/>
  <c r="I110" i="1"/>
  <c r="I107" i="1"/>
  <c r="I106" i="1"/>
  <c r="I105" i="1"/>
  <c r="I102" i="1"/>
  <c r="I99" i="1"/>
  <c r="I98" i="1"/>
  <c r="I96" i="1"/>
  <c r="I83" i="1"/>
  <c r="I80" i="1"/>
  <c r="I79" i="1"/>
  <c r="I74" i="1"/>
  <c r="I73" i="1"/>
  <c r="I67" i="1"/>
  <c r="I64" i="1"/>
  <c r="I63" i="1"/>
  <c r="I62" i="1"/>
  <c r="I57" i="1"/>
  <c r="I55" i="1"/>
  <c r="I54" i="1"/>
  <c r="I52" i="1"/>
  <c r="I51" i="1"/>
  <c r="I45" i="1"/>
  <c r="I44" i="1"/>
  <c r="I43" i="1"/>
  <c r="I38" i="1"/>
  <c r="I33" i="1"/>
  <c r="I30" i="1"/>
  <c r="I26" i="1"/>
  <c r="I21" i="1"/>
  <c r="I20" i="1"/>
  <c r="I14" i="1"/>
  <c r="I13" i="1"/>
  <c r="I11" i="1"/>
  <c r="I10" i="1"/>
  <c r="W3" i="1"/>
  <c r="W4" i="1"/>
  <c r="W5" i="1"/>
  <c r="W6" i="1"/>
  <c r="W7" i="1"/>
  <c r="W8" i="1"/>
  <c r="W9" i="1"/>
  <c r="W10" i="1"/>
  <c r="W11" i="1"/>
  <c r="AA7" i="1" s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AA2" i="1" s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U2" i="1"/>
  <c r="Q2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" i="1"/>
  <c r="M4" i="1"/>
  <c r="M5" i="1"/>
  <c r="M6" i="1"/>
  <c r="M7" i="1"/>
  <c r="M8" i="1"/>
  <c r="M9" i="1"/>
  <c r="M10" i="1"/>
  <c r="M11" i="1"/>
  <c r="M2" i="1"/>
  <c r="AA12" i="1" l="1"/>
  <c r="AA3" i="1"/>
  <c r="AA15" i="1"/>
  <c r="AA17" i="1"/>
  <c r="AA5" i="1"/>
  <c r="AA18" i="1"/>
  <c r="AA6" i="1"/>
  <c r="AA16" i="1"/>
  <c r="AA8" i="1"/>
  <c r="AA11" i="1"/>
  <c r="AA10" i="1"/>
  <c r="AA9" i="1"/>
  <c r="AA14" i="1"/>
  <c r="AA13" i="1"/>
</calcChain>
</file>

<file path=xl/sharedStrings.xml><?xml version="1.0" encoding="utf-8"?>
<sst xmlns="http://schemas.openxmlformats.org/spreadsheetml/2006/main" count="706" uniqueCount="272">
  <si>
    <t>País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</si>
  <si>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</si>
  <si>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</si>
  <si>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</si>
  <si>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</si>
  <si>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</si>
  <si>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</si>
  <si>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</si>
  <si>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</si>
  <si>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</si>
  <si>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</si>
  <si>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</si>
  <si>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</si>
  <si>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</si>
  <si>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</si>
  <si>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</si>
  <si>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</si>
  <si>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</si>
  <si>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</si>
  <si>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</si>
  <si>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</si>
  <si>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</si>
  <si>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</si>
  <si>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</si>
  <si>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</si>
  <si>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</si>
  <si>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 Sint Eustatius and Saba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</si>
  <si>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</si>
  <si>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</si>
  <si>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</si>
  <si>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</si>
  <si>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</si>
  <si>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</si>
  <si>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</si>
  <si>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</si>
  <si>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</si>
  <si>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</si>
  <si>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</si>
  <si>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</si>
  <si>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</si>
  <si>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</si>
  <si>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</si>
  <si>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</si>
  <si>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</si>
  <si>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</si>
  <si>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</si>
  <si>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</si>
  <si>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</si>
  <si>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</si>
  <si>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</si>
  <si>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</si>
  <si>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</si>
  <si>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Curacao</t>
  </si>
  <si>
    <t>Cyprus</t>
  </si>
  <si>
    <t>Czechia</t>
  </si>
  <si>
    <t>Democratic Republic of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</si>
  <si>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</si>
  <si>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</si>
  <si>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</si>
  <si>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</si>
  <si>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</si>
  <si>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</si>
  <si>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</si>
  <si>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</si>
  <si>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</si>
  <si>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</si>
  <si>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</si>
  <si>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</si>
  <si>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</si>
  <si>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</si>
  <si>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</si>
  <si>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</si>
  <si>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</si>
  <si>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</si>
  <si>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</si>
  <si>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</si>
  <si>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</si>
  <si>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</si>
  <si>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</si>
  <si>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</si>
  <si>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</si>
  <si>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</si>
  <si>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</si>
  <si>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</si>
  <si>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</si>
  <si>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</si>
  <si>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</si>
  <si>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</si>
  <si>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</si>
  <si>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</si>
  <si>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</si>
  <si>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</si>
  <si>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</si>
  <si>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</si>
  <si>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</si>
  <si>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</si>
  <si>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</si>
  <si>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</si>
  <si>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</si>
  <si>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</si>
  <si>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</si>
  <si>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</si>
  <si>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</si>
  <si>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</si>
  <si>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</si>
  <si>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</si>
  <si>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</si>
  <si>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</si>
  <si>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</si>
  <si>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</si>
  <si>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</si>
  <si>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</si>
  <si>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</si>
  <si>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</si>
  <si>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</si>
  <si>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</si>
  <si>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</si>
  <si>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</si>
  <si>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</si>
  <si>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</si>
  <si>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</si>
  <si>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</si>
  <si>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</si>
  <si>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</si>
  <si>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</si>
  <si>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</si>
  <si>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</si>
  <si>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</si>
  <si>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</si>
  <si>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</si>
  <si>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</si>
  <si>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</si>
  <si>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</si>
  <si>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</si>
  <si>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</si>
  <si>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</si>
  <si>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</si>
  <si>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(country)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</si>
  <si>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</si>
  <si>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</si>
  <si>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</si>
  <si>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</si>
  <si>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</si>
  <si>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</si>
  <si>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</si>
  <si>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</si>
  <si>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</si>
  <si>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</si>
  <si>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</si>
  <si>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</si>
  <si>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</si>
  <si>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</si>
  <si>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</si>
  <si>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</si>
  <si>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</si>
  <si>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</si>
  <si>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</si>
  <si>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 Macedonia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</si>
  <si>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</si>
  <si>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</si>
  <si>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</si>
  <si>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</si>
  <si>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</si>
  <si>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</si>
  <si>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</si>
  <si>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</si>
  <si>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</si>
  <si>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</si>
  <si>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</si>
  <si>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</si>
  <si>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</si>
  <si>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</si>
  <si>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</si>
  <si>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</si>
  <si>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</si>
  <si>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</si>
  <si>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</si>
  <si>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Barthelemy</t>
  </si>
  <si>
    <t>Saint Helena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</si>
  <si>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</si>
  <si>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</si>
  <si>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</si>
  <si>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</si>
  <si>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</si>
  <si>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</si>
  <si>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</si>
  <si>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</si>
  <si>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</si>
  <si>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</si>
  <si>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</si>
  <si>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</si>
  <si>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</si>
  <si>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</si>
  <si>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</si>
  <si>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</si>
  <si>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</si>
  <si>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</si>
  <si>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</si>
  <si>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</si>
  <si>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</si>
  <si>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</si>
  <si>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</si>
  <si>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</si>
  <si>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</si>
  <si>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</si>
  <si>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</si>
  <si>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</si>
  <si>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</si>
  <si>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</si>
  <si>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</si>
  <si>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</si>
  <si>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</si>
  <si>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</si>
  <si>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</si>
  <si>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</si>
  <si>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</si>
  <si>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</si>
  <si>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</si>
  <si>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</si>
  <si>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</si>
  <si>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</si>
  <si>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</si>
  <si>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</si>
  <si>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</si>
  <si>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</si>
  <si>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</si>
  <si>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Virgin Islands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</si>
  <si>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</si>
  <si>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</si>
  <si>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</si>
  <si>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</si>
  <si>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</si>
  <si>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</si>
  <si>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</si>
  <si>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</si>
  <si>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</si>
  <si>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</si>
  <si>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</si>
  <si>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Variação em 15 anos</t>
  </si>
  <si>
    <t>Variação em 13 anos</t>
  </si>
  <si>
    <t>Variação em 73 anos (1950-2023)</t>
  </si>
  <si>
    <t>Variação em 123 anos (1900-2023)</t>
  </si>
  <si>
    <t>variação em 15 anos</t>
  </si>
  <si>
    <t>Aumento de idade em 71 anos (1950-2021)</t>
  </si>
  <si>
    <t>Aumento de idade em 121 anos (1900-2021)</t>
  </si>
  <si>
    <t>Variação em porcentagem em 71 anos (1950-2021)</t>
  </si>
  <si>
    <t>Variação em porcentagem em 121 anos (1900-2021)</t>
  </si>
  <si>
    <t>USSR</t>
  </si>
  <si>
    <t>Por regiões Chave</t>
  </si>
  <si>
    <t>Sul da Ásia</t>
  </si>
  <si>
    <t>Europa oriental</t>
  </si>
  <si>
    <t>África do norte</t>
  </si>
  <si>
    <t>América do Sul</t>
  </si>
  <si>
    <t>Caucaso</t>
  </si>
  <si>
    <t>Ocêania</t>
  </si>
  <si>
    <t>Caribe</t>
  </si>
  <si>
    <t>Oriente Médio</t>
  </si>
  <si>
    <t>Caribe e América Central</t>
  </si>
  <si>
    <t>Sudeste Asiático</t>
  </si>
  <si>
    <t>América do norte</t>
  </si>
  <si>
    <t>Leste da Ásia</t>
  </si>
  <si>
    <t>Ásia Central</t>
  </si>
  <si>
    <t>América do Norte</t>
  </si>
  <si>
    <t>Europa Ocidental</t>
  </si>
  <si>
    <t>Europa Oriental</t>
  </si>
  <si>
    <t>África do Norte</t>
  </si>
  <si>
    <t>Oceania</t>
  </si>
  <si>
    <t>Região</t>
  </si>
  <si>
    <t>África Central</t>
  </si>
  <si>
    <t>Oeste Africano</t>
  </si>
  <si>
    <t>Sul da África</t>
  </si>
  <si>
    <t>África Oriental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</si>
</sst>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5B5B5B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FEB8"/>
        <bgColor rgb="FFFFFF99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2" borderId="4" xfId="0" applyFont="1" applyFill="1" applyBorder="1"/>
    <xf numFmtId="0" fontId="3" fillId="4" borderId="1" xfId="0" applyFont="1" applyFill="1" applyBorder="1"/>
    <xf numFmtId="9" fontId="3" fillId="3" borderId="1" xfId="1" applyFont="1" applyFill="1" applyBorder="1" applyAlignment="1"/>
    <xf numFmtId="0" fontId="3" fillId="4" borderId="0" xfId="0" applyFont="1" applyFill="1"/>
    <xf numFmtId="9" fontId="3" fillId="4" borderId="0" xfId="1" applyFont="1" applyFill="1" applyBorder="1" applyAlignment="1"/>
    <xf numFmtId="0" fontId="3" fillId="0" borderId="0" xfId="0" applyFont="1"/>
    <xf numFmtId="0" fontId="3" fillId="6" borderId="0" xfId="0" applyFont="1" applyFill="1"/>
    <xf numFmtId="0" fontId="3" fillId="5" borderId="0" xfId="0" applyFont="1" applyFill="1"/>
    <xf numFmtId="0" fontId="2" fillId="2" borderId="4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0" fontId="0" fillId="3" borderId="1" xfId="1" applyNumberFormat="1" applyFont="1" applyFill="1" applyBorder="1" applyAlignment="1"/>
    <xf numFmtId="0" fontId="2" fillId="4" borderId="0" xfId="0" applyFont="1" applyFill="1" applyAlignment="1">
      <alignment vertical="center" wrapText="1"/>
    </xf>
    <xf numFmtId="10" fontId="0" fillId="4" borderId="0" xfId="1" applyNumberFormat="1" applyFont="1" applyFill="1" applyBorder="1" applyAlignment="1"/>
    <xf numFmtId="2" fontId="2" fillId="4" borderId="1" xfId="0" applyNumberFormat="1" applyFont="1" applyFill="1" applyBorder="1"/>
    <xf numFmtId="10" fontId="0" fillId="6" borderId="1" xfId="1" applyNumberFormat="1" applyFont="1" applyFill="1" applyBorder="1" applyAlignment="1"/>
    <xf numFmtId="10" fontId="0" fillId="5" borderId="1" xfId="1" applyNumberFormat="1" applyFont="1" applyFill="1" applyBorder="1" applyAlignment="1"/>
    <xf numFmtId="0" fontId="2" fillId="4" borderId="1" xfId="0" applyFont="1" applyFill="1" applyBorder="1"/>
    <xf numFmtId="0" fontId="0" fillId="2" borderId="0" xfId="0" applyFill="1"/>
    <xf numFmtId="0" fontId="0" fillId="4" borderId="1" xfId="0" applyFill="1" applyBorder="1"/>
    <xf numFmtId="9" fontId="0" fillId="3" borderId="5" xfId="1" applyFont="1" applyFill="1" applyBorder="1" applyAlignment="1"/>
    <xf numFmtId="0" fontId="0" fillId="4" borderId="0" xfId="0" applyFill="1"/>
    <xf numFmtId="9" fontId="0" fillId="4" borderId="0" xfId="1" applyFont="1" applyFill="1" applyBorder="1" applyAlignment="1"/>
    <xf numFmtId="2" fontId="0" fillId="4" borderId="3" xfId="0" applyNumberFormat="1" applyFill="1" applyBorder="1"/>
    <xf numFmtId="2" fontId="0" fillId="4" borderId="0" xfId="0" applyNumberFormat="1" applyFill="1"/>
    <xf numFmtId="9" fontId="0" fillId="3" borderId="2" xfId="1" applyFont="1" applyFill="1" applyBorder="1" applyAlignment="1"/>
    <xf numFmtId="9" fontId="0" fillId="3" borderId="0" xfId="1" applyFont="1" applyFill="1" applyAlignment="1"/>
    <xf numFmtId="0" fontId="0" fillId="6" borderId="0" xfId="0" applyFill="1"/>
    <xf numFmtId="0" fontId="0" fillId="5" borderId="0" xfId="0" applyFill="1"/>
    <xf numFmtId="0" fontId="3" fillId="4" borderId="1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10" fontId="0" fillId="3" borderId="4" xfId="1" applyNumberFormat="1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" fillId="4" borderId="3" xfId="0" applyNumberFormat="1" applyFont="1" applyFill="1" applyBorder="1" applyAlignment="1">
      <alignment horizontal="center"/>
    </xf>
    <xf numFmtId="10" fontId="0" fillId="3" borderId="1" xfId="1" applyNumberFormat="1" applyFont="1" applyFill="1" applyBorder="1" applyAlignment="1">
      <alignment horizontal="center"/>
    </xf>
    <xf numFmtId="10" fontId="0" fillId="4" borderId="0" xfId="1" applyNumberFormat="1" applyFont="1" applyFill="1" applyBorder="1" applyAlignment="1">
      <alignment horizontal="center"/>
    </xf>
    <xf numFmtId="164" fontId="0" fillId="2" borderId="1" xfId="1" applyNumberFormat="1" applyFont="1" applyFill="1" applyBorder="1" applyAlignment="1">
      <alignment horizontal="center"/>
    </xf>
    <xf numFmtId="164" fontId="0" fillId="8" borderId="1" xfId="1" applyNumberFormat="1" applyFont="1" applyFill="1" applyBorder="1" applyAlignment="1">
      <alignment horizontal="center"/>
    </xf>
    <xf numFmtId="9" fontId="2" fillId="4" borderId="0" xfId="0" applyNumberFormat="1" applyFont="1" applyFill="1" applyAlignment="1">
      <alignment horizontal="right" indent="1"/>
    </xf>
    <xf numFmtId="10" fontId="0" fillId="6" borderId="1" xfId="1" applyNumberFormat="1" applyFont="1" applyFill="1" applyBorder="1" applyAlignment="1">
      <alignment horizontal="center"/>
    </xf>
    <xf numFmtId="10" fontId="0" fillId="9" borderId="1" xfId="1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/>
    </xf>
    <xf numFmtId="0" fontId="2" fillId="4" borderId="0" xfId="0" applyFont="1" applyFill="1" applyAlignment="1">
      <alignment horizontal="right" indent="1"/>
    </xf>
    <xf numFmtId="0" fontId="2" fillId="4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5" fillId="0" borderId="0" xfId="0" applyFont="1"/>
    <xf numFmtId="165" fontId="3" fillId="0" borderId="1" xfId="1" applyNumberFormat="1" applyFont="1" applyBorder="1" applyAlignment="1">
      <alignment horizontal="center"/>
    </xf>
    <xf numFmtId="165" fontId="5" fillId="0" borderId="1" xfId="1" applyNumberFormat="1" applyFont="1" applyBorder="1" applyAlignment="1">
      <alignment horizontal="left"/>
    </xf>
    <xf numFmtId="165" fontId="0" fillId="0" borderId="1" xfId="1" applyNumberFormat="1" applyFont="1" applyBorder="1"/>
    <xf numFmtId="165" fontId="3" fillId="10" borderId="1" xfId="1" applyNumberFormat="1" applyFont="1" applyFill="1" applyBorder="1" applyAlignment="1">
      <alignment horizontal="center"/>
    </xf>
    <xf numFmtId="165" fontId="5" fillId="10" borderId="1" xfId="1" applyNumberFormat="1" applyFont="1" applyFill="1" applyBorder="1" applyAlignment="1">
      <alignment horizontal="right"/>
    </xf>
    <xf numFmtId="165" fontId="0" fillId="10" borderId="1" xfId="1" applyNumberFormat="1" applyFont="1" applyFill="1" applyBorder="1"/>
    <xf numFmtId="165" fontId="5" fillId="11" borderId="1" xfId="1" applyNumberFormat="1" applyFont="1" applyFill="1" applyBorder="1" applyAlignment="1">
      <alignment horizontal="left"/>
    </xf>
    <xf numFmtId="165" fontId="5" fillId="11" borderId="1" xfId="1" applyNumberFormat="1" applyFont="1" applyFill="1" applyBorder="1" applyAlignment="1">
      <alignment horizontal="right"/>
    </xf>
    <xf numFmtId="165" fontId="5" fillId="12" borderId="1" xfId="1" applyNumberFormat="1" applyFont="1" applyFill="1" applyBorder="1" applyAlignment="1">
      <alignment horizontal="left"/>
    </xf>
    <xf numFmtId="165" fontId="5" fillId="12" borderId="1" xfId="1" applyNumberFormat="1" applyFont="1" applyFill="1" applyBorder="1" applyAlignment="1">
      <alignment horizontal="right"/>
    </xf>
    <xf numFmtId="165" fontId="4" fillId="12" borderId="1" xfId="1" applyNumberFormat="1" applyFont="1" applyFill="1" applyBorder="1" applyAlignment="1">
      <alignment horizontal="left"/>
    </xf>
    <xf numFmtId="165" fontId="4" fillId="12" borderId="1" xfId="1" applyNumberFormat="1" applyFont="1" applyFill="1" applyBorder="1" applyAlignment="1">
      <alignment horizontal="right"/>
    </xf>
    <xf numFmtId="165" fontId="5" fillId="13" borderId="1" xfId="1" applyNumberFormat="1" applyFont="1" applyFill="1" applyBorder="1" applyAlignment="1">
      <alignment horizontal="left"/>
    </xf>
    <xf numFmtId="165" fontId="5" fillId="13" borderId="1" xfId="1" applyNumberFormat="1" applyFont="1" applyFill="1" applyBorder="1" applyAlignment="1">
      <alignment horizontal="right"/>
    </xf>
    <xf numFmtId="165" fontId="4" fillId="6" borderId="1" xfId="1" applyNumberFormat="1" applyFont="1" applyFill="1" applyBorder="1" applyAlignment="1">
      <alignment horizontal="left"/>
    </xf>
    <xf numFmtId="165" fontId="4" fillId="6" borderId="1" xfId="1" applyNumberFormat="1" applyFont="1" applyFill="1" applyBorder="1" applyAlignment="1">
      <alignment horizontal="right"/>
    </xf>
    <xf numFmtId="165" fontId="5" fillId="6" borderId="1" xfId="1" applyNumberFormat="1" applyFont="1" applyFill="1" applyBorder="1" applyAlignment="1">
      <alignment horizontal="left"/>
    </xf>
    <xf numFmtId="165" fontId="5" fillId="6" borderId="1" xfId="1" applyNumberFormat="1" applyFont="1" applyFill="1" applyBorder="1" applyAlignment="1">
      <alignment horizontal="right"/>
    </xf>
    <xf numFmtId="165" fontId="5" fillId="10" borderId="1" xfId="1" applyNumberFormat="1" applyFont="1" applyFill="1" applyBorder="1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9FEB8"/>
      <color rgb="FFFFFF99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B9021-4AA4-41C3-B5C4-09C9F9F90A88}">
  <dimension ref="A1:AC238"/>
  <sheetViews>
    <sheetView zoomScale="110" zoomScaleNormal="110" workbookViewId="0">
      <pane ySplit="1" topLeftCell="A129" activePane="bottomLeft" state="frozen"/>
      <selection pane="bottomLeft" activeCell="A155" sqref="A155:XFD155"/>
    </sheetView>
  </sheetViews>
  <sheetFormatPr defaultRowHeight="15" x14ac:dyDescent="0.25"/>
  <cols>
    <col min="1" max="2" width="16" style="21" customWidth="1"/>
    <col min="3" max="4" width="6.85546875" style="22" bestFit="1" customWidth="1"/>
    <col min="5" max="5" width="21.140625" style="23" bestFit="1" customWidth="1"/>
    <col min="6" max="6" width="3.85546875" style="24" customWidth="1"/>
    <col min="7" max="8" width="6.85546875" style="22" bestFit="1" customWidth="1"/>
    <col min="9" max="9" width="21.140625" style="23" bestFit="1" customWidth="1"/>
    <col min="10" max="10" width="3.42578125" style="25" customWidth="1"/>
    <col min="11" max="11" width="6.28515625" style="26" bestFit="1" customWidth="1"/>
    <col min="12" max="12" width="6.28515625" style="27" bestFit="1" customWidth="1"/>
    <col min="13" max="13" width="21.140625" style="28" bestFit="1" customWidth="1"/>
    <col min="14" max="14" width="2.5703125" style="25" customWidth="1"/>
    <col min="15" max="15" width="6.28515625" style="26" bestFit="1" customWidth="1"/>
    <col min="16" max="16" width="6.28515625" style="27" bestFit="1" customWidth="1"/>
    <col min="17" max="17" width="21.140625" style="28" bestFit="1" customWidth="1"/>
    <col min="18" max="18" width="3.140625" style="25" customWidth="1"/>
    <col min="19" max="19" width="6.28515625" style="26" bestFit="1" customWidth="1"/>
    <col min="20" max="20" width="6.28515625" style="27" bestFit="1" customWidth="1"/>
    <col min="21" max="21" width="21.140625" style="29" bestFit="1" customWidth="1"/>
    <col min="22" max="22" width="3" customWidth="1"/>
    <col min="23" max="23" width="33.42578125" style="30" bestFit="1" customWidth="1"/>
    <col min="24" max="24" width="34.7109375" style="31" bestFit="1" customWidth="1"/>
    <col min="25" max="25" width="5.85546875" customWidth="1"/>
    <col min="26" max="26" width="23" style="61" bestFit="1" customWidth="1"/>
    <col min="27" max="27" width="33.42578125" style="64" bestFit="1" customWidth="1"/>
  </cols>
  <sheetData>
    <row r="1" spans="1:29" s="1" customFormat="1" ht="15.75" x14ac:dyDescent="0.25">
      <c r="A1" s="4" t="s">
        <v>0</v>
      </c>
      <c r="B1" s="4" t="s">
        <v>267</v>
      </c>
      <c r="C1" s="5">
        <v>1900</v>
      </c>
      <c r="D1" s="5">
        <v>1915</v>
      </c>
      <c r="E1" s="6" t="s">
        <v>238</v>
      </c>
      <c r="F1" s="7"/>
      <c r="G1" s="5">
        <v>1920</v>
      </c>
      <c r="H1" s="5">
        <v>1935</v>
      </c>
      <c r="I1" s="6" t="s">
        <v>238</v>
      </c>
      <c r="J1" s="8"/>
      <c r="K1" s="5">
        <v>1950</v>
      </c>
      <c r="L1" s="5">
        <v>1965</v>
      </c>
      <c r="M1" s="6" t="s">
        <v>238</v>
      </c>
      <c r="N1" s="8"/>
      <c r="O1" s="5">
        <v>1980</v>
      </c>
      <c r="P1" s="5">
        <v>1995</v>
      </c>
      <c r="Q1" s="6" t="s">
        <v>238</v>
      </c>
      <c r="R1" s="8"/>
      <c r="S1" s="5">
        <v>2010</v>
      </c>
      <c r="T1" s="5">
        <v>2023</v>
      </c>
      <c r="U1" s="6" t="s">
        <v>239</v>
      </c>
      <c r="V1" s="9"/>
      <c r="W1" s="10" t="s">
        <v>240</v>
      </c>
      <c r="X1" s="11" t="s">
        <v>241</v>
      </c>
      <c r="Z1" s="59" t="s">
        <v>248</v>
      </c>
      <c r="AA1" s="62" t="s">
        <v>240</v>
      </c>
    </row>
    <row r="2" spans="1:29" x14ac:dyDescent="0.25">
      <c r="A2" s="12" t="s">
        <v>1</v>
      </c>
      <c r="B2" s="12" t="s">
        <v>249</v>
      </c>
      <c r="C2" s="13"/>
      <c r="D2" s="13"/>
      <c r="E2" s="14"/>
      <c r="F2" s="15"/>
      <c r="G2" s="13"/>
      <c r="H2" s="13"/>
      <c r="I2" s="14"/>
      <c r="J2" s="16"/>
      <c r="K2" s="17">
        <v>7.2</v>
      </c>
      <c r="L2" s="17">
        <v>7.3</v>
      </c>
      <c r="M2" s="14">
        <f t="shared" ref="M2:M65" si="0">L2/K2-1</f>
        <v>1.388888888888884E-2</v>
      </c>
      <c r="N2" s="16"/>
      <c r="O2" s="17">
        <v>7.6</v>
      </c>
      <c r="P2" s="17">
        <v>7.8</v>
      </c>
      <c r="Q2" s="14">
        <f t="shared" ref="Q2:Q65" si="1">P2/O2-1</f>
        <v>2.6315789473684292E-2</v>
      </c>
      <c r="R2" s="16"/>
      <c r="S2" s="17">
        <v>6.2</v>
      </c>
      <c r="T2" s="17">
        <v>4.8</v>
      </c>
      <c r="U2" s="14">
        <f>T2/S2-1</f>
        <v>-0.22580645161290325</v>
      </c>
      <c r="W2" s="18">
        <f>T2/K2-1</f>
        <v>-0.33333333333333337</v>
      </c>
      <c r="X2" s="19"/>
      <c r="Z2" s="65" t="s">
        <v>262</v>
      </c>
      <c r="AA2" s="66">
        <f>AVERAGEIF($B:$B,"América do Norte",$W:$W)</f>
        <v>-0.619662555681878</v>
      </c>
      <c r="AB2" s="58"/>
      <c r="AC2" s="58"/>
    </row>
    <row r="3" spans="1:29" x14ac:dyDescent="0.25">
      <c r="A3" s="12" t="s">
        <v>2</v>
      </c>
      <c r="B3" s="12" t="s">
        <v>250</v>
      </c>
      <c r="C3" s="13"/>
      <c r="D3" s="13"/>
      <c r="E3" s="14"/>
      <c r="F3" s="15"/>
      <c r="G3" s="13"/>
      <c r="H3" s="13"/>
      <c r="I3" s="14"/>
      <c r="J3" s="16"/>
      <c r="K3" s="17">
        <v>6.2</v>
      </c>
      <c r="L3" s="17">
        <v>5.5</v>
      </c>
      <c r="M3" s="14">
        <f t="shared" si="0"/>
        <v>-0.11290322580645162</v>
      </c>
      <c r="N3" s="16"/>
      <c r="O3" s="17">
        <v>3.6</v>
      </c>
      <c r="P3" s="17">
        <v>2.8</v>
      </c>
      <c r="Q3" s="14">
        <f t="shared" si="1"/>
        <v>-0.22222222222222232</v>
      </c>
      <c r="R3" s="16"/>
      <c r="S3" s="17">
        <v>1.7</v>
      </c>
      <c r="T3" s="17">
        <v>1.3</v>
      </c>
      <c r="U3" s="14">
        <f t="shared" ref="U3:U66" si="2">T3/S3-1</f>
        <v>-0.23529411764705876</v>
      </c>
      <c r="W3" s="18">
        <f t="shared" ref="W3:W66" si="3">T3/K3-1</f>
        <v>-0.79032258064516125</v>
      </c>
      <c r="X3" s="19"/>
      <c r="Z3" s="65" t="s">
        <v>252</v>
      </c>
      <c r="AA3" s="66">
        <f>AVERAGEIF($B:$B,"América do Sul",$W:$W)</f>
        <v>-0.62605975789402202</v>
      </c>
      <c r="AB3" s="58"/>
      <c r="AC3" s="58"/>
    </row>
    <row r="4" spans="1:29" x14ac:dyDescent="0.25">
      <c r="A4" s="12" t="s">
        <v>3</v>
      </c>
      <c r="B4" s="12" t="s">
        <v>251</v>
      </c>
      <c r="C4" s="13"/>
      <c r="D4" s="13"/>
      <c r="E4" s="14"/>
      <c r="F4" s="15"/>
      <c r="G4" s="13"/>
      <c r="H4" s="13"/>
      <c r="I4" s="14"/>
      <c r="J4" s="16"/>
      <c r="K4" s="17">
        <v>7.3</v>
      </c>
      <c r="L4" s="17">
        <v>7.7</v>
      </c>
      <c r="M4" s="14">
        <f t="shared" si="0"/>
        <v>5.4794520547945202E-2</v>
      </c>
      <c r="N4" s="16"/>
      <c r="O4" s="17">
        <v>7</v>
      </c>
      <c r="P4" s="17">
        <v>3.5</v>
      </c>
      <c r="Q4" s="14">
        <f t="shared" si="1"/>
        <v>-0.5</v>
      </c>
      <c r="R4" s="16"/>
      <c r="S4" s="17">
        <v>2.9</v>
      </c>
      <c r="T4" s="17">
        <v>2.8</v>
      </c>
      <c r="U4" s="14">
        <f t="shared" si="2"/>
        <v>-3.4482758620689724E-2</v>
      </c>
      <c r="W4" s="18">
        <f t="shared" si="3"/>
        <v>-0.61643835616438358</v>
      </c>
      <c r="X4" s="19"/>
      <c r="Z4" s="65" t="s">
        <v>257</v>
      </c>
      <c r="AA4" s="66" t="e">
        <f>AVERAGEIF($B:$B,"América do Sul, Caribe",$W:$W)</f>
        <v>#DIV/0!</v>
      </c>
      <c r="AB4" s="58"/>
      <c r="AC4" s="58"/>
    </row>
    <row r="5" spans="1:29" ht="28.5" x14ac:dyDescent="0.25">
      <c r="A5" s="12" t="s">
        <v>4</v>
      </c>
      <c r="B5" s="12"/>
      <c r="C5" s="13"/>
      <c r="D5" s="13"/>
      <c r="E5" s="14"/>
      <c r="F5" s="15"/>
      <c r="G5" s="13"/>
      <c r="H5" s="13"/>
      <c r="I5" s="14"/>
      <c r="J5" s="16"/>
      <c r="K5" s="17">
        <v>6.2</v>
      </c>
      <c r="L5" s="17">
        <v>6.7</v>
      </c>
      <c r="M5" s="14">
        <f t="shared" si="0"/>
        <v>8.0645161290322509E-2</v>
      </c>
      <c r="N5" s="16"/>
      <c r="O5" s="17">
        <v>4.5999999999999996</v>
      </c>
      <c r="P5" s="17">
        <v>4.0999999999999996</v>
      </c>
      <c r="Q5" s="14">
        <f t="shared" si="1"/>
        <v>-0.10869565217391308</v>
      </c>
      <c r="R5" s="16"/>
      <c r="S5" s="17">
        <v>3.3</v>
      </c>
      <c r="T5" s="17">
        <v>2.2999999999999998</v>
      </c>
      <c r="U5" s="14">
        <f t="shared" si="2"/>
        <v>-0.30303030303030309</v>
      </c>
      <c r="W5" s="18">
        <f t="shared" si="3"/>
        <v>-0.62903225806451624</v>
      </c>
      <c r="X5" s="19"/>
      <c r="Z5" s="67" t="s">
        <v>263</v>
      </c>
      <c r="AA5" s="68">
        <f>AVERAGEIF($B:$B,"Europa Ocidental",$W:$W)</f>
        <v>-0.44374955928127674</v>
      </c>
      <c r="AB5" s="58"/>
      <c r="AC5" s="58"/>
    </row>
    <row r="6" spans="1:29" ht="28.5" x14ac:dyDescent="0.25">
      <c r="A6" s="12" t="s">
        <v>5</v>
      </c>
      <c r="B6" s="12" t="s">
        <v>263</v>
      </c>
      <c r="C6" s="13"/>
      <c r="D6" s="13"/>
      <c r="E6" s="14"/>
      <c r="F6" s="15"/>
      <c r="G6" s="13"/>
      <c r="H6" s="13"/>
      <c r="I6" s="14"/>
      <c r="J6" s="16"/>
      <c r="K6" s="17">
        <v>2.1</v>
      </c>
      <c r="L6" s="17">
        <v>2.7</v>
      </c>
      <c r="M6" s="14">
        <f t="shared" si="0"/>
        <v>0.28571428571428581</v>
      </c>
      <c r="N6" s="16"/>
      <c r="O6" s="17">
        <v>1.8</v>
      </c>
      <c r="P6" s="17">
        <v>1.3</v>
      </c>
      <c r="Q6" s="14">
        <f t="shared" si="1"/>
        <v>-0.27777777777777779</v>
      </c>
      <c r="R6" s="16"/>
      <c r="S6" s="17">
        <v>1.3</v>
      </c>
      <c r="T6" s="17">
        <v>1.1000000000000001</v>
      </c>
      <c r="U6" s="14">
        <f t="shared" si="2"/>
        <v>-0.15384615384615385</v>
      </c>
      <c r="W6" s="18">
        <f t="shared" si="3"/>
        <v>-0.47619047619047616</v>
      </c>
      <c r="X6" s="19"/>
      <c r="Z6" s="67" t="s">
        <v>264</v>
      </c>
      <c r="AA6" s="68">
        <f>AVERAGEIF($B:$B,"Europa Oriental",$W:$W)</f>
        <v>-0.54281186310559815</v>
      </c>
      <c r="AB6" s="58"/>
      <c r="AC6" s="58"/>
    </row>
    <row r="7" spans="1:29" ht="15.75" x14ac:dyDescent="0.25">
      <c r="A7" s="12" t="s">
        <v>6</v>
      </c>
      <c r="B7" s="12" t="s">
        <v>268</v>
      </c>
      <c r="C7" s="13"/>
      <c r="D7" s="13"/>
      <c r="E7" s="14"/>
      <c r="F7" s="15"/>
      <c r="G7" s="13"/>
      <c r="H7" s="13"/>
      <c r="I7" s="14"/>
      <c r="J7" s="16"/>
      <c r="K7" s="17">
        <v>5.8</v>
      </c>
      <c r="L7" s="17">
        <v>7.1</v>
      </c>
      <c r="M7" s="14">
        <f t="shared" si="0"/>
        <v>0.22413793103448265</v>
      </c>
      <c r="N7" s="16"/>
      <c r="O7" s="17">
        <v>7.5</v>
      </c>
      <c r="P7" s="17">
        <v>6.9</v>
      </c>
      <c r="Q7" s="14">
        <f t="shared" si="1"/>
        <v>-7.999999999999996E-2</v>
      </c>
      <c r="R7" s="16"/>
      <c r="S7" s="17">
        <v>6.2</v>
      </c>
      <c r="T7" s="17">
        <v>5.0999999999999996</v>
      </c>
      <c r="U7" s="14">
        <f t="shared" si="2"/>
        <v>-0.17741935483870974</v>
      </c>
      <c r="W7" s="18">
        <f t="shared" si="3"/>
        <v>-0.12068965517241381</v>
      </c>
      <c r="X7" s="19"/>
      <c r="Z7" s="69" t="s">
        <v>253</v>
      </c>
      <c r="AA7" s="70">
        <f>AVERAGEIF($B:$B,"Caucaso",$W:$W)</f>
        <v>-0.57324263038548751</v>
      </c>
      <c r="AB7" s="58"/>
      <c r="AC7" s="58"/>
    </row>
    <row r="8" spans="1:29" x14ac:dyDescent="0.25">
      <c r="A8" s="12" t="s">
        <v>7</v>
      </c>
      <c r="B8" s="12"/>
      <c r="C8" s="13"/>
      <c r="D8" s="13"/>
      <c r="E8" s="14"/>
      <c r="F8" s="15"/>
      <c r="G8" s="13"/>
      <c r="H8" s="13"/>
      <c r="I8" s="14"/>
      <c r="J8" s="16"/>
      <c r="K8" s="17">
        <v>6.5</v>
      </c>
      <c r="L8" s="17">
        <v>6.5</v>
      </c>
      <c r="M8" s="14">
        <f t="shared" si="0"/>
        <v>0</v>
      </c>
      <c r="N8" s="16"/>
      <c r="O8" s="17">
        <v>3.2</v>
      </c>
      <c r="P8" s="17">
        <v>1.9</v>
      </c>
      <c r="Q8" s="14">
        <f t="shared" si="1"/>
        <v>-0.40625000000000011</v>
      </c>
      <c r="R8" s="16"/>
      <c r="S8" s="17">
        <v>1.6</v>
      </c>
      <c r="T8" s="17">
        <v>1.4</v>
      </c>
      <c r="U8" s="14">
        <f t="shared" si="2"/>
        <v>-0.12500000000000011</v>
      </c>
      <c r="W8" s="18">
        <f t="shared" si="3"/>
        <v>-0.7846153846153846</v>
      </c>
      <c r="X8" s="19"/>
      <c r="Z8" s="71" t="s">
        <v>256</v>
      </c>
      <c r="AA8" s="72">
        <f>AVERAGEIF($B:$B,"Oriente Médio",$W:$W)</f>
        <v>-0.65020456151873396</v>
      </c>
      <c r="AB8" s="58"/>
      <c r="AC8" s="58"/>
    </row>
    <row r="9" spans="1:29" ht="28.5" x14ac:dyDescent="0.25">
      <c r="A9" s="12" t="s">
        <v>8</v>
      </c>
      <c r="B9" s="12" t="s">
        <v>255</v>
      </c>
      <c r="C9" s="13"/>
      <c r="D9" s="13"/>
      <c r="E9" s="14"/>
      <c r="F9" s="15"/>
      <c r="G9" s="13"/>
      <c r="H9" s="13"/>
      <c r="I9" s="14"/>
      <c r="J9" s="16"/>
      <c r="K9" s="17">
        <v>5.0999999999999996</v>
      </c>
      <c r="L9" s="17">
        <v>4.4000000000000004</v>
      </c>
      <c r="M9" s="14">
        <f t="shared" si="0"/>
        <v>-0.13725490196078416</v>
      </c>
      <c r="N9" s="16"/>
      <c r="O9" s="17">
        <v>2.2999999999999998</v>
      </c>
      <c r="P9" s="17">
        <v>2.2000000000000002</v>
      </c>
      <c r="Q9" s="14">
        <f t="shared" si="1"/>
        <v>-4.3478260869565077E-2</v>
      </c>
      <c r="R9" s="16"/>
      <c r="S9" s="17">
        <v>1.8</v>
      </c>
      <c r="T9" s="17">
        <v>1.6</v>
      </c>
      <c r="U9" s="14">
        <f t="shared" si="2"/>
        <v>-0.11111111111111105</v>
      </c>
      <c r="W9" s="18">
        <f t="shared" si="3"/>
        <v>-0.68627450980392157</v>
      </c>
      <c r="X9" s="19"/>
      <c r="Z9" s="71" t="s">
        <v>261</v>
      </c>
      <c r="AA9" s="72">
        <f>AVERAGEIF($B:$B,"Ásia Central",$W:$W)</f>
        <v>-0.40060962417402124</v>
      </c>
      <c r="AB9" s="58"/>
      <c r="AC9" s="58"/>
    </row>
    <row r="10" spans="1:29" x14ac:dyDescent="0.25">
      <c r="A10" s="12" t="s">
        <v>9</v>
      </c>
      <c r="B10" s="12" t="s">
        <v>252</v>
      </c>
      <c r="C10" s="20">
        <v>5.95</v>
      </c>
      <c r="D10" s="20">
        <v>5.23</v>
      </c>
      <c r="E10" s="14">
        <f>D10/C10-1</f>
        <v>-0.12100840336134444</v>
      </c>
      <c r="F10" s="15"/>
      <c r="G10" s="20">
        <v>4.8600000000000003</v>
      </c>
      <c r="H10" s="20">
        <v>3.62</v>
      </c>
      <c r="I10" s="14">
        <f>H10/G10-1</f>
        <v>-0.25514403292181076</v>
      </c>
      <c r="J10" s="16"/>
      <c r="K10" s="17">
        <v>3.2</v>
      </c>
      <c r="L10" s="17">
        <v>3</v>
      </c>
      <c r="M10" s="14">
        <f t="shared" si="0"/>
        <v>-6.25E-2</v>
      </c>
      <c r="N10" s="16"/>
      <c r="O10" s="17">
        <v>3.3</v>
      </c>
      <c r="P10" s="17">
        <v>2.9</v>
      </c>
      <c r="Q10" s="14">
        <f t="shared" si="1"/>
        <v>-0.12121212121212122</v>
      </c>
      <c r="R10" s="16"/>
      <c r="S10" s="17">
        <v>2.4</v>
      </c>
      <c r="T10" s="17">
        <v>1.5</v>
      </c>
      <c r="U10" s="14">
        <f t="shared" si="2"/>
        <v>-0.375</v>
      </c>
      <c r="W10" s="18">
        <f t="shared" si="3"/>
        <v>-0.53125</v>
      </c>
      <c r="X10" s="19">
        <f t="shared" ref="X10:X64" si="4">T10/C10-1</f>
        <v>-0.74789915966386555</v>
      </c>
      <c r="Z10" s="71" t="s">
        <v>249</v>
      </c>
      <c r="AA10" s="72">
        <f>AVERAGEIF($B:$B,"Sul da Ásia",$W:$W)</f>
        <v>-0.59960013203649964</v>
      </c>
      <c r="AB10" s="58"/>
      <c r="AC10" s="58"/>
    </row>
    <row r="11" spans="1:29" x14ac:dyDescent="0.25">
      <c r="A11" s="12" t="s">
        <v>10</v>
      </c>
      <c r="B11" s="12" t="s">
        <v>253</v>
      </c>
      <c r="C11" s="20">
        <v>8.0500000000000007</v>
      </c>
      <c r="D11" s="20">
        <v>7.9</v>
      </c>
      <c r="E11" s="14">
        <f>D11/C11-1</f>
        <v>-1.8633540372670843E-2</v>
      </c>
      <c r="F11" s="15"/>
      <c r="G11" s="20">
        <v>7.85</v>
      </c>
      <c r="H11" s="20">
        <v>6.28</v>
      </c>
      <c r="I11" s="14">
        <f>H11/G11-1</f>
        <v>-0.19999999999999996</v>
      </c>
      <c r="J11" s="16"/>
      <c r="K11" s="17">
        <v>4.9000000000000004</v>
      </c>
      <c r="L11" s="17">
        <v>4</v>
      </c>
      <c r="M11" s="14">
        <f t="shared" si="0"/>
        <v>-0.18367346938775519</v>
      </c>
      <c r="N11" s="16"/>
      <c r="O11" s="17">
        <v>2.5</v>
      </c>
      <c r="P11" s="17">
        <v>2.1</v>
      </c>
      <c r="Q11" s="14">
        <f t="shared" si="1"/>
        <v>-0.15999999999999992</v>
      </c>
      <c r="R11" s="16"/>
      <c r="S11" s="17">
        <v>1.6</v>
      </c>
      <c r="T11" s="17">
        <v>1.7</v>
      </c>
      <c r="U11" s="14">
        <f t="shared" si="2"/>
        <v>6.25E-2</v>
      </c>
      <c r="W11" s="18">
        <f t="shared" si="3"/>
        <v>-0.65306122448979598</v>
      </c>
      <c r="X11" s="19">
        <f t="shared" si="4"/>
        <v>-0.78881987577639756</v>
      </c>
      <c r="Z11" s="71" t="s">
        <v>258</v>
      </c>
      <c r="AA11" s="72">
        <f>AVERAGEIF($B:$B,"Sudeste Asiático",$W:$W)</f>
        <v>-0.69795332299438839</v>
      </c>
      <c r="AB11" s="58"/>
      <c r="AC11" s="58"/>
    </row>
    <row r="12" spans="1:29" x14ac:dyDescent="0.25">
      <c r="A12" s="12" t="s">
        <v>11</v>
      </c>
      <c r="B12" s="12" t="s">
        <v>255</v>
      </c>
      <c r="C12" s="13"/>
      <c r="D12" s="13"/>
      <c r="E12" s="14"/>
      <c r="F12" s="15"/>
      <c r="G12" s="13"/>
      <c r="H12" s="13"/>
      <c r="I12" s="14"/>
      <c r="J12" s="16"/>
      <c r="K12" s="17">
        <v>5.8</v>
      </c>
      <c r="L12" s="17">
        <v>3.8</v>
      </c>
      <c r="M12" s="14">
        <f t="shared" si="0"/>
        <v>-0.34482758620689657</v>
      </c>
      <c r="N12" s="16"/>
      <c r="O12" s="17">
        <v>2.2000000000000002</v>
      </c>
      <c r="P12" s="17">
        <v>2.2999999999999998</v>
      </c>
      <c r="Q12" s="14">
        <f t="shared" si="1"/>
        <v>4.5454545454545192E-2</v>
      </c>
      <c r="R12" s="16"/>
      <c r="S12" s="17">
        <v>1.9</v>
      </c>
      <c r="T12" s="17">
        <v>1.6</v>
      </c>
      <c r="U12" s="14">
        <f t="shared" si="2"/>
        <v>-0.1578947368421052</v>
      </c>
      <c r="W12" s="18">
        <f t="shared" si="3"/>
        <v>-0.72413793103448276</v>
      </c>
      <c r="X12" s="19"/>
      <c r="Z12" s="71" t="s">
        <v>260</v>
      </c>
      <c r="AA12" s="72">
        <f>AVERAGEIF($B:$B,"Leste da Ásia",$W:$W)</f>
        <v>-0.76279218101968915</v>
      </c>
      <c r="AB12" s="58"/>
      <c r="AC12" s="58"/>
    </row>
    <row r="13" spans="1:29" x14ac:dyDescent="0.25">
      <c r="A13" s="12" t="s">
        <v>12</v>
      </c>
      <c r="B13" s="12" t="s">
        <v>254</v>
      </c>
      <c r="C13" s="20">
        <v>3.66</v>
      </c>
      <c r="D13" s="20">
        <v>3.51</v>
      </c>
      <c r="E13" s="14">
        <f>D13/C13-1</f>
        <v>-4.0983606557377095E-2</v>
      </c>
      <c r="F13" s="15"/>
      <c r="G13" s="20">
        <v>3.07</v>
      </c>
      <c r="H13" s="20">
        <v>2.12</v>
      </c>
      <c r="I13" s="14">
        <f>H13/G13-1</f>
        <v>-0.30944625407166115</v>
      </c>
      <c r="J13" s="16"/>
      <c r="K13" s="17">
        <v>3.1</v>
      </c>
      <c r="L13" s="17">
        <v>3</v>
      </c>
      <c r="M13" s="14">
        <f t="shared" si="0"/>
        <v>-3.2258064516129115E-2</v>
      </c>
      <c r="N13" s="16"/>
      <c r="O13" s="17">
        <v>1.9</v>
      </c>
      <c r="P13" s="17">
        <v>1.8</v>
      </c>
      <c r="Q13" s="14">
        <f t="shared" si="1"/>
        <v>-5.2631578947368363E-2</v>
      </c>
      <c r="R13" s="16"/>
      <c r="S13" s="17">
        <v>1.9</v>
      </c>
      <c r="T13" s="17">
        <v>1.6</v>
      </c>
      <c r="U13" s="14">
        <f t="shared" si="2"/>
        <v>-0.1578947368421052</v>
      </c>
      <c r="W13" s="18">
        <f t="shared" si="3"/>
        <v>-0.4838709677419355</v>
      </c>
      <c r="X13" s="19">
        <f t="shared" si="4"/>
        <v>-0.56284153005464477</v>
      </c>
      <c r="Z13" s="77" t="s">
        <v>266</v>
      </c>
      <c r="AA13" s="63">
        <f>AVERAGEIF($B:$B,"Ocêania",$W:$W)</f>
        <v>-0.50012837620980044</v>
      </c>
      <c r="AB13" s="58"/>
      <c r="AC13" s="58"/>
    </row>
    <row r="14" spans="1:29" ht="28.5" x14ac:dyDescent="0.25">
      <c r="A14" s="12" t="s">
        <v>13</v>
      </c>
      <c r="B14" s="12" t="s">
        <v>263</v>
      </c>
      <c r="C14" s="20">
        <v>4.33</v>
      </c>
      <c r="D14" s="20">
        <v>3.07</v>
      </c>
      <c r="E14" s="14">
        <f>D14/C14-1</f>
        <v>-0.29099307159353349</v>
      </c>
      <c r="F14" s="15"/>
      <c r="G14" s="20">
        <v>3.14</v>
      </c>
      <c r="H14" s="20">
        <v>1.81</v>
      </c>
      <c r="I14" s="14">
        <f>H14/G14-1</f>
        <v>-0.42356687898089174</v>
      </c>
      <c r="J14" s="16"/>
      <c r="K14" s="17">
        <v>2.1</v>
      </c>
      <c r="L14" s="17">
        <v>2.7</v>
      </c>
      <c r="M14" s="14">
        <f t="shared" si="0"/>
        <v>0.28571428571428581</v>
      </c>
      <c r="N14" s="16"/>
      <c r="O14" s="17">
        <v>1.7</v>
      </c>
      <c r="P14" s="17">
        <v>1.4</v>
      </c>
      <c r="Q14" s="14">
        <f t="shared" si="1"/>
        <v>-0.17647058823529416</v>
      </c>
      <c r="R14" s="16"/>
      <c r="S14" s="17">
        <v>1.4</v>
      </c>
      <c r="T14" s="17">
        <v>1.3</v>
      </c>
      <c r="U14" s="14">
        <f t="shared" si="2"/>
        <v>-7.1428571428571286E-2</v>
      </c>
      <c r="W14" s="18">
        <f t="shared" si="3"/>
        <v>-0.38095238095238093</v>
      </c>
      <c r="X14" s="19">
        <f t="shared" si="4"/>
        <v>-0.69976905311778292</v>
      </c>
      <c r="Z14" s="73" t="s">
        <v>270</v>
      </c>
      <c r="AA14" s="74">
        <f>AVERAGEIF($B:$B,"Sul da África",$W:$W)</f>
        <v>-0.54968702072345033</v>
      </c>
      <c r="AB14" s="2"/>
      <c r="AC14" s="3"/>
    </row>
    <row r="15" spans="1:29" ht="15.75" x14ac:dyDescent="0.25">
      <c r="A15" s="12" t="s">
        <v>14</v>
      </c>
      <c r="B15" s="12" t="s">
        <v>253</v>
      </c>
      <c r="C15" s="13"/>
      <c r="D15" s="13"/>
      <c r="E15" s="14"/>
      <c r="F15" s="15"/>
      <c r="G15" s="13"/>
      <c r="H15" s="13"/>
      <c r="I15" s="14"/>
      <c r="J15" s="16"/>
      <c r="K15" s="17">
        <v>5.0999999999999996</v>
      </c>
      <c r="L15" s="17">
        <v>5.8</v>
      </c>
      <c r="M15" s="14">
        <f t="shared" si="0"/>
        <v>0.13725490196078427</v>
      </c>
      <c r="N15" s="16"/>
      <c r="O15" s="17">
        <v>3.6</v>
      </c>
      <c r="P15" s="17">
        <v>2.2000000000000002</v>
      </c>
      <c r="Q15" s="14">
        <f t="shared" si="1"/>
        <v>-0.38888888888888884</v>
      </c>
      <c r="R15" s="16"/>
      <c r="S15" s="17">
        <v>1.9</v>
      </c>
      <c r="T15" s="17">
        <v>1.7</v>
      </c>
      <c r="U15" s="14">
        <f t="shared" si="2"/>
        <v>-0.10526315789473684</v>
      </c>
      <c r="W15" s="18">
        <f t="shared" si="3"/>
        <v>-0.66666666666666663</v>
      </c>
      <c r="X15" s="19"/>
      <c r="Z15" s="73" t="s">
        <v>269</v>
      </c>
      <c r="AA15" s="74">
        <f>AVERAGEIF($B:$B,"Oeste Africano",$W:$W)</f>
        <v>-0.35294549772305173</v>
      </c>
      <c r="AB15" s="2"/>
      <c r="AC15" s="3"/>
    </row>
    <row r="16" spans="1:29" ht="15.75" x14ac:dyDescent="0.25">
      <c r="A16" s="12" t="s">
        <v>15</v>
      </c>
      <c r="B16" s="12" t="s">
        <v>255</v>
      </c>
      <c r="C16" s="13"/>
      <c r="D16" s="13"/>
      <c r="E16" s="14"/>
      <c r="F16" s="15"/>
      <c r="G16" s="13"/>
      <c r="H16" s="13"/>
      <c r="I16" s="14"/>
      <c r="J16" s="16"/>
      <c r="K16" s="17">
        <v>4.5</v>
      </c>
      <c r="L16" s="17">
        <v>4.9000000000000004</v>
      </c>
      <c r="M16" s="14">
        <f t="shared" si="0"/>
        <v>8.8888888888889017E-2</v>
      </c>
      <c r="N16" s="16"/>
      <c r="O16" s="17">
        <v>2.8</v>
      </c>
      <c r="P16" s="17">
        <v>2.4</v>
      </c>
      <c r="Q16" s="14">
        <f t="shared" si="1"/>
        <v>-0.14285714285714279</v>
      </c>
      <c r="R16" s="16"/>
      <c r="S16" s="17">
        <v>1.8</v>
      </c>
      <c r="T16" s="17">
        <v>1.4</v>
      </c>
      <c r="U16" s="14">
        <f t="shared" si="2"/>
        <v>-0.22222222222222232</v>
      </c>
      <c r="W16" s="18">
        <f t="shared" si="3"/>
        <v>-0.68888888888888888</v>
      </c>
      <c r="X16" s="19"/>
      <c r="Z16" s="73" t="s">
        <v>271</v>
      </c>
      <c r="AA16" s="74">
        <f>AVERAGEIF($B:$B,"África Oriental",$W:$W)</f>
        <v>-0.42139408560632641</v>
      </c>
      <c r="AB16" s="2"/>
      <c r="AC16" s="3"/>
    </row>
    <row r="17" spans="1:29" ht="15.75" x14ac:dyDescent="0.25">
      <c r="A17" s="12" t="s">
        <v>16</v>
      </c>
      <c r="B17" s="12" t="s">
        <v>256</v>
      </c>
      <c r="C17" s="13"/>
      <c r="D17" s="13"/>
      <c r="E17" s="14"/>
      <c r="F17" s="15"/>
      <c r="G17" s="13"/>
      <c r="H17" s="13"/>
      <c r="I17" s="14"/>
      <c r="J17" s="16"/>
      <c r="K17" s="17">
        <v>7.3</v>
      </c>
      <c r="L17" s="17">
        <v>7</v>
      </c>
      <c r="M17" s="14">
        <f t="shared" si="0"/>
        <v>-4.1095890410958846E-2</v>
      </c>
      <c r="N17" s="16"/>
      <c r="O17" s="17">
        <v>4.8</v>
      </c>
      <c r="P17" s="17">
        <v>3.1</v>
      </c>
      <c r="Q17" s="14">
        <f t="shared" si="1"/>
        <v>-0.35416666666666663</v>
      </c>
      <c r="R17" s="16"/>
      <c r="S17" s="17">
        <v>2</v>
      </c>
      <c r="T17" s="17">
        <v>1.8</v>
      </c>
      <c r="U17" s="14">
        <f t="shared" si="2"/>
        <v>-9.9999999999999978E-2</v>
      </c>
      <c r="W17" s="18">
        <f t="shared" si="3"/>
        <v>-0.75342465753424659</v>
      </c>
      <c r="X17" s="19"/>
      <c r="Z17" s="73" t="s">
        <v>268</v>
      </c>
      <c r="AA17" s="74">
        <f>AVERAGEIF($B:$B,"África Central",$W:$W)</f>
        <v>-0.10301233683003373</v>
      </c>
      <c r="AB17" s="2"/>
      <c r="AC17" s="3"/>
    </row>
    <row r="18" spans="1:29" ht="15.75" x14ac:dyDescent="0.25">
      <c r="A18" s="12" t="s">
        <v>17</v>
      </c>
      <c r="B18" s="12" t="s">
        <v>249</v>
      </c>
      <c r="C18" s="13"/>
      <c r="D18" s="13"/>
      <c r="E18" s="14"/>
      <c r="F18" s="15"/>
      <c r="G18" s="13"/>
      <c r="H18" s="13"/>
      <c r="I18" s="14"/>
      <c r="J18" s="16"/>
      <c r="K18" s="17">
        <v>6.4</v>
      </c>
      <c r="L18" s="17">
        <v>6.8</v>
      </c>
      <c r="M18" s="14">
        <f t="shared" si="0"/>
        <v>6.25E-2</v>
      </c>
      <c r="N18" s="16"/>
      <c r="O18" s="17">
        <v>6.3</v>
      </c>
      <c r="P18" s="17">
        <v>3.6</v>
      </c>
      <c r="Q18" s="14">
        <f t="shared" si="1"/>
        <v>-0.42857142857142849</v>
      </c>
      <c r="R18" s="16"/>
      <c r="S18" s="17">
        <v>2.4</v>
      </c>
      <c r="T18" s="17">
        <v>2.2000000000000002</v>
      </c>
      <c r="U18" s="14">
        <f t="shared" si="2"/>
        <v>-8.3333333333333259E-2</v>
      </c>
      <c r="W18" s="18">
        <f t="shared" si="3"/>
        <v>-0.65625</v>
      </c>
      <c r="X18" s="19"/>
      <c r="Z18" s="75" t="s">
        <v>265</v>
      </c>
      <c r="AA18" s="76">
        <f>AVERAGEIF($B:$B,"África do Norte",$W:$W)</f>
        <v>-0.60592069293693263</v>
      </c>
      <c r="AB18" s="2"/>
      <c r="AC18" s="3"/>
    </row>
    <row r="19" spans="1:29" x14ac:dyDescent="0.25">
      <c r="A19" s="12" t="s">
        <v>18</v>
      </c>
      <c r="B19" s="12" t="s">
        <v>255</v>
      </c>
      <c r="C19" s="13"/>
      <c r="D19" s="13"/>
      <c r="E19" s="14"/>
      <c r="F19" s="15"/>
      <c r="G19" s="13"/>
      <c r="H19" s="13"/>
      <c r="I19" s="14"/>
      <c r="J19" s="16"/>
      <c r="K19" s="17">
        <v>4.5</v>
      </c>
      <c r="L19" s="17">
        <v>4.2</v>
      </c>
      <c r="M19" s="14">
        <f t="shared" si="0"/>
        <v>-6.6666666666666652E-2</v>
      </c>
      <c r="N19" s="16"/>
      <c r="O19" s="17">
        <v>1.8</v>
      </c>
      <c r="P19" s="17">
        <v>1.7</v>
      </c>
      <c r="Q19" s="14">
        <f t="shared" si="1"/>
        <v>-5.555555555555558E-2</v>
      </c>
      <c r="R19" s="16"/>
      <c r="S19" s="17">
        <v>1.8</v>
      </c>
      <c r="T19" s="17">
        <v>1.7</v>
      </c>
      <c r="U19" s="14">
        <f t="shared" si="2"/>
        <v>-5.555555555555558E-2</v>
      </c>
      <c r="W19" s="18">
        <f t="shared" si="3"/>
        <v>-0.62222222222222223</v>
      </c>
      <c r="X19" s="19"/>
      <c r="Z19" s="60"/>
      <c r="AA19" s="63"/>
      <c r="AB19" s="58"/>
      <c r="AC19" s="58"/>
    </row>
    <row r="20" spans="1:29" x14ac:dyDescent="0.25">
      <c r="A20" s="12" t="s">
        <v>19</v>
      </c>
      <c r="B20" s="12" t="s">
        <v>250</v>
      </c>
      <c r="C20" s="20">
        <v>5.99</v>
      </c>
      <c r="D20" s="20">
        <v>5.51</v>
      </c>
      <c r="E20" s="14">
        <f>D20/C20-1</f>
        <v>-8.0133555926544364E-2</v>
      </c>
      <c r="F20" s="15"/>
      <c r="G20" s="20">
        <v>5.35</v>
      </c>
      <c r="H20" s="20">
        <v>4.1500000000000004</v>
      </c>
      <c r="I20" s="14">
        <f>H20/G20-1</f>
        <v>-0.22429906542056066</v>
      </c>
      <c r="J20" s="16"/>
      <c r="K20" s="17">
        <v>2.6</v>
      </c>
      <c r="L20" s="17">
        <v>2.2000000000000002</v>
      </c>
      <c r="M20" s="14">
        <f t="shared" si="0"/>
        <v>-0.15384615384615385</v>
      </c>
      <c r="N20" s="16"/>
      <c r="O20" s="17">
        <v>2</v>
      </c>
      <c r="P20" s="17">
        <v>1.4</v>
      </c>
      <c r="Q20" s="14">
        <f t="shared" si="1"/>
        <v>-0.30000000000000004</v>
      </c>
      <c r="R20" s="16"/>
      <c r="S20" s="17">
        <v>1.5</v>
      </c>
      <c r="T20" s="17">
        <v>1.2</v>
      </c>
      <c r="U20" s="14">
        <f t="shared" si="2"/>
        <v>-0.20000000000000007</v>
      </c>
      <c r="W20" s="18">
        <f t="shared" si="3"/>
        <v>-0.53846153846153855</v>
      </c>
      <c r="X20" s="19">
        <f t="shared" si="4"/>
        <v>-0.79966611018363942</v>
      </c>
      <c r="Z20" s="60"/>
      <c r="AA20" s="63"/>
      <c r="AB20" s="58"/>
      <c r="AC20" s="58"/>
    </row>
    <row r="21" spans="1:29" ht="28.5" x14ac:dyDescent="0.25">
      <c r="A21" s="12" t="s">
        <v>20</v>
      </c>
      <c r="B21" s="12" t="s">
        <v>263</v>
      </c>
      <c r="C21" s="20">
        <v>3.84</v>
      </c>
      <c r="D21" s="20">
        <v>3.04</v>
      </c>
      <c r="E21" s="14">
        <f>D21/C21-1</f>
        <v>-0.20833333333333326</v>
      </c>
      <c r="F21" s="15"/>
      <c r="G21" s="20">
        <v>2.78</v>
      </c>
      <c r="H21" s="20">
        <v>1.94</v>
      </c>
      <c r="I21" s="14">
        <f>H21/G21-1</f>
        <v>-0.30215827338129497</v>
      </c>
      <c r="J21" s="16"/>
      <c r="K21" s="17">
        <v>2.2999999999999998</v>
      </c>
      <c r="L21" s="17">
        <v>2.6</v>
      </c>
      <c r="M21" s="14">
        <f t="shared" si="0"/>
        <v>0.13043478260869579</v>
      </c>
      <c r="N21" s="16"/>
      <c r="O21" s="17">
        <v>1.7</v>
      </c>
      <c r="P21" s="17">
        <v>1.6</v>
      </c>
      <c r="Q21" s="14">
        <f t="shared" si="1"/>
        <v>-5.8823529411764608E-2</v>
      </c>
      <c r="R21" s="16"/>
      <c r="S21" s="17">
        <v>1.8</v>
      </c>
      <c r="T21" s="17">
        <v>1.4</v>
      </c>
      <c r="U21" s="14">
        <f t="shared" si="2"/>
        <v>-0.22222222222222232</v>
      </c>
      <c r="W21" s="18">
        <f t="shared" si="3"/>
        <v>-0.39130434782608692</v>
      </c>
      <c r="X21" s="19">
        <f t="shared" si="4"/>
        <v>-0.63541666666666674</v>
      </c>
      <c r="Z21" s="60"/>
      <c r="AB21" s="58"/>
      <c r="AC21" s="58"/>
    </row>
    <row r="22" spans="1:29" x14ac:dyDescent="0.25">
      <c r="A22" s="12" t="s">
        <v>21</v>
      </c>
      <c r="B22" s="12" t="s">
        <v>255</v>
      </c>
      <c r="C22" s="13"/>
      <c r="D22" s="13"/>
      <c r="E22" s="14"/>
      <c r="F22" s="15"/>
      <c r="G22" s="13"/>
      <c r="H22" s="13"/>
      <c r="I22" s="14"/>
      <c r="J22" s="16"/>
      <c r="K22" s="17">
        <v>6.7</v>
      </c>
      <c r="L22" s="17">
        <v>6.4</v>
      </c>
      <c r="M22" s="14">
        <f t="shared" si="0"/>
        <v>-4.4776119402985093E-2</v>
      </c>
      <c r="N22" s="16"/>
      <c r="O22" s="17">
        <v>5.8</v>
      </c>
      <c r="P22" s="17">
        <v>3.9</v>
      </c>
      <c r="Q22" s="14">
        <f t="shared" si="1"/>
        <v>-0.32758620689655171</v>
      </c>
      <c r="R22" s="16"/>
      <c r="S22" s="17">
        <v>2.6</v>
      </c>
      <c r="T22" s="17">
        <v>2</v>
      </c>
      <c r="U22" s="14">
        <f t="shared" si="2"/>
        <v>-0.23076923076923084</v>
      </c>
      <c r="W22" s="18">
        <f t="shared" si="3"/>
        <v>-0.70149253731343286</v>
      </c>
      <c r="X22" s="19"/>
      <c r="Z22" s="60"/>
    </row>
    <row r="23" spans="1:29" x14ac:dyDescent="0.25">
      <c r="A23" s="12" t="s">
        <v>22</v>
      </c>
      <c r="B23" s="12" t="s">
        <v>269</v>
      </c>
      <c r="C23" s="13"/>
      <c r="D23" s="13"/>
      <c r="E23" s="14"/>
      <c r="F23" s="15"/>
      <c r="G23" s="13"/>
      <c r="H23" s="13"/>
      <c r="I23" s="14"/>
      <c r="J23" s="16"/>
      <c r="K23" s="17">
        <v>5.8</v>
      </c>
      <c r="L23" s="17">
        <v>6.6</v>
      </c>
      <c r="M23" s="14">
        <f t="shared" si="0"/>
        <v>0.13793103448275867</v>
      </c>
      <c r="N23" s="16"/>
      <c r="O23" s="17">
        <v>7</v>
      </c>
      <c r="P23" s="17">
        <v>6.3</v>
      </c>
      <c r="Q23" s="14">
        <f t="shared" si="1"/>
        <v>-9.9999999999999978E-2</v>
      </c>
      <c r="R23" s="16"/>
      <c r="S23" s="17">
        <v>5.5</v>
      </c>
      <c r="T23" s="17">
        <v>4.5999999999999996</v>
      </c>
      <c r="U23" s="14">
        <f t="shared" si="2"/>
        <v>-0.16363636363636369</v>
      </c>
      <c r="W23" s="18">
        <f t="shared" si="3"/>
        <v>-0.20689655172413801</v>
      </c>
      <c r="X23" s="19"/>
    </row>
    <row r="24" spans="1:29" x14ac:dyDescent="0.25">
      <c r="A24" s="12" t="s">
        <v>23</v>
      </c>
      <c r="B24" s="12" t="s">
        <v>255</v>
      </c>
      <c r="C24" s="13"/>
      <c r="D24" s="13"/>
      <c r="E24" s="14"/>
      <c r="F24" s="15"/>
      <c r="G24" s="13"/>
      <c r="H24" s="13"/>
      <c r="I24" s="14"/>
      <c r="J24" s="16"/>
      <c r="K24" s="17">
        <v>3.6</v>
      </c>
      <c r="L24" s="17">
        <v>3.1</v>
      </c>
      <c r="M24" s="14">
        <f t="shared" si="0"/>
        <v>-0.13888888888888884</v>
      </c>
      <c r="N24" s="16"/>
      <c r="O24" s="17">
        <v>1.7</v>
      </c>
      <c r="P24" s="17">
        <v>1.7</v>
      </c>
      <c r="Q24" s="14">
        <f t="shared" si="1"/>
        <v>0</v>
      </c>
      <c r="R24" s="16"/>
      <c r="S24" s="17">
        <v>1.8</v>
      </c>
      <c r="T24" s="17">
        <v>1.4</v>
      </c>
      <c r="U24" s="14">
        <f t="shared" si="2"/>
        <v>-0.22222222222222232</v>
      </c>
      <c r="W24" s="18">
        <f t="shared" si="3"/>
        <v>-0.61111111111111116</v>
      </c>
      <c r="X24" s="19"/>
    </row>
    <row r="25" spans="1:29" x14ac:dyDescent="0.25">
      <c r="A25" s="12" t="s">
        <v>24</v>
      </c>
      <c r="B25" s="12" t="s">
        <v>249</v>
      </c>
      <c r="C25" s="13"/>
      <c r="D25" s="13"/>
      <c r="E25" s="14"/>
      <c r="F25" s="15"/>
      <c r="G25" s="13"/>
      <c r="H25" s="13"/>
      <c r="I25" s="14"/>
      <c r="J25" s="16"/>
      <c r="K25" s="17">
        <v>6.8</v>
      </c>
      <c r="L25" s="17">
        <v>6.7</v>
      </c>
      <c r="M25" s="14">
        <f t="shared" si="0"/>
        <v>-1.4705882352941124E-2</v>
      </c>
      <c r="N25" s="16"/>
      <c r="O25" s="17">
        <v>6.5</v>
      </c>
      <c r="P25" s="17">
        <v>4.5999999999999996</v>
      </c>
      <c r="Q25" s="14">
        <f t="shared" si="1"/>
        <v>-0.29230769230769238</v>
      </c>
      <c r="R25" s="16"/>
      <c r="S25" s="17">
        <v>2.2999999999999998</v>
      </c>
      <c r="T25" s="17">
        <v>1.5</v>
      </c>
      <c r="U25" s="14">
        <f t="shared" si="2"/>
        <v>-0.34782608695652173</v>
      </c>
      <c r="W25" s="18">
        <f t="shared" si="3"/>
        <v>-0.77941176470588236</v>
      </c>
      <c r="X25" s="19"/>
    </row>
    <row r="26" spans="1:29" x14ac:dyDescent="0.25">
      <c r="A26" s="12" t="s">
        <v>25</v>
      </c>
      <c r="B26" s="12" t="s">
        <v>252</v>
      </c>
      <c r="C26" s="20">
        <v>6.48</v>
      </c>
      <c r="D26" s="20">
        <v>6.48</v>
      </c>
      <c r="E26" s="14">
        <f>D26/C26-1</f>
        <v>0</v>
      </c>
      <c r="F26" s="15"/>
      <c r="G26" s="20">
        <v>6.48</v>
      </c>
      <c r="H26" s="20">
        <v>6.54</v>
      </c>
      <c r="I26" s="14">
        <f>H26/G26-1</f>
        <v>9.2592592592593004E-3</v>
      </c>
      <c r="J26" s="16"/>
      <c r="K26" s="17">
        <v>6.2</v>
      </c>
      <c r="L26" s="17">
        <v>6.2</v>
      </c>
      <c r="M26" s="14">
        <f t="shared" si="0"/>
        <v>0</v>
      </c>
      <c r="N26" s="16"/>
      <c r="O26" s="17">
        <v>5.5</v>
      </c>
      <c r="P26" s="17">
        <v>4.4000000000000004</v>
      </c>
      <c r="Q26" s="14">
        <f t="shared" si="1"/>
        <v>-0.19999999999999996</v>
      </c>
      <c r="R26" s="16"/>
      <c r="S26" s="17">
        <v>3.2</v>
      </c>
      <c r="T26" s="17">
        <v>2.5</v>
      </c>
      <c r="U26" s="14">
        <f t="shared" si="2"/>
        <v>-0.21875</v>
      </c>
      <c r="W26" s="18">
        <f t="shared" si="3"/>
        <v>-0.59677419354838712</v>
      </c>
      <c r="X26" s="19">
        <f t="shared" si="4"/>
        <v>-0.61419753086419759</v>
      </c>
    </row>
    <row r="27" spans="1:29" ht="42.75" x14ac:dyDescent="0.25">
      <c r="A27" s="12" t="s">
        <v>26</v>
      </c>
      <c r="B27" s="12"/>
      <c r="C27" s="13"/>
      <c r="D27" s="13"/>
      <c r="E27" s="14"/>
      <c r="F27" s="15"/>
      <c r="G27" s="13"/>
      <c r="H27" s="13"/>
      <c r="I27" s="14"/>
      <c r="J27" s="16"/>
      <c r="K27" s="17">
        <v>5.7</v>
      </c>
      <c r="L27" s="17">
        <v>4.4000000000000004</v>
      </c>
      <c r="M27" s="14">
        <f t="shared" si="0"/>
        <v>-0.22807017543859642</v>
      </c>
      <c r="N27" s="16"/>
      <c r="O27" s="17">
        <v>2.7</v>
      </c>
      <c r="P27" s="17">
        <v>2.4</v>
      </c>
      <c r="Q27" s="14">
        <f t="shared" si="1"/>
        <v>-0.11111111111111116</v>
      </c>
      <c r="R27" s="16"/>
      <c r="S27" s="17">
        <v>1.7</v>
      </c>
      <c r="T27" s="17">
        <v>1.5</v>
      </c>
      <c r="U27" s="14">
        <f t="shared" si="2"/>
        <v>-0.11764705882352944</v>
      </c>
      <c r="W27" s="18">
        <f t="shared" si="3"/>
        <v>-0.73684210526315796</v>
      </c>
      <c r="X27" s="19"/>
    </row>
    <row r="28" spans="1:29" ht="28.5" x14ac:dyDescent="0.25">
      <c r="A28" s="12" t="s">
        <v>27</v>
      </c>
      <c r="B28" s="12" t="s">
        <v>250</v>
      </c>
      <c r="C28" s="13"/>
      <c r="D28" s="13"/>
      <c r="E28" s="14"/>
      <c r="F28" s="15"/>
      <c r="G28" s="13"/>
      <c r="H28" s="13"/>
      <c r="I28" s="14"/>
      <c r="J28" s="16"/>
      <c r="K28" s="17">
        <v>5.0999999999999996</v>
      </c>
      <c r="L28" s="17">
        <v>3.5</v>
      </c>
      <c r="M28" s="14">
        <f t="shared" si="0"/>
        <v>-0.31372549019607843</v>
      </c>
      <c r="N28" s="16"/>
      <c r="O28" s="17">
        <v>2</v>
      </c>
      <c r="P28" s="17">
        <v>1.7</v>
      </c>
      <c r="Q28" s="14">
        <f t="shared" si="1"/>
        <v>-0.15000000000000002</v>
      </c>
      <c r="R28" s="16"/>
      <c r="S28" s="17">
        <v>1.3</v>
      </c>
      <c r="T28" s="17">
        <v>1.5</v>
      </c>
      <c r="U28" s="14">
        <f t="shared" si="2"/>
        <v>0.15384615384615374</v>
      </c>
      <c r="W28" s="18">
        <f t="shared" si="3"/>
        <v>-0.70588235294117641</v>
      </c>
      <c r="X28" s="19"/>
    </row>
    <row r="29" spans="1:29" x14ac:dyDescent="0.25">
      <c r="A29" s="12" t="s">
        <v>28</v>
      </c>
      <c r="B29" s="12" t="s">
        <v>270</v>
      </c>
      <c r="C29" s="13"/>
      <c r="D29" s="13"/>
      <c r="E29" s="14"/>
      <c r="F29" s="15"/>
      <c r="G29" s="13"/>
      <c r="H29" s="13"/>
      <c r="I29" s="14"/>
      <c r="J29" s="16"/>
      <c r="K29" s="17">
        <v>6.4</v>
      </c>
      <c r="L29" s="17">
        <v>6.6</v>
      </c>
      <c r="M29" s="14">
        <f t="shared" si="0"/>
        <v>3.1249999999999778E-2</v>
      </c>
      <c r="N29" s="16"/>
      <c r="O29" s="17">
        <v>6.3</v>
      </c>
      <c r="P29" s="17">
        <v>3.8</v>
      </c>
      <c r="Q29" s="14">
        <f t="shared" si="1"/>
        <v>-0.39682539682539686</v>
      </c>
      <c r="R29" s="16"/>
      <c r="S29" s="17">
        <v>3.1</v>
      </c>
      <c r="T29" s="17">
        <v>2.7</v>
      </c>
      <c r="U29" s="14">
        <f t="shared" si="2"/>
        <v>-0.12903225806451613</v>
      </c>
      <c r="W29" s="18">
        <f t="shared" si="3"/>
        <v>-0.578125</v>
      </c>
      <c r="X29" s="19"/>
    </row>
    <row r="30" spans="1:29" x14ac:dyDescent="0.25">
      <c r="A30" s="12" t="s">
        <v>29</v>
      </c>
      <c r="B30" s="12" t="s">
        <v>252</v>
      </c>
      <c r="C30" s="20">
        <v>5.88</v>
      </c>
      <c r="D30" s="20">
        <v>5.9</v>
      </c>
      <c r="E30" s="14">
        <f>D30/C30-1</f>
        <v>3.4013605442178019E-3</v>
      </c>
      <c r="F30" s="15"/>
      <c r="G30" s="20">
        <v>5.9</v>
      </c>
      <c r="H30" s="20">
        <v>5.9</v>
      </c>
      <c r="I30" s="14">
        <f>H30/G30-1</f>
        <v>0</v>
      </c>
      <c r="J30" s="16"/>
      <c r="K30" s="17">
        <v>6.1</v>
      </c>
      <c r="L30" s="17">
        <v>5.7</v>
      </c>
      <c r="M30" s="14">
        <f t="shared" si="0"/>
        <v>-6.557377049180324E-2</v>
      </c>
      <c r="N30" s="16"/>
      <c r="O30" s="17">
        <v>4</v>
      </c>
      <c r="P30" s="17">
        <v>2.6</v>
      </c>
      <c r="Q30" s="14">
        <f t="shared" si="1"/>
        <v>-0.35</v>
      </c>
      <c r="R30" s="16"/>
      <c r="S30" s="17">
        <v>1.8</v>
      </c>
      <c r="T30" s="17">
        <v>1.6</v>
      </c>
      <c r="U30" s="14">
        <f t="shared" si="2"/>
        <v>-0.11111111111111105</v>
      </c>
      <c r="W30" s="18">
        <f t="shared" si="3"/>
        <v>-0.73770491803278682</v>
      </c>
      <c r="X30" s="19">
        <f t="shared" si="4"/>
        <v>-0.72789115646258495</v>
      </c>
    </row>
    <row r="31" spans="1:29" ht="28.5" x14ac:dyDescent="0.25">
      <c r="A31" s="12" t="s">
        <v>30</v>
      </c>
      <c r="B31" s="12"/>
      <c r="C31" s="13"/>
      <c r="D31" s="13"/>
      <c r="E31" s="14"/>
      <c r="F31" s="15"/>
      <c r="G31" s="13"/>
      <c r="H31" s="13"/>
      <c r="I31" s="14"/>
      <c r="J31" s="16"/>
      <c r="K31" s="17">
        <v>5</v>
      </c>
      <c r="L31" s="17">
        <v>4.0999999999999996</v>
      </c>
      <c r="M31" s="14">
        <f t="shared" si="0"/>
        <v>-0.18000000000000005</v>
      </c>
      <c r="N31" s="16"/>
      <c r="O31" s="17">
        <v>2.9</v>
      </c>
      <c r="P31" s="17">
        <v>1.8</v>
      </c>
      <c r="Q31" s="14">
        <f t="shared" si="1"/>
        <v>-0.37931034482758619</v>
      </c>
      <c r="R31" s="16"/>
      <c r="S31" s="17">
        <v>1.2</v>
      </c>
      <c r="T31" s="17">
        <v>1</v>
      </c>
      <c r="U31" s="14">
        <f t="shared" si="2"/>
        <v>-0.16666666666666663</v>
      </c>
      <c r="W31" s="18">
        <f t="shared" si="3"/>
        <v>-0.8</v>
      </c>
      <c r="X31" s="19"/>
    </row>
    <row r="32" spans="1:29" ht="28.5" x14ac:dyDescent="0.25">
      <c r="A32" s="12" t="s">
        <v>31</v>
      </c>
      <c r="B32" s="12" t="s">
        <v>258</v>
      </c>
      <c r="C32" s="13"/>
      <c r="D32" s="13"/>
      <c r="E32" s="14"/>
      <c r="F32" s="15"/>
      <c r="G32" s="13"/>
      <c r="H32" s="13"/>
      <c r="I32" s="14"/>
      <c r="J32" s="16"/>
      <c r="K32" s="17">
        <v>7</v>
      </c>
      <c r="L32" s="17">
        <v>6.6</v>
      </c>
      <c r="M32" s="14">
        <f t="shared" si="0"/>
        <v>-5.7142857142857162E-2</v>
      </c>
      <c r="N32" s="16"/>
      <c r="O32" s="17">
        <v>4.0999999999999996</v>
      </c>
      <c r="P32" s="17">
        <v>2.8</v>
      </c>
      <c r="Q32" s="14">
        <f t="shared" si="1"/>
        <v>-0.31707317073170727</v>
      </c>
      <c r="R32" s="16"/>
      <c r="S32" s="17">
        <v>1.9</v>
      </c>
      <c r="T32" s="17">
        <v>1.7</v>
      </c>
      <c r="U32" s="14">
        <f t="shared" si="2"/>
        <v>-0.10526315789473684</v>
      </c>
      <c r="W32" s="18">
        <f t="shared" si="3"/>
        <v>-0.75714285714285712</v>
      </c>
      <c r="X32" s="19"/>
    </row>
    <row r="33" spans="1:24" x14ac:dyDescent="0.25">
      <c r="A33" s="12" t="s">
        <v>32</v>
      </c>
      <c r="B33" s="12" t="s">
        <v>250</v>
      </c>
      <c r="C33" s="20">
        <v>5.67</v>
      </c>
      <c r="D33" s="20">
        <v>5.39</v>
      </c>
      <c r="E33" s="14">
        <f>D33/C33-1</f>
        <v>-4.9382716049382713E-2</v>
      </c>
      <c r="F33" s="15"/>
      <c r="G33" s="20">
        <v>5.35</v>
      </c>
      <c r="H33" s="20">
        <v>3.54</v>
      </c>
      <c r="I33" s="14">
        <f>H33/G33-1</f>
        <v>-0.33831775700934574</v>
      </c>
      <c r="J33" s="16"/>
      <c r="K33" s="17">
        <v>2.5</v>
      </c>
      <c r="L33" s="17">
        <v>2.1</v>
      </c>
      <c r="M33" s="14">
        <f t="shared" si="0"/>
        <v>-0.15999999999999992</v>
      </c>
      <c r="N33" s="16"/>
      <c r="O33" s="17">
        <v>2.1</v>
      </c>
      <c r="P33" s="17">
        <v>1.2</v>
      </c>
      <c r="Q33" s="14">
        <f t="shared" si="1"/>
        <v>-0.4285714285714286</v>
      </c>
      <c r="R33" s="16"/>
      <c r="S33" s="17">
        <v>1.6</v>
      </c>
      <c r="T33" s="17">
        <v>1.7</v>
      </c>
      <c r="U33" s="14">
        <f t="shared" si="2"/>
        <v>6.25E-2</v>
      </c>
      <c r="W33" s="18">
        <f t="shared" si="3"/>
        <v>-0.32000000000000006</v>
      </c>
      <c r="X33" s="19">
        <f t="shared" si="4"/>
        <v>-0.70017636684303353</v>
      </c>
    </row>
    <row r="34" spans="1:24" x14ac:dyDescent="0.25">
      <c r="A34" s="12" t="s">
        <v>33</v>
      </c>
      <c r="B34" s="12" t="s">
        <v>269</v>
      </c>
      <c r="C34" s="13"/>
      <c r="D34" s="13"/>
      <c r="E34" s="14"/>
      <c r="F34" s="15"/>
      <c r="G34" s="13"/>
      <c r="H34" s="13"/>
      <c r="I34" s="14"/>
      <c r="J34" s="16"/>
      <c r="K34" s="17">
        <v>5.8</v>
      </c>
      <c r="L34" s="17">
        <v>6.5</v>
      </c>
      <c r="M34" s="14">
        <f t="shared" si="0"/>
        <v>0.12068965517241392</v>
      </c>
      <c r="N34" s="16"/>
      <c r="O34" s="17">
        <v>7.2</v>
      </c>
      <c r="P34" s="17">
        <v>6.8</v>
      </c>
      <c r="Q34" s="14">
        <f t="shared" si="1"/>
        <v>-5.555555555555558E-2</v>
      </c>
      <c r="R34" s="16"/>
      <c r="S34" s="17">
        <v>5.9</v>
      </c>
      <c r="T34" s="17">
        <v>4.2</v>
      </c>
      <c r="U34" s="14">
        <f t="shared" si="2"/>
        <v>-0.28813559322033899</v>
      </c>
      <c r="W34" s="18">
        <f t="shared" si="3"/>
        <v>-0.27586206896551724</v>
      </c>
      <c r="X34" s="19"/>
    </row>
    <row r="35" spans="1:24" x14ac:dyDescent="0.25">
      <c r="A35" s="12" t="s">
        <v>34</v>
      </c>
      <c r="B35" s="12" t="s">
        <v>271</v>
      </c>
      <c r="C35" s="13"/>
      <c r="D35" s="13"/>
      <c r="E35" s="14"/>
      <c r="F35" s="15"/>
      <c r="G35" s="13"/>
      <c r="H35" s="13"/>
      <c r="I35" s="14"/>
      <c r="J35" s="16"/>
      <c r="K35" s="17">
        <v>6.9</v>
      </c>
      <c r="L35" s="17">
        <v>7.1</v>
      </c>
      <c r="M35" s="14">
        <f t="shared" si="0"/>
        <v>2.8985507246376718E-2</v>
      </c>
      <c r="N35" s="16"/>
      <c r="O35" s="17">
        <v>7.4</v>
      </c>
      <c r="P35" s="17">
        <v>7.2</v>
      </c>
      <c r="Q35" s="14">
        <f t="shared" si="1"/>
        <v>-2.7027027027027084E-2</v>
      </c>
      <c r="R35" s="16"/>
      <c r="S35" s="17">
        <v>6.3</v>
      </c>
      <c r="T35" s="17">
        <v>4.9000000000000004</v>
      </c>
      <c r="U35" s="14">
        <f t="shared" si="2"/>
        <v>-0.2222222222222221</v>
      </c>
      <c r="W35" s="18">
        <f t="shared" si="3"/>
        <v>-0.28985507246376807</v>
      </c>
      <c r="X35" s="19"/>
    </row>
    <row r="36" spans="1:24" ht="28.5" x14ac:dyDescent="0.25">
      <c r="A36" s="12" t="s">
        <v>35</v>
      </c>
      <c r="B36" s="12" t="s">
        <v>258</v>
      </c>
      <c r="C36" s="13"/>
      <c r="D36" s="13"/>
      <c r="E36" s="14"/>
      <c r="F36" s="15"/>
      <c r="G36" s="13"/>
      <c r="H36" s="13"/>
      <c r="I36" s="14"/>
      <c r="J36" s="16"/>
      <c r="K36" s="17">
        <v>6.5</v>
      </c>
      <c r="L36" s="17">
        <v>6.3</v>
      </c>
      <c r="M36" s="14">
        <f t="shared" si="0"/>
        <v>-3.0769230769230771E-2</v>
      </c>
      <c r="N36" s="16"/>
      <c r="O36" s="17">
        <v>5.8</v>
      </c>
      <c r="P36" s="17">
        <v>5.0999999999999996</v>
      </c>
      <c r="Q36" s="14">
        <f t="shared" si="1"/>
        <v>-0.12068965517241381</v>
      </c>
      <c r="R36" s="16"/>
      <c r="S36" s="17">
        <v>2.9</v>
      </c>
      <c r="T36" s="17">
        <v>2.6</v>
      </c>
      <c r="U36" s="14">
        <f t="shared" si="2"/>
        <v>-0.10344827586206895</v>
      </c>
      <c r="W36" s="18">
        <f t="shared" si="3"/>
        <v>-0.6</v>
      </c>
      <c r="X36" s="19"/>
    </row>
    <row r="37" spans="1:24" x14ac:dyDescent="0.25">
      <c r="A37" s="12" t="s">
        <v>36</v>
      </c>
      <c r="B37" s="12" t="s">
        <v>268</v>
      </c>
      <c r="C37" s="13"/>
      <c r="D37" s="13"/>
      <c r="E37" s="14"/>
      <c r="F37" s="15"/>
      <c r="G37" s="13"/>
      <c r="H37" s="13"/>
      <c r="I37" s="14"/>
      <c r="J37" s="16"/>
      <c r="K37" s="17">
        <v>5.7</v>
      </c>
      <c r="L37" s="17">
        <v>5.8</v>
      </c>
      <c r="M37" s="14">
        <f t="shared" si="0"/>
        <v>1.754385964912264E-2</v>
      </c>
      <c r="N37" s="16"/>
      <c r="O37" s="17">
        <v>6.6</v>
      </c>
      <c r="P37" s="17">
        <v>5.9</v>
      </c>
      <c r="Q37" s="14">
        <f t="shared" si="1"/>
        <v>-0.10606060606060597</v>
      </c>
      <c r="R37" s="16"/>
      <c r="S37" s="17">
        <v>5.2</v>
      </c>
      <c r="T37" s="17">
        <v>4.3</v>
      </c>
      <c r="U37" s="14">
        <f t="shared" si="2"/>
        <v>-0.17307692307692313</v>
      </c>
      <c r="W37" s="18">
        <f t="shared" si="3"/>
        <v>-0.2456140350877194</v>
      </c>
      <c r="X37" s="19"/>
    </row>
    <row r="38" spans="1:24" ht="28.5" x14ac:dyDescent="0.25">
      <c r="A38" s="12" t="s">
        <v>37</v>
      </c>
      <c r="B38" s="12" t="s">
        <v>259</v>
      </c>
      <c r="C38" s="20">
        <v>4.04</v>
      </c>
      <c r="D38" s="20">
        <v>3.84</v>
      </c>
      <c r="E38" s="14">
        <f>D38/C38-1</f>
        <v>-4.9504950495049549E-2</v>
      </c>
      <c r="F38" s="15"/>
      <c r="G38" s="20">
        <v>3.58</v>
      </c>
      <c r="H38" s="20">
        <v>2.75</v>
      </c>
      <c r="I38" s="14">
        <f>H38/G38-1</f>
        <v>-0.23184357541899447</v>
      </c>
      <c r="J38" s="16"/>
      <c r="K38" s="17">
        <v>3.4</v>
      </c>
      <c r="L38" s="17">
        <v>3.1</v>
      </c>
      <c r="M38" s="14">
        <f t="shared" si="0"/>
        <v>-8.8235294117646967E-2</v>
      </c>
      <c r="N38" s="16"/>
      <c r="O38" s="17">
        <v>1.7</v>
      </c>
      <c r="P38" s="17">
        <v>1.7</v>
      </c>
      <c r="Q38" s="14">
        <f t="shared" si="1"/>
        <v>0</v>
      </c>
      <c r="R38" s="16"/>
      <c r="S38" s="17">
        <v>1.6</v>
      </c>
      <c r="T38" s="17">
        <v>1.3</v>
      </c>
      <c r="U38" s="14">
        <f t="shared" si="2"/>
        <v>-0.1875</v>
      </c>
      <c r="W38" s="18">
        <f t="shared" si="3"/>
        <v>-0.61764705882352944</v>
      </c>
      <c r="X38" s="19">
        <f t="shared" si="4"/>
        <v>-0.67821782178217815</v>
      </c>
    </row>
    <row r="39" spans="1:24" x14ac:dyDescent="0.25">
      <c r="A39" s="12" t="s">
        <v>38</v>
      </c>
      <c r="B39" s="12" t="s">
        <v>269</v>
      </c>
      <c r="C39" s="13"/>
      <c r="D39" s="13"/>
      <c r="E39" s="14"/>
      <c r="F39" s="15"/>
      <c r="G39" s="13"/>
      <c r="H39" s="13"/>
      <c r="I39" s="14"/>
      <c r="J39" s="16"/>
      <c r="K39" s="17">
        <v>6.5</v>
      </c>
      <c r="L39" s="17">
        <v>7</v>
      </c>
      <c r="M39" s="14">
        <f t="shared" si="0"/>
        <v>7.6923076923076872E-2</v>
      </c>
      <c r="N39" s="16"/>
      <c r="O39" s="17">
        <v>6.4</v>
      </c>
      <c r="P39" s="17">
        <v>4.5</v>
      </c>
      <c r="Q39" s="14">
        <f t="shared" si="1"/>
        <v>-0.296875</v>
      </c>
      <c r="R39" s="16"/>
      <c r="S39" s="17">
        <v>2.2999999999999998</v>
      </c>
      <c r="T39" s="17">
        <v>1.5</v>
      </c>
      <c r="U39" s="14">
        <f t="shared" si="2"/>
        <v>-0.34782608695652173</v>
      </c>
      <c r="W39" s="18">
        <f t="shared" si="3"/>
        <v>-0.76923076923076916</v>
      </c>
      <c r="X39" s="19"/>
    </row>
    <row r="40" spans="1:24" ht="28.5" x14ac:dyDescent="0.25">
      <c r="A40" s="12" t="s">
        <v>39</v>
      </c>
      <c r="B40" s="12" t="s">
        <v>255</v>
      </c>
      <c r="C40" s="13"/>
      <c r="D40" s="13"/>
      <c r="E40" s="14"/>
      <c r="F40" s="15"/>
      <c r="G40" s="13"/>
      <c r="H40" s="13"/>
      <c r="I40" s="14"/>
      <c r="J40" s="16"/>
      <c r="K40" s="17">
        <v>4.4000000000000004</v>
      </c>
      <c r="L40" s="17">
        <v>4.2</v>
      </c>
      <c r="M40" s="14">
        <f t="shared" si="0"/>
        <v>-4.5454545454545525E-2</v>
      </c>
      <c r="N40" s="16"/>
      <c r="O40" s="17">
        <v>2.4</v>
      </c>
      <c r="P40" s="17">
        <v>1.7</v>
      </c>
      <c r="Q40" s="14">
        <f t="shared" si="1"/>
        <v>-0.29166666666666663</v>
      </c>
      <c r="R40" s="16"/>
      <c r="S40" s="17">
        <v>1.7</v>
      </c>
      <c r="T40" s="17">
        <v>1.5</v>
      </c>
      <c r="U40" s="14">
        <f t="shared" si="2"/>
        <v>-0.11764705882352944</v>
      </c>
      <c r="W40" s="18">
        <f t="shared" si="3"/>
        <v>-0.65909090909090917</v>
      </c>
      <c r="X40" s="19"/>
    </row>
    <row r="41" spans="1:24" ht="28.5" x14ac:dyDescent="0.25">
      <c r="A41" s="12" t="s">
        <v>40</v>
      </c>
      <c r="B41" s="12" t="s">
        <v>268</v>
      </c>
      <c r="C41" s="13"/>
      <c r="D41" s="13"/>
      <c r="E41" s="14"/>
      <c r="F41" s="15"/>
      <c r="G41" s="13"/>
      <c r="H41" s="13"/>
      <c r="I41" s="14"/>
      <c r="J41" s="16"/>
      <c r="K41" s="17">
        <v>5.9</v>
      </c>
      <c r="L41" s="17">
        <v>6</v>
      </c>
      <c r="M41" s="14">
        <f t="shared" si="0"/>
        <v>1.6949152542372836E-2</v>
      </c>
      <c r="N41" s="16"/>
      <c r="O41" s="17">
        <v>6.1</v>
      </c>
      <c r="P41" s="17">
        <v>5.9</v>
      </c>
      <c r="Q41" s="14">
        <f t="shared" si="1"/>
        <v>-3.2786885245901565E-2</v>
      </c>
      <c r="R41" s="16"/>
      <c r="S41" s="17">
        <v>6</v>
      </c>
      <c r="T41" s="17">
        <v>6</v>
      </c>
      <c r="U41" s="14">
        <f t="shared" si="2"/>
        <v>0</v>
      </c>
      <c r="W41" s="18">
        <f t="shared" si="3"/>
        <v>1.6949152542372836E-2</v>
      </c>
      <c r="X41" s="19"/>
    </row>
    <row r="42" spans="1:24" x14ac:dyDescent="0.25">
      <c r="A42" s="12" t="s">
        <v>41</v>
      </c>
      <c r="B42" s="12" t="s">
        <v>268</v>
      </c>
      <c r="C42" s="13"/>
      <c r="D42" s="13"/>
      <c r="E42" s="14"/>
      <c r="F42" s="15"/>
      <c r="G42" s="13"/>
      <c r="H42" s="13"/>
      <c r="I42" s="14"/>
      <c r="J42" s="16"/>
      <c r="K42" s="17">
        <v>6.1</v>
      </c>
      <c r="L42" s="17">
        <v>6.3</v>
      </c>
      <c r="M42" s="14">
        <f t="shared" si="0"/>
        <v>3.2786885245901676E-2</v>
      </c>
      <c r="N42" s="16"/>
      <c r="O42" s="17">
        <v>6.9</v>
      </c>
      <c r="P42" s="17">
        <v>7.3</v>
      </c>
      <c r="Q42" s="14">
        <f t="shared" si="1"/>
        <v>5.7971014492753437E-2</v>
      </c>
      <c r="R42" s="16"/>
      <c r="S42" s="17">
        <v>7</v>
      </c>
      <c r="T42" s="17">
        <v>6.1</v>
      </c>
      <c r="U42" s="14">
        <f t="shared" si="2"/>
        <v>-0.12857142857142867</v>
      </c>
      <c r="W42" s="18">
        <f t="shared" si="3"/>
        <v>0</v>
      </c>
      <c r="X42" s="19"/>
    </row>
    <row r="43" spans="1:24" x14ac:dyDescent="0.25">
      <c r="A43" s="12" t="s">
        <v>42</v>
      </c>
      <c r="B43" s="12" t="s">
        <v>252</v>
      </c>
      <c r="C43" s="20">
        <v>5.1100000000000003</v>
      </c>
      <c r="D43" s="20">
        <v>5.92</v>
      </c>
      <c r="E43" s="14">
        <f>D43/C43-1</f>
        <v>0.15851272015655571</v>
      </c>
      <c r="F43" s="15"/>
      <c r="G43" s="20">
        <v>5.71</v>
      </c>
      <c r="H43" s="20">
        <v>5.13</v>
      </c>
      <c r="I43" s="14">
        <f>H43/G43-1</f>
        <v>-0.10157618213660247</v>
      </c>
      <c r="J43" s="16"/>
      <c r="K43" s="17">
        <v>4.8</v>
      </c>
      <c r="L43" s="17">
        <v>4.4000000000000004</v>
      </c>
      <c r="M43" s="14">
        <f t="shared" si="0"/>
        <v>-8.3333333333333259E-2</v>
      </c>
      <c r="N43" s="16"/>
      <c r="O43" s="17">
        <v>2.7</v>
      </c>
      <c r="P43" s="17">
        <v>2.4</v>
      </c>
      <c r="Q43" s="14">
        <f t="shared" si="1"/>
        <v>-0.11111111111111116</v>
      </c>
      <c r="R43" s="16"/>
      <c r="S43" s="17">
        <v>1.8</v>
      </c>
      <c r="T43" s="17">
        <v>1.2</v>
      </c>
      <c r="U43" s="14">
        <f t="shared" si="2"/>
        <v>-0.33333333333333337</v>
      </c>
      <c r="W43" s="18">
        <f t="shared" si="3"/>
        <v>-0.75</v>
      </c>
      <c r="X43" s="19">
        <f t="shared" si="4"/>
        <v>-0.76516634050880628</v>
      </c>
    </row>
    <row r="44" spans="1:24" x14ac:dyDescent="0.25">
      <c r="A44" s="12" t="s">
        <v>43</v>
      </c>
      <c r="B44" s="12" t="s">
        <v>260</v>
      </c>
      <c r="C44" s="20">
        <v>5.5</v>
      </c>
      <c r="D44" s="20">
        <v>5.5</v>
      </c>
      <c r="E44" s="14">
        <f>D44/C44-1</f>
        <v>0</v>
      </c>
      <c r="F44" s="15"/>
      <c r="G44" s="20">
        <v>5.5</v>
      </c>
      <c r="H44" s="20">
        <v>5.38</v>
      </c>
      <c r="I44" s="14">
        <f>H44/G44-1</f>
        <v>-2.1818181818181848E-2</v>
      </c>
      <c r="J44" s="16"/>
      <c r="K44" s="17">
        <v>5.8</v>
      </c>
      <c r="L44" s="17">
        <v>6.6</v>
      </c>
      <c r="M44" s="14">
        <f t="shared" si="0"/>
        <v>0.13793103448275867</v>
      </c>
      <c r="N44" s="16"/>
      <c r="O44" s="17">
        <v>2.7</v>
      </c>
      <c r="P44" s="17">
        <v>1.6</v>
      </c>
      <c r="Q44" s="14">
        <f t="shared" si="1"/>
        <v>-0.40740740740740744</v>
      </c>
      <c r="R44" s="16"/>
      <c r="S44" s="17">
        <v>1.7</v>
      </c>
      <c r="T44" s="17">
        <v>1</v>
      </c>
      <c r="U44" s="14">
        <f t="shared" si="2"/>
        <v>-0.41176470588235292</v>
      </c>
      <c r="W44" s="18">
        <f t="shared" si="3"/>
        <v>-0.82758620689655171</v>
      </c>
      <c r="X44" s="19">
        <f t="shared" si="4"/>
        <v>-0.81818181818181812</v>
      </c>
    </row>
    <row r="45" spans="1:24" x14ac:dyDescent="0.25">
      <c r="A45" s="12" t="s">
        <v>44</v>
      </c>
      <c r="B45" s="12" t="s">
        <v>252</v>
      </c>
      <c r="C45" s="20">
        <v>6.19</v>
      </c>
      <c r="D45" s="20">
        <v>6.35</v>
      </c>
      <c r="E45" s="14">
        <f>D45/C45-1</f>
        <v>2.5848142164781818E-2</v>
      </c>
      <c r="F45" s="15"/>
      <c r="G45" s="20">
        <v>6.39</v>
      </c>
      <c r="H45" s="20">
        <v>6.17</v>
      </c>
      <c r="I45" s="14">
        <f>H45/G45-1</f>
        <v>-3.4428794992175216E-2</v>
      </c>
      <c r="J45" s="16"/>
      <c r="K45" s="17">
        <v>6.4</v>
      </c>
      <c r="L45" s="17">
        <v>6.3</v>
      </c>
      <c r="M45" s="14">
        <f t="shared" si="0"/>
        <v>-1.5625000000000111E-2</v>
      </c>
      <c r="N45" s="16"/>
      <c r="O45" s="17">
        <v>3.8</v>
      </c>
      <c r="P45" s="17">
        <v>2.9</v>
      </c>
      <c r="Q45" s="14">
        <f t="shared" si="1"/>
        <v>-0.23684210526315785</v>
      </c>
      <c r="R45" s="16"/>
      <c r="S45" s="17">
        <v>2</v>
      </c>
      <c r="T45" s="17">
        <v>1.6</v>
      </c>
      <c r="U45" s="14">
        <f t="shared" si="2"/>
        <v>-0.19999999999999996</v>
      </c>
      <c r="W45" s="18">
        <f t="shared" si="3"/>
        <v>-0.75</v>
      </c>
      <c r="X45" s="19">
        <f t="shared" si="4"/>
        <v>-0.74151857835218093</v>
      </c>
    </row>
    <row r="46" spans="1:24" x14ac:dyDescent="0.25">
      <c r="A46" s="12" t="s">
        <v>45</v>
      </c>
      <c r="B46" s="12" t="s">
        <v>271</v>
      </c>
      <c r="C46" s="13"/>
      <c r="D46" s="13"/>
      <c r="E46" s="14"/>
      <c r="F46" s="15"/>
      <c r="G46" s="13"/>
      <c r="H46" s="13"/>
      <c r="I46" s="14"/>
      <c r="J46" s="16"/>
      <c r="K46" s="17">
        <v>5.7</v>
      </c>
      <c r="L46" s="17">
        <v>7</v>
      </c>
      <c r="M46" s="14">
        <f t="shared" si="0"/>
        <v>0.22807017543859653</v>
      </c>
      <c r="N46" s="16"/>
      <c r="O46" s="17">
        <v>7.2</v>
      </c>
      <c r="P46" s="17">
        <v>5.7</v>
      </c>
      <c r="Q46" s="14">
        <f t="shared" si="1"/>
        <v>-0.20833333333333337</v>
      </c>
      <c r="R46" s="16"/>
      <c r="S46" s="17">
        <v>4.8</v>
      </c>
      <c r="T46" s="17">
        <v>3.9</v>
      </c>
      <c r="U46" s="14">
        <f t="shared" si="2"/>
        <v>-0.1875</v>
      </c>
      <c r="W46" s="18">
        <f t="shared" si="3"/>
        <v>-0.31578947368421051</v>
      </c>
      <c r="X46" s="19"/>
    </row>
    <row r="47" spans="1:24" x14ac:dyDescent="0.25">
      <c r="A47" s="12" t="s">
        <v>46</v>
      </c>
      <c r="B47" s="12" t="s">
        <v>268</v>
      </c>
      <c r="C47" s="13"/>
      <c r="D47" s="13"/>
      <c r="E47" s="14"/>
      <c r="F47" s="15"/>
      <c r="G47" s="13"/>
      <c r="H47" s="13"/>
      <c r="I47" s="14"/>
      <c r="J47" s="16"/>
      <c r="K47" s="17">
        <v>6.1</v>
      </c>
      <c r="L47" s="17">
        <v>6.2</v>
      </c>
      <c r="M47" s="14">
        <f t="shared" si="0"/>
        <v>1.6393442622950838E-2</v>
      </c>
      <c r="N47" s="16"/>
      <c r="O47" s="17">
        <v>6.1</v>
      </c>
      <c r="P47" s="17">
        <v>5.0999999999999996</v>
      </c>
      <c r="Q47" s="14">
        <f t="shared" si="1"/>
        <v>-0.16393442622950816</v>
      </c>
      <c r="R47" s="16"/>
      <c r="S47" s="17">
        <v>4.9000000000000004</v>
      </c>
      <c r="T47" s="17">
        <v>4.2</v>
      </c>
      <c r="U47" s="14">
        <f t="shared" si="2"/>
        <v>-0.1428571428571429</v>
      </c>
      <c r="W47" s="18">
        <f t="shared" si="3"/>
        <v>-0.31147540983606548</v>
      </c>
      <c r="X47" s="19"/>
    </row>
    <row r="48" spans="1:24" x14ac:dyDescent="0.25">
      <c r="A48" s="12" t="s">
        <v>47</v>
      </c>
      <c r="B48" s="12"/>
      <c r="C48" s="13"/>
      <c r="D48" s="13"/>
      <c r="E48" s="14"/>
      <c r="F48" s="15"/>
      <c r="G48" s="13"/>
      <c r="H48" s="13"/>
      <c r="I48" s="14"/>
      <c r="J48" s="16"/>
      <c r="K48" s="17">
        <v>6.8</v>
      </c>
      <c r="L48" s="17">
        <v>7</v>
      </c>
      <c r="M48" s="14">
        <f t="shared" si="0"/>
        <v>2.941176470588247E-2</v>
      </c>
      <c r="N48" s="16"/>
      <c r="O48" s="17">
        <v>4.4000000000000004</v>
      </c>
      <c r="P48" s="17">
        <v>3.7</v>
      </c>
      <c r="Q48" s="14">
        <f t="shared" si="1"/>
        <v>-0.15909090909090917</v>
      </c>
      <c r="R48" s="16"/>
      <c r="S48" s="17">
        <v>2.5</v>
      </c>
      <c r="T48" s="17">
        <v>2</v>
      </c>
      <c r="U48" s="14">
        <f t="shared" si="2"/>
        <v>-0.19999999999999996</v>
      </c>
      <c r="W48" s="18">
        <f t="shared" si="3"/>
        <v>-0.70588235294117641</v>
      </c>
      <c r="X48" s="19"/>
    </row>
    <row r="49" spans="1:24" x14ac:dyDescent="0.25">
      <c r="A49" s="12" t="s">
        <v>48</v>
      </c>
      <c r="B49" s="12" t="s">
        <v>255</v>
      </c>
      <c r="C49" s="13"/>
      <c r="D49" s="13"/>
      <c r="E49" s="14"/>
      <c r="F49" s="15"/>
      <c r="G49" s="13"/>
      <c r="H49" s="13"/>
      <c r="I49" s="14"/>
      <c r="J49" s="16"/>
      <c r="K49" s="17">
        <v>6.3</v>
      </c>
      <c r="L49" s="17">
        <v>6</v>
      </c>
      <c r="M49" s="14">
        <f t="shared" si="0"/>
        <v>-4.7619047619047561E-2</v>
      </c>
      <c r="N49" s="16"/>
      <c r="O49" s="17">
        <v>3.6</v>
      </c>
      <c r="P49" s="17">
        <v>2.8</v>
      </c>
      <c r="Q49" s="14">
        <f t="shared" si="1"/>
        <v>-0.22222222222222232</v>
      </c>
      <c r="R49" s="16"/>
      <c r="S49" s="17">
        <v>1.8</v>
      </c>
      <c r="T49" s="17">
        <v>1.3</v>
      </c>
      <c r="U49" s="14">
        <f t="shared" si="2"/>
        <v>-0.27777777777777779</v>
      </c>
      <c r="W49" s="18">
        <f t="shared" si="3"/>
        <v>-0.79365079365079361</v>
      </c>
      <c r="X49" s="19"/>
    </row>
    <row r="50" spans="1:24" x14ac:dyDescent="0.25">
      <c r="A50" s="12" t="s">
        <v>49</v>
      </c>
      <c r="B50" s="12" t="s">
        <v>269</v>
      </c>
      <c r="C50" s="13"/>
      <c r="D50" s="13"/>
      <c r="E50" s="14"/>
      <c r="F50" s="15"/>
      <c r="G50" s="13"/>
      <c r="H50" s="13"/>
      <c r="I50" s="14"/>
      <c r="J50" s="16"/>
      <c r="K50" s="17">
        <v>7.6</v>
      </c>
      <c r="L50" s="17">
        <v>7.8</v>
      </c>
      <c r="M50" s="14">
        <f t="shared" si="0"/>
        <v>2.6315789473684292E-2</v>
      </c>
      <c r="N50" s="16"/>
      <c r="O50" s="17">
        <v>7.6</v>
      </c>
      <c r="P50" s="17">
        <v>6</v>
      </c>
      <c r="Q50" s="14">
        <f t="shared" si="1"/>
        <v>-0.21052631578947367</v>
      </c>
      <c r="R50" s="16"/>
      <c r="S50" s="17">
        <v>5.3</v>
      </c>
      <c r="T50" s="17">
        <v>4.3</v>
      </c>
      <c r="U50" s="14">
        <f t="shared" si="2"/>
        <v>-0.18867924528301883</v>
      </c>
      <c r="W50" s="18">
        <f t="shared" si="3"/>
        <v>-0.43421052631578949</v>
      </c>
      <c r="X50" s="19"/>
    </row>
    <row r="51" spans="1:24" x14ac:dyDescent="0.25">
      <c r="A51" s="12" t="s">
        <v>50</v>
      </c>
      <c r="B51" s="12" t="s">
        <v>250</v>
      </c>
      <c r="C51" s="20">
        <v>5.45</v>
      </c>
      <c r="D51" s="20">
        <v>5</v>
      </c>
      <c r="E51" s="14">
        <f>D51/C51-1</f>
        <v>-8.2568807339449601E-2</v>
      </c>
      <c r="F51" s="15"/>
      <c r="G51" s="20">
        <v>5.31</v>
      </c>
      <c r="H51" s="20">
        <v>3.96</v>
      </c>
      <c r="I51" s="14">
        <f>H51/G51-1</f>
        <v>-0.25423728813559321</v>
      </c>
      <c r="J51" s="16"/>
      <c r="K51" s="17">
        <v>2.9</v>
      </c>
      <c r="L51" s="17">
        <v>2.2000000000000002</v>
      </c>
      <c r="M51" s="14">
        <f t="shared" si="0"/>
        <v>-0.24137931034482751</v>
      </c>
      <c r="N51" s="16"/>
      <c r="O51" s="17">
        <v>1.9</v>
      </c>
      <c r="P51" s="17">
        <v>1.6</v>
      </c>
      <c r="Q51" s="14">
        <f t="shared" si="1"/>
        <v>-0.1578947368421052</v>
      </c>
      <c r="R51" s="16"/>
      <c r="S51" s="17">
        <v>1.6</v>
      </c>
      <c r="T51" s="17">
        <v>1.5</v>
      </c>
      <c r="U51" s="14">
        <f t="shared" si="2"/>
        <v>-6.25E-2</v>
      </c>
      <c r="W51" s="18">
        <f t="shared" si="3"/>
        <v>-0.48275862068965514</v>
      </c>
      <c r="X51" s="19">
        <f t="shared" si="4"/>
        <v>-0.72477064220183485</v>
      </c>
    </row>
    <row r="52" spans="1:24" x14ac:dyDescent="0.25">
      <c r="A52" s="12" t="s">
        <v>51</v>
      </c>
      <c r="B52" s="12" t="s">
        <v>255</v>
      </c>
      <c r="C52" s="20">
        <v>4.55</v>
      </c>
      <c r="D52" s="20">
        <v>5.79</v>
      </c>
      <c r="E52" s="14">
        <f>D52/C52-1</f>
        <v>0.27252747252747267</v>
      </c>
      <c r="F52" s="15"/>
      <c r="G52" s="20">
        <v>5.67</v>
      </c>
      <c r="H52" s="20">
        <v>4.33</v>
      </c>
      <c r="I52" s="14">
        <f>H52/G52-1</f>
        <v>-0.23633156966490299</v>
      </c>
      <c r="J52" s="16"/>
      <c r="K52" s="17">
        <v>4</v>
      </c>
      <c r="L52" s="17">
        <v>4.5</v>
      </c>
      <c r="M52" s="14">
        <f t="shared" si="0"/>
        <v>0.125</v>
      </c>
      <c r="N52" s="16"/>
      <c r="O52" s="17">
        <v>1.6</v>
      </c>
      <c r="P52" s="17">
        <v>1.5</v>
      </c>
      <c r="Q52" s="14">
        <f t="shared" si="1"/>
        <v>-6.25E-2</v>
      </c>
      <c r="R52" s="16"/>
      <c r="S52" s="17">
        <v>1.7</v>
      </c>
      <c r="T52" s="17">
        <v>1.4</v>
      </c>
      <c r="U52" s="14">
        <f t="shared" si="2"/>
        <v>-0.17647058823529416</v>
      </c>
      <c r="W52" s="18">
        <f t="shared" si="3"/>
        <v>-0.65</v>
      </c>
      <c r="X52" s="19">
        <f t="shared" si="4"/>
        <v>-0.69230769230769229</v>
      </c>
    </row>
    <row r="53" spans="1:24" x14ac:dyDescent="0.25">
      <c r="A53" s="12" t="s">
        <v>52</v>
      </c>
      <c r="B53" s="12" t="s">
        <v>255</v>
      </c>
      <c r="C53" s="13"/>
      <c r="D53" s="13"/>
      <c r="E53" s="14"/>
      <c r="F53" s="15"/>
      <c r="G53" s="20"/>
      <c r="H53" s="20"/>
      <c r="I53" s="14"/>
      <c r="J53" s="16"/>
      <c r="K53" s="17">
        <v>5</v>
      </c>
      <c r="L53" s="17">
        <v>4.5</v>
      </c>
      <c r="M53" s="14">
        <f t="shared" si="0"/>
        <v>-9.9999999999999978E-2</v>
      </c>
      <c r="N53" s="16"/>
      <c r="O53" s="17">
        <v>2.2999999999999998</v>
      </c>
      <c r="P53" s="17">
        <v>2.4</v>
      </c>
      <c r="Q53" s="14">
        <f t="shared" si="1"/>
        <v>4.3478260869565188E-2</v>
      </c>
      <c r="R53" s="16"/>
      <c r="S53" s="17">
        <v>2.2000000000000002</v>
      </c>
      <c r="T53" s="17">
        <v>1.1000000000000001</v>
      </c>
      <c r="U53" s="14">
        <f t="shared" si="2"/>
        <v>-0.5</v>
      </c>
      <c r="W53" s="18">
        <f t="shared" si="3"/>
        <v>-0.78</v>
      </c>
      <c r="X53" s="19"/>
    </row>
    <row r="54" spans="1:24" ht="28.5" x14ac:dyDescent="0.25">
      <c r="A54" s="12" t="s">
        <v>53</v>
      </c>
      <c r="B54" s="12" t="s">
        <v>263</v>
      </c>
      <c r="C54" s="13"/>
      <c r="D54" s="20">
        <v>4.5999999999999996</v>
      </c>
      <c r="E54" s="14"/>
      <c r="F54" s="15"/>
      <c r="G54" s="20">
        <v>4.01</v>
      </c>
      <c r="H54" s="20">
        <v>4.33</v>
      </c>
      <c r="I54" s="14">
        <f>H54/G54-1</f>
        <v>7.9800498753117344E-2</v>
      </c>
      <c r="J54" s="16"/>
      <c r="K54" s="17">
        <v>3.9</v>
      </c>
      <c r="L54" s="17">
        <v>3.5</v>
      </c>
      <c r="M54" s="14">
        <f t="shared" si="0"/>
        <v>-0.10256410256410253</v>
      </c>
      <c r="N54" s="16"/>
      <c r="O54" s="17">
        <v>2.2999999999999998</v>
      </c>
      <c r="P54" s="17">
        <v>2</v>
      </c>
      <c r="Q54" s="14">
        <f t="shared" si="1"/>
        <v>-0.13043478260869557</v>
      </c>
      <c r="R54" s="16"/>
      <c r="S54" s="17">
        <v>1.4</v>
      </c>
      <c r="T54" s="17">
        <v>1.4</v>
      </c>
      <c r="U54" s="14">
        <f t="shared" si="2"/>
        <v>0</v>
      </c>
      <c r="W54" s="18">
        <f t="shared" si="3"/>
        <v>-0.64102564102564097</v>
      </c>
      <c r="X54" s="19"/>
    </row>
    <row r="55" spans="1:24" x14ac:dyDescent="0.25">
      <c r="A55" s="12" t="s">
        <v>54</v>
      </c>
      <c r="B55" s="12" t="s">
        <v>250</v>
      </c>
      <c r="C55" s="20">
        <v>4.8499999999999996</v>
      </c>
      <c r="D55" s="20">
        <v>3.5</v>
      </c>
      <c r="E55" s="14">
        <f>D55/C55-1</f>
        <v>-0.27835051546391743</v>
      </c>
      <c r="F55" s="15"/>
      <c r="G55" s="20">
        <v>2.96</v>
      </c>
      <c r="H55" s="20">
        <v>1.68</v>
      </c>
      <c r="I55" s="14">
        <f>H55/G55-1</f>
        <v>-0.43243243243243246</v>
      </c>
      <c r="J55" s="16"/>
      <c r="K55" s="17">
        <v>2.8</v>
      </c>
      <c r="L55" s="17">
        <v>2.2000000000000002</v>
      </c>
      <c r="M55" s="14">
        <f t="shared" si="0"/>
        <v>-0.21428571428571419</v>
      </c>
      <c r="N55" s="16"/>
      <c r="O55" s="17">
        <v>2.1</v>
      </c>
      <c r="P55" s="17">
        <v>1.3</v>
      </c>
      <c r="Q55" s="14">
        <f t="shared" si="1"/>
        <v>-0.38095238095238093</v>
      </c>
      <c r="R55" s="16"/>
      <c r="S55" s="17">
        <v>1.5</v>
      </c>
      <c r="T55" s="17">
        <v>1.4</v>
      </c>
      <c r="U55" s="14">
        <f t="shared" si="2"/>
        <v>-6.6666666666666763E-2</v>
      </c>
      <c r="W55" s="18">
        <f t="shared" si="3"/>
        <v>-0.5</v>
      </c>
      <c r="X55" s="19">
        <f t="shared" si="4"/>
        <v>-0.71134020618556693</v>
      </c>
    </row>
    <row r="56" spans="1:24" ht="42.75" x14ac:dyDescent="0.25">
      <c r="A56" s="12" t="s">
        <v>55</v>
      </c>
      <c r="B56" s="12" t="s">
        <v>268</v>
      </c>
      <c r="C56" s="13"/>
      <c r="D56" s="13"/>
      <c r="E56" s="14"/>
      <c r="F56" s="15"/>
      <c r="G56" s="13"/>
      <c r="H56" s="13"/>
      <c r="I56" s="14"/>
      <c r="J56" s="16"/>
      <c r="K56" s="17">
        <v>6</v>
      </c>
      <c r="L56" s="17">
        <v>6.2</v>
      </c>
      <c r="M56" s="14">
        <f t="shared" si="0"/>
        <v>3.3333333333333437E-2</v>
      </c>
      <c r="N56" s="16"/>
      <c r="O56" s="17">
        <v>6.5</v>
      </c>
      <c r="P56" s="17">
        <v>6.7</v>
      </c>
      <c r="Q56" s="14">
        <f t="shared" si="1"/>
        <v>3.0769230769230882E-2</v>
      </c>
      <c r="R56" s="16"/>
      <c r="S56" s="17">
        <v>6.6</v>
      </c>
      <c r="T56" s="17">
        <v>6.1</v>
      </c>
      <c r="U56" s="14">
        <f t="shared" si="2"/>
        <v>-7.5757575757575801E-2</v>
      </c>
      <c r="W56" s="18">
        <f t="shared" si="3"/>
        <v>1.6666666666666607E-2</v>
      </c>
      <c r="X56" s="19"/>
    </row>
    <row r="57" spans="1:24" ht="28.5" x14ac:dyDescent="0.25">
      <c r="A57" s="12" t="s">
        <v>56</v>
      </c>
      <c r="B57" s="12" t="s">
        <v>263</v>
      </c>
      <c r="C57" s="20">
        <v>4.07</v>
      </c>
      <c r="D57" s="20">
        <v>3.23</v>
      </c>
      <c r="E57" s="14">
        <f>D57/C57-1</f>
        <v>-0.20638820638820643</v>
      </c>
      <c r="F57" s="15"/>
      <c r="G57" s="20">
        <v>3.29</v>
      </c>
      <c r="H57" s="20">
        <v>2.12</v>
      </c>
      <c r="I57" s="14">
        <f>H57/G57-1</f>
        <v>-0.35562310030395139</v>
      </c>
      <c r="J57" s="16"/>
      <c r="K57" s="17">
        <v>2.6</v>
      </c>
      <c r="L57" s="17">
        <v>2.6</v>
      </c>
      <c r="M57" s="14">
        <f t="shared" si="0"/>
        <v>0</v>
      </c>
      <c r="N57" s="16"/>
      <c r="O57" s="17">
        <v>1.5</v>
      </c>
      <c r="P57" s="17">
        <v>1.8</v>
      </c>
      <c r="Q57" s="14">
        <f t="shared" si="1"/>
        <v>0.19999999999999996</v>
      </c>
      <c r="R57" s="16"/>
      <c r="S57" s="17">
        <v>1.9</v>
      </c>
      <c r="T57" s="17">
        <v>1.5</v>
      </c>
      <c r="U57" s="14">
        <f t="shared" si="2"/>
        <v>-0.21052631578947367</v>
      </c>
      <c r="W57" s="18">
        <f t="shared" si="3"/>
        <v>-0.42307692307692313</v>
      </c>
      <c r="X57" s="19">
        <f t="shared" si="4"/>
        <v>-0.6314496314496314</v>
      </c>
    </row>
    <row r="58" spans="1:24" x14ac:dyDescent="0.25">
      <c r="A58" s="12" t="s">
        <v>57</v>
      </c>
      <c r="B58" s="12" t="s">
        <v>271</v>
      </c>
      <c r="C58" s="13"/>
      <c r="D58" s="13"/>
      <c r="E58" s="14"/>
      <c r="F58" s="15"/>
      <c r="G58" s="13"/>
      <c r="H58" s="13"/>
      <c r="I58" s="14"/>
      <c r="J58" s="16"/>
      <c r="K58" s="17">
        <v>6.8</v>
      </c>
      <c r="L58" s="17">
        <v>6.9</v>
      </c>
      <c r="M58" s="14">
        <f t="shared" si="0"/>
        <v>1.4705882352941346E-2</v>
      </c>
      <c r="N58" s="16"/>
      <c r="O58" s="17">
        <v>6.5</v>
      </c>
      <c r="P58" s="17">
        <v>5.3</v>
      </c>
      <c r="Q58" s="14">
        <f t="shared" si="1"/>
        <v>-0.18461538461538463</v>
      </c>
      <c r="R58" s="16"/>
      <c r="S58" s="17">
        <v>3.4</v>
      </c>
      <c r="T58" s="17">
        <v>2.6</v>
      </c>
      <c r="U58" s="14">
        <f t="shared" si="2"/>
        <v>-0.23529411764705876</v>
      </c>
      <c r="W58" s="18">
        <f t="shared" si="3"/>
        <v>-0.61764705882352944</v>
      </c>
      <c r="X58" s="19"/>
    </row>
    <row r="59" spans="1:24" x14ac:dyDescent="0.25">
      <c r="A59" s="12" t="s">
        <v>58</v>
      </c>
      <c r="B59" s="12" t="s">
        <v>255</v>
      </c>
      <c r="C59" s="13"/>
      <c r="D59" s="13"/>
      <c r="E59" s="14"/>
      <c r="F59" s="15"/>
      <c r="G59" s="13"/>
      <c r="H59" s="13"/>
      <c r="I59" s="14"/>
      <c r="J59" s="16"/>
      <c r="K59" s="17">
        <v>5.2</v>
      </c>
      <c r="L59" s="17">
        <v>6</v>
      </c>
      <c r="M59" s="14">
        <f t="shared" si="0"/>
        <v>0.15384615384615374</v>
      </c>
      <c r="N59" s="16"/>
      <c r="O59" s="17">
        <v>3</v>
      </c>
      <c r="P59" s="17">
        <v>2.7</v>
      </c>
      <c r="Q59" s="14">
        <f t="shared" si="1"/>
        <v>-9.9999999999999978E-2</v>
      </c>
      <c r="R59" s="16"/>
      <c r="S59" s="17">
        <v>1.9</v>
      </c>
      <c r="T59" s="17">
        <v>1.5</v>
      </c>
      <c r="U59" s="14">
        <f t="shared" si="2"/>
        <v>-0.21052631578947367</v>
      </c>
      <c r="W59" s="18">
        <f t="shared" si="3"/>
        <v>-0.71153846153846156</v>
      </c>
      <c r="X59" s="19"/>
    </row>
    <row r="60" spans="1:24" ht="28.5" x14ac:dyDescent="0.25">
      <c r="A60" s="12" t="s">
        <v>59</v>
      </c>
      <c r="B60" s="12" t="s">
        <v>255</v>
      </c>
      <c r="C60" s="13"/>
      <c r="D60" s="13"/>
      <c r="E60" s="14"/>
      <c r="F60" s="15"/>
      <c r="G60" s="13"/>
      <c r="H60" s="13"/>
      <c r="I60" s="14"/>
      <c r="J60" s="16"/>
      <c r="K60" s="17">
        <v>7.5</v>
      </c>
      <c r="L60" s="17">
        <v>7.1</v>
      </c>
      <c r="M60" s="14">
        <f t="shared" si="0"/>
        <v>-5.3333333333333344E-2</v>
      </c>
      <c r="N60" s="16"/>
      <c r="O60" s="17">
        <v>4.3</v>
      </c>
      <c r="P60" s="17">
        <v>3.1</v>
      </c>
      <c r="Q60" s="14">
        <f t="shared" si="1"/>
        <v>-0.27906976744186041</v>
      </c>
      <c r="R60" s="16"/>
      <c r="S60" s="17">
        <v>2.6</v>
      </c>
      <c r="T60" s="17">
        <v>2.2000000000000002</v>
      </c>
      <c r="U60" s="14">
        <f t="shared" si="2"/>
        <v>-0.15384615384615385</v>
      </c>
      <c r="W60" s="18">
        <f t="shared" si="3"/>
        <v>-0.70666666666666667</v>
      </c>
      <c r="X60" s="19"/>
    </row>
    <row r="61" spans="1:24" x14ac:dyDescent="0.25">
      <c r="A61" s="12" t="s">
        <v>60</v>
      </c>
      <c r="B61" s="12" t="s">
        <v>254</v>
      </c>
      <c r="C61" s="13"/>
      <c r="D61" s="13"/>
      <c r="E61" s="14"/>
      <c r="F61" s="15"/>
      <c r="G61" s="13"/>
      <c r="H61" s="13"/>
      <c r="I61" s="14"/>
      <c r="J61" s="16"/>
      <c r="K61" s="17">
        <v>6.6</v>
      </c>
      <c r="L61" s="17">
        <v>6</v>
      </c>
      <c r="M61" s="14">
        <f t="shared" si="0"/>
        <v>-9.0909090909090828E-2</v>
      </c>
      <c r="N61" s="16"/>
      <c r="O61" s="17">
        <v>5.2</v>
      </c>
      <c r="P61" s="17">
        <v>5.9</v>
      </c>
      <c r="Q61" s="14">
        <f t="shared" si="1"/>
        <v>0.13461538461538458</v>
      </c>
      <c r="R61" s="16"/>
      <c r="S61" s="17">
        <v>4.8</v>
      </c>
      <c r="T61" s="17">
        <v>2.7</v>
      </c>
      <c r="U61" s="14">
        <f t="shared" si="2"/>
        <v>-0.43749999999999989</v>
      </c>
      <c r="W61" s="18">
        <f t="shared" si="3"/>
        <v>-0.59090909090909083</v>
      </c>
      <c r="X61" s="19"/>
    </row>
    <row r="62" spans="1:24" x14ac:dyDescent="0.25">
      <c r="A62" s="12" t="s">
        <v>61</v>
      </c>
      <c r="B62" s="12" t="s">
        <v>252</v>
      </c>
      <c r="C62" s="20">
        <v>7.01</v>
      </c>
      <c r="D62" s="20">
        <v>6.81</v>
      </c>
      <c r="E62" s="14">
        <f>D62/C62-1</f>
        <v>-2.8530670470756081E-2</v>
      </c>
      <c r="F62" s="15"/>
      <c r="G62" s="20">
        <v>6.89</v>
      </c>
      <c r="H62" s="20">
        <v>7.01</v>
      </c>
      <c r="I62" s="14">
        <f>H62/G62-1</f>
        <v>1.7416545718432541E-2</v>
      </c>
      <c r="J62" s="16"/>
      <c r="K62" s="17">
        <v>6.7</v>
      </c>
      <c r="L62" s="17">
        <v>6.6</v>
      </c>
      <c r="M62" s="14">
        <f t="shared" si="0"/>
        <v>-1.4925373134328401E-2</v>
      </c>
      <c r="N62" s="16"/>
      <c r="O62" s="17">
        <v>4.7</v>
      </c>
      <c r="P62" s="17">
        <v>3.4</v>
      </c>
      <c r="Q62" s="14">
        <f t="shared" si="1"/>
        <v>-0.27659574468085113</v>
      </c>
      <c r="R62" s="16"/>
      <c r="S62" s="17">
        <v>2.6</v>
      </c>
      <c r="T62" s="17">
        <v>1.8</v>
      </c>
      <c r="U62" s="14">
        <f t="shared" si="2"/>
        <v>-0.30769230769230771</v>
      </c>
      <c r="W62" s="18">
        <f t="shared" si="3"/>
        <v>-0.73134328358208955</v>
      </c>
      <c r="X62" s="19">
        <f t="shared" si="4"/>
        <v>-0.74322396576319538</v>
      </c>
    </row>
    <row r="63" spans="1:24" x14ac:dyDescent="0.25">
      <c r="A63" s="12" t="s">
        <v>62</v>
      </c>
      <c r="B63" s="12" t="s">
        <v>251</v>
      </c>
      <c r="C63" s="13"/>
      <c r="D63" s="20">
        <v>5.94</v>
      </c>
      <c r="E63" s="14"/>
      <c r="F63" s="15"/>
      <c r="G63" s="20">
        <v>6.08</v>
      </c>
      <c r="H63" s="20">
        <v>5.97</v>
      </c>
      <c r="I63" s="14">
        <f>H63/G63-1</f>
        <v>-1.8092105263157965E-2</v>
      </c>
      <c r="J63" s="16"/>
      <c r="K63" s="17">
        <v>7.1</v>
      </c>
      <c r="L63" s="17">
        <v>6.4</v>
      </c>
      <c r="M63" s="14">
        <f t="shared" si="0"/>
        <v>-9.8591549295774517E-2</v>
      </c>
      <c r="N63" s="16"/>
      <c r="O63" s="17">
        <v>5.5</v>
      </c>
      <c r="P63" s="17">
        <v>3.8</v>
      </c>
      <c r="Q63" s="14">
        <f t="shared" si="1"/>
        <v>-0.30909090909090908</v>
      </c>
      <c r="R63" s="16"/>
      <c r="S63" s="17">
        <v>3.3</v>
      </c>
      <c r="T63" s="17">
        <v>2.8</v>
      </c>
      <c r="U63" s="14">
        <f t="shared" si="2"/>
        <v>-0.15151515151515149</v>
      </c>
      <c r="W63" s="18">
        <f t="shared" si="3"/>
        <v>-0.60563380281690149</v>
      </c>
      <c r="X63" s="19"/>
    </row>
    <row r="64" spans="1:24" x14ac:dyDescent="0.25">
      <c r="A64" s="12" t="s">
        <v>63</v>
      </c>
      <c r="B64" s="12" t="s">
        <v>255</v>
      </c>
      <c r="C64" s="20">
        <v>5.9</v>
      </c>
      <c r="D64" s="20">
        <v>5.85</v>
      </c>
      <c r="E64" s="14">
        <f>D64/C64-1</f>
        <v>-8.4745762711865291E-3</v>
      </c>
      <c r="F64" s="15"/>
      <c r="G64" s="20">
        <v>6.05</v>
      </c>
      <c r="H64" s="20">
        <v>6.14</v>
      </c>
      <c r="I64" s="14">
        <f>H64/G64-1</f>
        <v>1.4876033057851235E-2</v>
      </c>
      <c r="J64" s="16"/>
      <c r="K64" s="17">
        <v>6.3</v>
      </c>
      <c r="L64" s="17">
        <v>6.6</v>
      </c>
      <c r="M64" s="14">
        <f t="shared" si="0"/>
        <v>4.7619047619047672E-2</v>
      </c>
      <c r="N64" s="16"/>
      <c r="O64" s="17">
        <v>5.0999999999999996</v>
      </c>
      <c r="P64" s="17">
        <v>3.6</v>
      </c>
      <c r="Q64" s="14">
        <f t="shared" si="1"/>
        <v>-0.29411764705882348</v>
      </c>
      <c r="R64" s="16"/>
      <c r="S64" s="17">
        <v>2.2000000000000002</v>
      </c>
      <c r="T64" s="17">
        <v>1.8</v>
      </c>
      <c r="U64" s="14">
        <f t="shared" si="2"/>
        <v>-0.18181818181818188</v>
      </c>
      <c r="W64" s="18">
        <f t="shared" si="3"/>
        <v>-0.71428571428571419</v>
      </c>
      <c r="X64" s="19">
        <f t="shared" si="4"/>
        <v>-0.69491525423728817</v>
      </c>
    </row>
    <row r="65" spans="1:24" ht="28.5" x14ac:dyDescent="0.25">
      <c r="A65" s="12" t="s">
        <v>64</v>
      </c>
      <c r="B65" s="12" t="s">
        <v>254</v>
      </c>
      <c r="C65" s="13"/>
      <c r="D65" s="13"/>
      <c r="E65" s="14"/>
      <c r="F65" s="15"/>
      <c r="G65" s="13"/>
      <c r="H65" s="13"/>
      <c r="I65" s="14"/>
      <c r="J65" s="16"/>
      <c r="K65" s="17">
        <v>5.7</v>
      </c>
      <c r="L65" s="17">
        <v>5.7</v>
      </c>
      <c r="M65" s="14">
        <f t="shared" si="0"/>
        <v>0</v>
      </c>
      <c r="N65" s="16"/>
      <c r="O65" s="17">
        <v>5.8</v>
      </c>
      <c r="P65" s="17">
        <v>6</v>
      </c>
      <c r="Q65" s="14">
        <f t="shared" si="1"/>
        <v>3.4482758620689724E-2</v>
      </c>
      <c r="R65" s="16"/>
      <c r="S65" s="17">
        <v>5.2</v>
      </c>
      <c r="T65" s="17">
        <v>4.0999999999999996</v>
      </c>
      <c r="U65" s="14">
        <f t="shared" si="2"/>
        <v>-0.21153846153846168</v>
      </c>
      <c r="W65" s="18">
        <f t="shared" si="3"/>
        <v>-0.28070175438596501</v>
      </c>
      <c r="X65" s="19"/>
    </row>
    <row r="66" spans="1:24" x14ac:dyDescent="0.25">
      <c r="A66" s="12" t="s">
        <v>65</v>
      </c>
      <c r="B66" s="12" t="s">
        <v>271</v>
      </c>
      <c r="C66" s="13"/>
      <c r="D66" s="13"/>
      <c r="E66" s="14"/>
      <c r="F66" s="15"/>
      <c r="G66" s="13"/>
      <c r="H66" s="13"/>
      <c r="I66" s="14"/>
      <c r="J66" s="16"/>
      <c r="K66" s="17">
        <v>6.5</v>
      </c>
      <c r="L66" s="17">
        <v>6.5</v>
      </c>
      <c r="M66" s="14">
        <f t="shared" ref="M66:M129" si="5">L66/K66-1</f>
        <v>0</v>
      </c>
      <c r="N66" s="16"/>
      <c r="O66" s="17">
        <v>6.6</v>
      </c>
      <c r="P66" s="17">
        <v>5.9</v>
      </c>
      <c r="Q66" s="14">
        <f t="shared" ref="Q66:Q129" si="6">P66/O66-1</f>
        <v>-0.10606060606060597</v>
      </c>
      <c r="R66" s="16"/>
      <c r="S66" s="17">
        <v>4.5999999999999996</v>
      </c>
      <c r="T66" s="17">
        <v>3.7</v>
      </c>
      <c r="U66" s="14">
        <f t="shared" si="2"/>
        <v>-0.19565217391304335</v>
      </c>
      <c r="W66" s="18">
        <f t="shared" si="3"/>
        <v>-0.43076923076923079</v>
      </c>
      <c r="X66" s="19"/>
    </row>
    <row r="67" spans="1:24" x14ac:dyDescent="0.25">
      <c r="A67" s="12" t="s">
        <v>66</v>
      </c>
      <c r="B67" s="12" t="s">
        <v>250</v>
      </c>
      <c r="C67" s="20">
        <v>3.88</v>
      </c>
      <c r="D67" s="20">
        <v>3.01</v>
      </c>
      <c r="E67" s="14">
        <f>D67/C67-1</f>
        <v>-0.22422680412371132</v>
      </c>
      <c r="F67" s="15"/>
      <c r="G67" s="20">
        <v>2.57</v>
      </c>
      <c r="H67" s="20">
        <v>2.13</v>
      </c>
      <c r="I67" s="14">
        <f>H67/G67-1</f>
        <v>-0.1712062256809338</v>
      </c>
      <c r="J67" s="16"/>
      <c r="K67" s="17">
        <v>2.2999999999999998</v>
      </c>
      <c r="L67" s="17">
        <v>1.9</v>
      </c>
      <c r="M67" s="14">
        <f t="shared" si="5"/>
        <v>-0.17391304347826086</v>
      </c>
      <c r="N67" s="16"/>
      <c r="O67" s="17">
        <v>2</v>
      </c>
      <c r="P67" s="17">
        <v>1.4</v>
      </c>
      <c r="Q67" s="14">
        <f t="shared" si="6"/>
        <v>-0.30000000000000004</v>
      </c>
      <c r="R67" s="16"/>
      <c r="S67" s="17">
        <v>1.7</v>
      </c>
      <c r="T67" s="17">
        <v>1.4</v>
      </c>
      <c r="U67" s="14">
        <f t="shared" ref="U67:U130" si="7">T67/S67-1</f>
        <v>-0.17647058823529416</v>
      </c>
      <c r="W67" s="18">
        <f t="shared" ref="W67:W130" si="8">T67/K67-1</f>
        <v>-0.39130434782608692</v>
      </c>
      <c r="X67" s="19">
        <f t="shared" ref="X67:X124" si="9">T67/C67-1</f>
        <v>-0.63917525773195871</v>
      </c>
    </row>
    <row r="68" spans="1:24" x14ac:dyDescent="0.25">
      <c r="A68" s="12" t="s">
        <v>67</v>
      </c>
      <c r="B68" s="12" t="s">
        <v>270</v>
      </c>
      <c r="C68" s="13"/>
      <c r="D68" s="13"/>
      <c r="E68" s="14"/>
      <c r="F68" s="15"/>
      <c r="G68" s="13"/>
      <c r="H68" s="13"/>
      <c r="I68" s="14"/>
      <c r="J68" s="16"/>
      <c r="K68" s="17">
        <v>6.7</v>
      </c>
      <c r="L68" s="17">
        <v>6.8</v>
      </c>
      <c r="M68" s="14">
        <f t="shared" si="5"/>
        <v>1.4925373134328401E-2</v>
      </c>
      <c r="N68" s="16"/>
      <c r="O68" s="17">
        <v>6.6</v>
      </c>
      <c r="P68" s="17">
        <v>4.5</v>
      </c>
      <c r="Q68" s="14">
        <f t="shared" si="6"/>
        <v>-0.31818181818181812</v>
      </c>
      <c r="R68" s="16"/>
      <c r="S68" s="17">
        <v>3.4</v>
      </c>
      <c r="T68" s="17">
        <v>2.8</v>
      </c>
      <c r="U68" s="14">
        <f t="shared" si="7"/>
        <v>-0.17647058823529416</v>
      </c>
      <c r="W68" s="18">
        <f t="shared" si="8"/>
        <v>-0.58208955223880599</v>
      </c>
      <c r="X68" s="19"/>
    </row>
    <row r="69" spans="1:24" x14ac:dyDescent="0.25">
      <c r="A69" s="12" t="s">
        <v>68</v>
      </c>
      <c r="B69" s="12" t="s">
        <v>271</v>
      </c>
      <c r="C69" s="13"/>
      <c r="D69" s="13"/>
      <c r="E69" s="14"/>
      <c r="F69" s="15"/>
      <c r="G69" s="13"/>
      <c r="H69" s="13"/>
      <c r="I69" s="14"/>
      <c r="J69" s="16"/>
      <c r="K69" s="17">
        <v>6.4</v>
      </c>
      <c r="L69" s="17">
        <v>6.6</v>
      </c>
      <c r="M69" s="14">
        <f t="shared" si="5"/>
        <v>3.1249999999999778E-2</v>
      </c>
      <c r="N69" s="16"/>
      <c r="O69" s="17">
        <v>7.3</v>
      </c>
      <c r="P69" s="17">
        <v>7</v>
      </c>
      <c r="Q69" s="14">
        <f t="shared" si="6"/>
        <v>-4.1095890410958846E-2</v>
      </c>
      <c r="R69" s="16"/>
      <c r="S69" s="17">
        <v>5.3</v>
      </c>
      <c r="T69" s="17">
        <v>4</v>
      </c>
      <c r="U69" s="14">
        <f t="shared" si="7"/>
        <v>-0.24528301886792447</v>
      </c>
      <c r="W69" s="18">
        <f t="shared" si="8"/>
        <v>-0.375</v>
      </c>
      <c r="X69" s="19"/>
    </row>
    <row r="70" spans="1:24" x14ac:dyDescent="0.25">
      <c r="A70" s="12" t="s">
        <v>69</v>
      </c>
      <c r="B70" s="12"/>
      <c r="C70" s="13"/>
      <c r="D70" s="13"/>
      <c r="E70" s="14"/>
      <c r="F70" s="15"/>
      <c r="G70" s="13"/>
      <c r="H70" s="13"/>
      <c r="I70" s="14"/>
      <c r="J70" s="16"/>
      <c r="K70" s="17">
        <v>2.6</v>
      </c>
      <c r="L70" s="17">
        <v>3</v>
      </c>
      <c r="M70" s="14">
        <f t="shared" si="5"/>
        <v>0.15384615384615374</v>
      </c>
      <c r="N70" s="16"/>
      <c r="O70" s="17">
        <v>2.2000000000000002</v>
      </c>
      <c r="P70" s="17">
        <v>1.5</v>
      </c>
      <c r="Q70" s="14">
        <f t="shared" si="6"/>
        <v>-0.31818181818181823</v>
      </c>
      <c r="R70" s="16"/>
      <c r="S70" s="17">
        <v>1.6</v>
      </c>
      <c r="T70" s="17">
        <v>1.7</v>
      </c>
      <c r="U70" s="14">
        <f t="shared" si="7"/>
        <v>6.25E-2</v>
      </c>
      <c r="W70" s="18">
        <f t="shared" si="8"/>
        <v>-0.34615384615384615</v>
      </c>
      <c r="X70" s="19"/>
    </row>
    <row r="71" spans="1:24" x14ac:dyDescent="0.25">
      <c r="A71" s="12" t="s">
        <v>70</v>
      </c>
      <c r="B71" s="12"/>
      <c r="C71" s="13"/>
      <c r="D71" s="13"/>
      <c r="E71" s="14"/>
      <c r="F71" s="15"/>
      <c r="G71" s="13"/>
      <c r="H71" s="13"/>
      <c r="I71" s="14"/>
      <c r="J71" s="16"/>
      <c r="K71" s="17">
        <v>3.8</v>
      </c>
      <c r="L71" s="17">
        <v>4.0999999999999996</v>
      </c>
      <c r="M71" s="14">
        <f t="shared" si="5"/>
        <v>7.8947368421052655E-2</v>
      </c>
      <c r="N71" s="16"/>
      <c r="O71" s="17">
        <v>2.5</v>
      </c>
      <c r="P71" s="17">
        <v>2.5</v>
      </c>
      <c r="Q71" s="14">
        <f t="shared" si="6"/>
        <v>0</v>
      </c>
      <c r="R71" s="16"/>
      <c r="S71" s="17">
        <v>2.5</v>
      </c>
      <c r="T71" s="17">
        <v>2.2000000000000002</v>
      </c>
      <c r="U71" s="14">
        <f t="shared" si="7"/>
        <v>-0.11999999999999988</v>
      </c>
      <c r="W71" s="18">
        <f t="shared" si="8"/>
        <v>-0.42105263157894735</v>
      </c>
      <c r="X71" s="19"/>
    </row>
    <row r="72" spans="1:24" x14ac:dyDescent="0.25">
      <c r="A72" s="12" t="s">
        <v>71</v>
      </c>
      <c r="B72" s="12" t="s">
        <v>254</v>
      </c>
      <c r="C72" s="13"/>
      <c r="D72" s="13"/>
      <c r="E72" s="14"/>
      <c r="F72" s="15"/>
      <c r="G72" s="13"/>
      <c r="H72" s="13"/>
      <c r="I72" s="14"/>
      <c r="J72" s="16"/>
      <c r="K72" s="17">
        <v>6.5</v>
      </c>
      <c r="L72" s="17">
        <v>5.8</v>
      </c>
      <c r="M72" s="14">
        <f t="shared" si="5"/>
        <v>-0.10769230769230775</v>
      </c>
      <c r="N72" s="16"/>
      <c r="O72" s="17">
        <v>4</v>
      </c>
      <c r="P72" s="17">
        <v>3.3</v>
      </c>
      <c r="Q72" s="14">
        <f t="shared" si="6"/>
        <v>-0.17500000000000004</v>
      </c>
      <c r="R72" s="16"/>
      <c r="S72" s="17">
        <v>2.7</v>
      </c>
      <c r="T72" s="17">
        <v>2.2999999999999998</v>
      </c>
      <c r="U72" s="14">
        <f t="shared" si="7"/>
        <v>-0.14814814814814825</v>
      </c>
      <c r="W72" s="18">
        <f t="shared" si="8"/>
        <v>-0.64615384615384619</v>
      </c>
      <c r="X72" s="19"/>
    </row>
    <row r="73" spans="1:24" x14ac:dyDescent="0.25">
      <c r="A73" s="12" t="s">
        <v>72</v>
      </c>
      <c r="B73" s="12" t="s">
        <v>250</v>
      </c>
      <c r="C73" s="20">
        <v>4.83</v>
      </c>
      <c r="D73" s="20">
        <v>3.89</v>
      </c>
      <c r="E73" s="14">
        <f>D73/C73-1</f>
        <v>-0.19461697722567284</v>
      </c>
      <c r="F73" s="15"/>
      <c r="G73" s="20">
        <v>3.76</v>
      </c>
      <c r="H73" s="20">
        <v>2.37</v>
      </c>
      <c r="I73" s="14">
        <f>H73/G73-1</f>
        <v>-0.36968085106382975</v>
      </c>
      <c r="J73" s="16"/>
      <c r="K73" s="17">
        <v>3.2</v>
      </c>
      <c r="L73" s="17">
        <v>2.5</v>
      </c>
      <c r="M73" s="14">
        <f t="shared" si="5"/>
        <v>-0.21875</v>
      </c>
      <c r="N73" s="16"/>
      <c r="O73" s="17">
        <v>1.6</v>
      </c>
      <c r="P73" s="17">
        <v>1.8</v>
      </c>
      <c r="Q73" s="14">
        <f t="shared" si="6"/>
        <v>0.125</v>
      </c>
      <c r="R73" s="16"/>
      <c r="S73" s="17">
        <v>1.9</v>
      </c>
      <c r="T73" s="17">
        <v>1.3</v>
      </c>
      <c r="U73" s="14">
        <f t="shared" si="7"/>
        <v>-0.31578947368421051</v>
      </c>
      <c r="W73" s="18">
        <f t="shared" si="8"/>
        <v>-0.59375</v>
      </c>
      <c r="X73" s="19">
        <f t="shared" si="9"/>
        <v>-0.7308488612836439</v>
      </c>
    </row>
    <row r="74" spans="1:24" ht="28.5" x14ac:dyDescent="0.25">
      <c r="A74" s="12" t="s">
        <v>73</v>
      </c>
      <c r="B74" s="12" t="s">
        <v>263</v>
      </c>
      <c r="C74" s="20">
        <v>2.8</v>
      </c>
      <c r="D74" s="20">
        <v>1.52</v>
      </c>
      <c r="E74" s="14">
        <f>D74/C74-1</f>
        <v>-0.45714285714285707</v>
      </c>
      <c r="F74" s="15"/>
      <c r="G74" s="20">
        <v>2.69</v>
      </c>
      <c r="H74" s="20">
        <v>2.0699999999999998</v>
      </c>
      <c r="I74" s="14">
        <f>H74/G74-1</f>
        <v>-0.23048327137546476</v>
      </c>
      <c r="J74" s="16"/>
      <c r="K74" s="17">
        <v>3</v>
      </c>
      <c r="L74" s="17">
        <v>2.8</v>
      </c>
      <c r="M74" s="14">
        <f t="shared" si="5"/>
        <v>-6.6666666666666763E-2</v>
      </c>
      <c r="N74" s="16"/>
      <c r="O74" s="17">
        <v>2</v>
      </c>
      <c r="P74" s="17">
        <v>1.7</v>
      </c>
      <c r="Q74" s="14">
        <f t="shared" si="6"/>
        <v>-0.15000000000000002</v>
      </c>
      <c r="R74" s="16"/>
      <c r="S74" s="17">
        <v>2</v>
      </c>
      <c r="T74" s="17">
        <v>1.6</v>
      </c>
      <c r="U74" s="14">
        <f t="shared" si="7"/>
        <v>-0.19999999999999996</v>
      </c>
      <c r="W74" s="18">
        <f t="shared" si="8"/>
        <v>-0.46666666666666667</v>
      </c>
      <c r="X74" s="19">
        <f t="shared" si="9"/>
        <v>-0.42857142857142849</v>
      </c>
    </row>
    <row r="75" spans="1:24" x14ac:dyDescent="0.25">
      <c r="A75" s="12" t="s">
        <v>74</v>
      </c>
      <c r="B75" s="12" t="s">
        <v>252</v>
      </c>
      <c r="C75" s="13"/>
      <c r="D75" s="13"/>
      <c r="E75" s="14"/>
      <c r="F75" s="15"/>
      <c r="G75" s="13"/>
      <c r="H75" s="13"/>
      <c r="I75" s="14"/>
      <c r="J75" s="16"/>
      <c r="K75" s="17">
        <v>4.9000000000000004</v>
      </c>
      <c r="L75" s="17">
        <v>5.2</v>
      </c>
      <c r="M75" s="14">
        <f t="shared" si="5"/>
        <v>6.1224489795918435E-2</v>
      </c>
      <c r="N75" s="16"/>
      <c r="O75" s="17">
        <v>3.4</v>
      </c>
      <c r="P75" s="17">
        <v>3.8</v>
      </c>
      <c r="Q75" s="14">
        <f t="shared" si="6"/>
        <v>0.11764705882352944</v>
      </c>
      <c r="R75" s="16"/>
      <c r="S75" s="17">
        <v>3.4</v>
      </c>
      <c r="T75" s="17">
        <v>3.4</v>
      </c>
      <c r="U75" s="14">
        <f t="shared" si="7"/>
        <v>0</v>
      </c>
      <c r="W75" s="18">
        <f t="shared" si="8"/>
        <v>-0.30612244897959195</v>
      </c>
      <c r="X75" s="19"/>
    </row>
    <row r="76" spans="1:24" ht="28.5" x14ac:dyDescent="0.25">
      <c r="A76" s="12" t="s">
        <v>75</v>
      </c>
      <c r="B76" s="12"/>
      <c r="C76" s="13"/>
      <c r="D76" s="13"/>
      <c r="E76" s="14"/>
      <c r="F76" s="15"/>
      <c r="G76" s="13"/>
      <c r="H76" s="13"/>
      <c r="I76" s="14"/>
      <c r="J76" s="16"/>
      <c r="K76" s="17">
        <v>5.5</v>
      </c>
      <c r="L76" s="17">
        <v>6</v>
      </c>
      <c r="M76" s="14">
        <f t="shared" si="5"/>
        <v>9.0909090909090828E-2</v>
      </c>
      <c r="N76" s="16"/>
      <c r="O76" s="17">
        <v>3.9</v>
      </c>
      <c r="P76" s="17">
        <v>2.8</v>
      </c>
      <c r="Q76" s="14">
        <f t="shared" si="6"/>
        <v>-0.28205128205128205</v>
      </c>
      <c r="R76" s="16"/>
      <c r="S76" s="17">
        <v>2.2000000000000002</v>
      </c>
      <c r="T76" s="17">
        <v>1.5</v>
      </c>
      <c r="U76" s="14">
        <f t="shared" si="7"/>
        <v>-0.31818181818181823</v>
      </c>
      <c r="W76" s="18">
        <f t="shared" si="8"/>
        <v>-0.72727272727272729</v>
      </c>
      <c r="X76" s="19"/>
    </row>
    <row r="77" spans="1:24" x14ac:dyDescent="0.25">
      <c r="A77" s="12" t="s">
        <v>76</v>
      </c>
      <c r="B77" s="12" t="s">
        <v>268</v>
      </c>
      <c r="C77" s="13"/>
      <c r="D77" s="13"/>
      <c r="E77" s="14"/>
      <c r="F77" s="15"/>
      <c r="G77" s="13"/>
      <c r="H77" s="13"/>
      <c r="I77" s="14"/>
      <c r="J77" s="16"/>
      <c r="K77" s="17">
        <v>3.9</v>
      </c>
      <c r="L77" s="17">
        <v>4.8</v>
      </c>
      <c r="M77" s="14">
        <f t="shared" si="5"/>
        <v>0.23076923076923084</v>
      </c>
      <c r="N77" s="16"/>
      <c r="O77" s="17">
        <v>5.7</v>
      </c>
      <c r="P77" s="17">
        <v>4.9000000000000004</v>
      </c>
      <c r="Q77" s="14">
        <f t="shared" si="6"/>
        <v>-0.14035087719298245</v>
      </c>
      <c r="R77" s="16"/>
      <c r="S77" s="17">
        <v>4.2</v>
      </c>
      <c r="T77" s="17">
        <v>3.6</v>
      </c>
      <c r="U77" s="14">
        <f t="shared" si="7"/>
        <v>-0.1428571428571429</v>
      </c>
      <c r="W77" s="18">
        <f t="shared" si="8"/>
        <v>-7.6923076923076872E-2</v>
      </c>
      <c r="X77" s="19"/>
    </row>
    <row r="78" spans="1:24" x14ac:dyDescent="0.25">
      <c r="A78" s="12" t="s">
        <v>77</v>
      </c>
      <c r="B78" s="12" t="s">
        <v>269</v>
      </c>
      <c r="C78" s="13"/>
      <c r="D78" s="13"/>
      <c r="E78" s="14"/>
      <c r="F78" s="15"/>
      <c r="G78" s="13"/>
      <c r="H78" s="13"/>
      <c r="I78" s="14"/>
      <c r="J78" s="16"/>
      <c r="K78" s="17">
        <v>6.4</v>
      </c>
      <c r="L78" s="17">
        <v>6.2</v>
      </c>
      <c r="M78" s="14">
        <f t="shared" si="5"/>
        <v>-3.125E-2</v>
      </c>
      <c r="N78" s="16"/>
      <c r="O78" s="17">
        <v>6.4</v>
      </c>
      <c r="P78" s="17">
        <v>6</v>
      </c>
      <c r="Q78" s="14">
        <f t="shared" si="6"/>
        <v>-6.25E-2</v>
      </c>
      <c r="R78" s="16"/>
      <c r="S78" s="17">
        <v>5.6</v>
      </c>
      <c r="T78" s="17">
        <v>4</v>
      </c>
      <c r="U78" s="14">
        <f t="shared" si="7"/>
        <v>-0.2857142857142857</v>
      </c>
      <c r="W78" s="18">
        <f t="shared" si="8"/>
        <v>-0.375</v>
      </c>
      <c r="X78" s="19"/>
    </row>
    <row r="79" spans="1:24" x14ac:dyDescent="0.25">
      <c r="A79" s="12" t="s">
        <v>78</v>
      </c>
      <c r="B79" s="12" t="s">
        <v>253</v>
      </c>
      <c r="C79" s="20">
        <v>7.8</v>
      </c>
      <c r="D79" s="20">
        <v>6.65</v>
      </c>
      <c r="E79" s="14">
        <f>D79/C79-1</f>
        <v>-0.14743589743589736</v>
      </c>
      <c r="F79" s="15"/>
      <c r="G79" s="20">
        <v>6.27</v>
      </c>
      <c r="H79" s="20">
        <v>4.59</v>
      </c>
      <c r="I79" s="14">
        <f>H79/G79-1</f>
        <v>-0.26794258373205737</v>
      </c>
      <c r="J79" s="16"/>
      <c r="K79" s="17">
        <v>3</v>
      </c>
      <c r="L79" s="17">
        <v>2.8</v>
      </c>
      <c r="M79" s="14">
        <f t="shared" si="5"/>
        <v>-6.6666666666666763E-2</v>
      </c>
      <c r="N79" s="16"/>
      <c r="O79" s="17">
        <v>2.2999999999999998</v>
      </c>
      <c r="P79" s="17">
        <v>1.8</v>
      </c>
      <c r="Q79" s="14">
        <f t="shared" si="6"/>
        <v>-0.21739130434782605</v>
      </c>
      <c r="R79" s="16"/>
      <c r="S79" s="17">
        <v>2</v>
      </c>
      <c r="T79" s="17">
        <v>1.8</v>
      </c>
      <c r="U79" s="14">
        <f t="shared" si="7"/>
        <v>-9.9999999999999978E-2</v>
      </c>
      <c r="W79" s="18">
        <f t="shared" si="8"/>
        <v>-0.4</v>
      </c>
      <c r="X79" s="19">
        <f t="shared" si="9"/>
        <v>-0.76923076923076916</v>
      </c>
    </row>
    <row r="80" spans="1:24" ht="28.5" x14ac:dyDescent="0.25">
      <c r="A80" s="12" t="s">
        <v>79</v>
      </c>
      <c r="B80" s="12" t="s">
        <v>263</v>
      </c>
      <c r="C80" s="20">
        <v>4.93</v>
      </c>
      <c r="D80" s="20">
        <v>3.02</v>
      </c>
      <c r="E80" s="14">
        <f>D80/C80-1</f>
        <v>-0.38742393509127782</v>
      </c>
      <c r="F80" s="15"/>
      <c r="G80" s="20">
        <v>2.4</v>
      </c>
      <c r="H80" s="20">
        <v>2.0299999999999998</v>
      </c>
      <c r="I80" s="14">
        <f>H80/G80-1</f>
        <v>-0.15416666666666667</v>
      </c>
      <c r="J80" s="16"/>
      <c r="K80" s="17">
        <v>2.2000000000000002</v>
      </c>
      <c r="L80" s="17">
        <v>2.5</v>
      </c>
      <c r="M80" s="14">
        <f t="shared" si="5"/>
        <v>0.13636363636363624</v>
      </c>
      <c r="N80" s="16"/>
      <c r="O80" s="17">
        <v>1.6</v>
      </c>
      <c r="P80" s="17">
        <v>1.3</v>
      </c>
      <c r="Q80" s="14">
        <f t="shared" si="6"/>
        <v>-0.1875</v>
      </c>
      <c r="R80" s="16"/>
      <c r="S80" s="17">
        <v>1.4</v>
      </c>
      <c r="T80" s="17">
        <v>1.4</v>
      </c>
      <c r="U80" s="14">
        <f t="shared" si="7"/>
        <v>0</v>
      </c>
      <c r="W80" s="18">
        <f t="shared" si="8"/>
        <v>-0.36363636363636376</v>
      </c>
      <c r="X80" s="19">
        <f t="shared" si="9"/>
        <v>-0.71602434077079113</v>
      </c>
    </row>
    <row r="81" spans="1:24" x14ac:dyDescent="0.25">
      <c r="A81" s="12" t="s">
        <v>80</v>
      </c>
      <c r="B81" s="12" t="s">
        <v>269</v>
      </c>
      <c r="C81" s="13"/>
      <c r="D81" s="13"/>
      <c r="E81" s="14"/>
      <c r="F81" s="15"/>
      <c r="G81" s="13"/>
      <c r="H81" s="13"/>
      <c r="I81" s="14"/>
      <c r="J81" s="16"/>
      <c r="K81" s="17">
        <v>6.7</v>
      </c>
      <c r="L81" s="17">
        <v>6.9</v>
      </c>
      <c r="M81" s="14">
        <f t="shared" si="5"/>
        <v>2.9850746268656803E-2</v>
      </c>
      <c r="N81" s="16"/>
      <c r="O81" s="17">
        <v>6.5</v>
      </c>
      <c r="P81" s="17">
        <v>5.0999999999999996</v>
      </c>
      <c r="Q81" s="14">
        <f t="shared" si="6"/>
        <v>-0.2153846153846154</v>
      </c>
      <c r="R81" s="16"/>
      <c r="S81" s="17">
        <v>4.2</v>
      </c>
      <c r="T81" s="17">
        <v>3.4</v>
      </c>
      <c r="U81" s="14">
        <f t="shared" si="7"/>
        <v>-0.19047619047619058</v>
      </c>
      <c r="W81" s="18">
        <f t="shared" si="8"/>
        <v>-0.4925373134328358</v>
      </c>
      <c r="X81" s="19"/>
    </row>
    <row r="82" spans="1:24" ht="28.5" x14ac:dyDescent="0.25">
      <c r="A82" s="12" t="s">
        <v>81</v>
      </c>
      <c r="B82" s="12" t="s">
        <v>263</v>
      </c>
      <c r="C82" s="13"/>
      <c r="D82" s="13"/>
      <c r="E82" s="14"/>
      <c r="F82" s="15"/>
      <c r="G82" s="13"/>
      <c r="H82" s="13"/>
      <c r="I82" s="14"/>
      <c r="J82" s="16"/>
      <c r="K82" s="17">
        <v>2.7</v>
      </c>
      <c r="L82" s="17">
        <v>4</v>
      </c>
      <c r="M82" s="14">
        <f t="shared" si="5"/>
        <v>0.4814814814814814</v>
      </c>
      <c r="N82" s="16"/>
      <c r="O82" s="17">
        <v>2.6</v>
      </c>
      <c r="P82" s="17">
        <v>2.2999999999999998</v>
      </c>
      <c r="Q82" s="14">
        <f t="shared" si="6"/>
        <v>-0.11538461538461553</v>
      </c>
      <c r="R82" s="16"/>
      <c r="S82" s="17">
        <v>2</v>
      </c>
      <c r="T82" s="17">
        <v>1.9</v>
      </c>
      <c r="U82" s="14">
        <f t="shared" si="7"/>
        <v>-5.0000000000000044E-2</v>
      </c>
      <c r="W82" s="18">
        <f t="shared" si="8"/>
        <v>-0.29629629629629639</v>
      </c>
      <c r="X82" s="19"/>
    </row>
    <row r="83" spans="1:24" x14ac:dyDescent="0.25">
      <c r="A83" s="12" t="s">
        <v>82</v>
      </c>
      <c r="B83" s="12" t="s">
        <v>250</v>
      </c>
      <c r="C83" s="20">
        <v>5.47</v>
      </c>
      <c r="D83" s="20">
        <v>3.59</v>
      </c>
      <c r="E83" s="14">
        <f>D83/C83-1</f>
        <v>-0.34369287020109685</v>
      </c>
      <c r="F83" s="15"/>
      <c r="G83" s="20">
        <v>2.97</v>
      </c>
      <c r="H83" s="20">
        <v>3.78</v>
      </c>
      <c r="I83" s="14">
        <f>H83/G83-1</f>
        <v>0.27272727272727249</v>
      </c>
      <c r="J83" s="16"/>
      <c r="K83" s="17">
        <v>2.6</v>
      </c>
      <c r="L83" s="17">
        <v>2.2999999999999998</v>
      </c>
      <c r="M83" s="14">
        <f t="shared" si="5"/>
        <v>-0.11538461538461553</v>
      </c>
      <c r="N83" s="16"/>
      <c r="O83" s="17">
        <v>2.2999999999999998</v>
      </c>
      <c r="P83" s="17">
        <v>1.4</v>
      </c>
      <c r="Q83" s="14">
        <f t="shared" si="6"/>
        <v>-0.39130434782608692</v>
      </c>
      <c r="R83" s="16"/>
      <c r="S83" s="17">
        <v>1.5</v>
      </c>
      <c r="T83" s="17">
        <v>1.3</v>
      </c>
      <c r="U83" s="14">
        <f t="shared" si="7"/>
        <v>-0.1333333333333333</v>
      </c>
      <c r="W83" s="18">
        <f t="shared" si="8"/>
        <v>-0.5</v>
      </c>
      <c r="X83" s="19">
        <f t="shared" si="9"/>
        <v>-0.76234003656307125</v>
      </c>
    </row>
    <row r="84" spans="1:24" ht="28.5" x14ac:dyDescent="0.25">
      <c r="A84" s="12" t="s">
        <v>83</v>
      </c>
      <c r="B84" s="12" t="s">
        <v>259</v>
      </c>
      <c r="C84" s="13"/>
      <c r="D84" s="13"/>
      <c r="E84" s="14"/>
      <c r="F84" s="15"/>
      <c r="G84" s="13"/>
      <c r="H84" s="13"/>
      <c r="I84" s="14"/>
      <c r="J84" s="16"/>
      <c r="K84" s="17">
        <v>5.6</v>
      </c>
      <c r="L84" s="17">
        <v>6.4</v>
      </c>
      <c r="M84" s="14">
        <f t="shared" si="5"/>
        <v>0.14285714285714302</v>
      </c>
      <c r="N84" s="16"/>
      <c r="O84" s="17">
        <v>2.4</v>
      </c>
      <c r="P84" s="17">
        <v>2.5</v>
      </c>
      <c r="Q84" s="14">
        <f t="shared" si="6"/>
        <v>4.1666666666666741E-2</v>
      </c>
      <c r="R84" s="16"/>
      <c r="S84" s="17">
        <v>2.2000000000000002</v>
      </c>
      <c r="T84" s="17">
        <v>1.9</v>
      </c>
      <c r="U84" s="14">
        <f t="shared" si="7"/>
        <v>-0.13636363636363646</v>
      </c>
      <c r="W84" s="18">
        <f t="shared" si="8"/>
        <v>-0.6607142857142857</v>
      </c>
      <c r="X84" s="19"/>
    </row>
    <row r="85" spans="1:24" x14ac:dyDescent="0.25">
      <c r="A85" s="12" t="s">
        <v>84</v>
      </c>
      <c r="B85" s="12" t="s">
        <v>255</v>
      </c>
      <c r="C85" s="13"/>
      <c r="D85" s="13"/>
      <c r="E85" s="14"/>
      <c r="F85" s="15"/>
      <c r="G85" s="13"/>
      <c r="H85" s="13"/>
      <c r="I85" s="14"/>
      <c r="J85" s="16"/>
      <c r="K85" s="17">
        <v>5.2</v>
      </c>
      <c r="L85" s="17">
        <v>5.6</v>
      </c>
      <c r="M85" s="14">
        <f t="shared" si="5"/>
        <v>7.6923076923076872E-2</v>
      </c>
      <c r="N85" s="16"/>
      <c r="O85" s="17">
        <v>3.3</v>
      </c>
      <c r="P85" s="17">
        <v>2.8</v>
      </c>
      <c r="Q85" s="14">
        <f t="shared" si="6"/>
        <v>-0.15151515151515149</v>
      </c>
      <c r="R85" s="16"/>
      <c r="S85" s="17">
        <v>2</v>
      </c>
      <c r="T85" s="17">
        <v>1.5</v>
      </c>
      <c r="U85" s="14">
        <f t="shared" si="7"/>
        <v>-0.25</v>
      </c>
      <c r="W85" s="18">
        <f t="shared" si="8"/>
        <v>-0.71153846153846156</v>
      </c>
      <c r="X85" s="19"/>
    </row>
    <row r="86" spans="1:24" x14ac:dyDescent="0.25">
      <c r="A86" s="12" t="s">
        <v>85</v>
      </c>
      <c r="B86" s="12"/>
      <c r="C86" s="13"/>
      <c r="D86" s="13"/>
      <c r="E86" s="14"/>
      <c r="F86" s="15"/>
      <c r="G86" s="13"/>
      <c r="H86" s="13"/>
      <c r="I86" s="14"/>
      <c r="J86" s="16"/>
      <c r="K86" s="17">
        <v>5.6</v>
      </c>
      <c r="L86" s="17">
        <v>5.6</v>
      </c>
      <c r="M86" s="14">
        <f t="shared" si="5"/>
        <v>0</v>
      </c>
      <c r="N86" s="16"/>
      <c r="O86" s="17">
        <v>2.5</v>
      </c>
      <c r="P86" s="17">
        <v>2.1</v>
      </c>
      <c r="Q86" s="14">
        <f t="shared" si="6"/>
        <v>-0.15999999999999992</v>
      </c>
      <c r="R86" s="16"/>
      <c r="S86" s="17">
        <v>2.1</v>
      </c>
      <c r="T86" s="17">
        <v>2.1</v>
      </c>
      <c r="U86" s="14">
        <f t="shared" si="7"/>
        <v>0</v>
      </c>
      <c r="W86" s="18">
        <f t="shared" si="8"/>
        <v>-0.625</v>
      </c>
      <c r="X86" s="19"/>
    </row>
    <row r="87" spans="1:24" x14ac:dyDescent="0.25">
      <c r="A87" s="12" t="s">
        <v>86</v>
      </c>
      <c r="B87" s="12" t="s">
        <v>254</v>
      </c>
      <c r="C87" s="13"/>
      <c r="D87" s="13"/>
      <c r="E87" s="14"/>
      <c r="F87" s="15"/>
      <c r="G87" s="13"/>
      <c r="H87" s="13"/>
      <c r="I87" s="14"/>
      <c r="J87" s="16"/>
      <c r="K87" s="17">
        <v>5.2</v>
      </c>
      <c r="L87" s="17">
        <v>5.0999999999999996</v>
      </c>
      <c r="M87" s="14">
        <f t="shared" si="5"/>
        <v>-1.9230769230769384E-2</v>
      </c>
      <c r="N87" s="16"/>
      <c r="O87" s="17">
        <v>3</v>
      </c>
      <c r="P87" s="17">
        <v>3</v>
      </c>
      <c r="Q87" s="14">
        <f t="shared" si="6"/>
        <v>0</v>
      </c>
      <c r="R87" s="16"/>
      <c r="S87" s="17">
        <v>3</v>
      </c>
      <c r="T87" s="17">
        <v>2.8</v>
      </c>
      <c r="U87" s="14">
        <f t="shared" si="7"/>
        <v>-6.6666666666666763E-2</v>
      </c>
      <c r="W87" s="18">
        <f t="shared" si="8"/>
        <v>-0.46153846153846156</v>
      </c>
      <c r="X87" s="19"/>
    </row>
    <row r="88" spans="1:24" x14ac:dyDescent="0.25">
      <c r="A88" s="12" t="s">
        <v>87</v>
      </c>
      <c r="B88" s="12" t="s">
        <v>255</v>
      </c>
      <c r="C88" s="13"/>
      <c r="D88" s="13"/>
      <c r="E88" s="14"/>
      <c r="F88" s="15"/>
      <c r="G88" s="13"/>
      <c r="H88" s="13"/>
      <c r="I88" s="14"/>
      <c r="J88" s="16"/>
      <c r="K88" s="17">
        <v>6.8</v>
      </c>
      <c r="L88" s="17">
        <v>6.8</v>
      </c>
      <c r="M88" s="14">
        <f t="shared" si="5"/>
        <v>0</v>
      </c>
      <c r="N88" s="16"/>
      <c r="O88" s="17">
        <v>6.2</v>
      </c>
      <c r="P88" s="17">
        <v>5.0999999999999996</v>
      </c>
      <c r="Q88" s="14">
        <f t="shared" si="6"/>
        <v>-0.17741935483870974</v>
      </c>
      <c r="R88" s="16"/>
      <c r="S88" s="17">
        <v>3.4</v>
      </c>
      <c r="T88" s="17">
        <v>2.2999999999999998</v>
      </c>
      <c r="U88" s="14">
        <f t="shared" si="7"/>
        <v>-0.32352941176470595</v>
      </c>
      <c r="W88" s="18">
        <f t="shared" si="8"/>
        <v>-0.66176470588235303</v>
      </c>
      <c r="X88" s="19"/>
    </row>
    <row r="89" spans="1:24" x14ac:dyDescent="0.25">
      <c r="A89" s="12" t="s">
        <v>88</v>
      </c>
      <c r="B89" s="12"/>
      <c r="C89" s="13"/>
      <c r="D89" s="13"/>
      <c r="E89" s="14"/>
      <c r="F89" s="15"/>
      <c r="G89" s="13"/>
      <c r="H89" s="13"/>
      <c r="I89" s="14"/>
      <c r="J89" s="16"/>
      <c r="K89" s="17">
        <v>2.2999999999999998</v>
      </c>
      <c r="L89" s="17">
        <v>2.2999999999999998</v>
      </c>
      <c r="M89" s="14">
        <f t="shared" si="5"/>
        <v>0</v>
      </c>
      <c r="N89" s="16"/>
      <c r="O89" s="17">
        <v>1.6</v>
      </c>
      <c r="P89" s="17">
        <v>1.3</v>
      </c>
      <c r="Q89" s="14">
        <f t="shared" si="6"/>
        <v>-0.1875</v>
      </c>
      <c r="R89" s="16"/>
      <c r="S89" s="17">
        <v>1.6</v>
      </c>
      <c r="T89" s="17">
        <v>1.4</v>
      </c>
      <c r="U89" s="14">
        <f t="shared" si="7"/>
        <v>-0.12500000000000011</v>
      </c>
      <c r="W89" s="18">
        <f t="shared" si="8"/>
        <v>-0.39130434782608692</v>
      </c>
      <c r="X89" s="19"/>
    </row>
    <row r="90" spans="1:24" x14ac:dyDescent="0.25">
      <c r="A90" s="12" t="s">
        <v>89</v>
      </c>
      <c r="B90" s="12"/>
      <c r="C90" s="13"/>
      <c r="D90" s="13"/>
      <c r="E90" s="14"/>
      <c r="F90" s="15"/>
      <c r="G90" s="13"/>
      <c r="H90" s="13"/>
      <c r="I90" s="14"/>
      <c r="J90" s="16"/>
      <c r="K90" s="17">
        <v>6</v>
      </c>
      <c r="L90" s="17">
        <v>6.2</v>
      </c>
      <c r="M90" s="14">
        <f t="shared" si="5"/>
        <v>3.3333333333333437E-2</v>
      </c>
      <c r="N90" s="16"/>
      <c r="O90" s="17">
        <v>6.5</v>
      </c>
      <c r="P90" s="17">
        <v>6.3</v>
      </c>
      <c r="Q90" s="14">
        <f t="shared" si="6"/>
        <v>-3.0769230769230771E-2</v>
      </c>
      <c r="R90" s="16"/>
      <c r="S90" s="17">
        <v>5.4</v>
      </c>
      <c r="T90" s="17">
        <v>4.2</v>
      </c>
      <c r="U90" s="14">
        <f t="shared" si="7"/>
        <v>-0.22222222222222221</v>
      </c>
      <c r="W90" s="18">
        <f t="shared" si="8"/>
        <v>-0.29999999999999993</v>
      </c>
      <c r="X90" s="19"/>
    </row>
    <row r="91" spans="1:24" x14ac:dyDescent="0.25">
      <c r="A91" s="12" t="s">
        <v>90</v>
      </c>
      <c r="B91" s="12"/>
      <c r="C91" s="13"/>
      <c r="D91" s="13"/>
      <c r="E91" s="14"/>
      <c r="F91" s="15"/>
      <c r="G91" s="13"/>
      <c r="H91" s="13"/>
      <c r="I91" s="14"/>
      <c r="J91" s="16"/>
      <c r="K91" s="17">
        <v>5.9</v>
      </c>
      <c r="L91" s="17">
        <v>6</v>
      </c>
      <c r="M91" s="14">
        <f t="shared" si="5"/>
        <v>1.6949152542372836E-2</v>
      </c>
      <c r="N91" s="16"/>
      <c r="O91" s="17">
        <v>6.5</v>
      </c>
      <c r="P91" s="17">
        <v>6.2</v>
      </c>
      <c r="Q91" s="14">
        <f t="shared" si="6"/>
        <v>-4.6153846153846101E-2</v>
      </c>
      <c r="R91" s="16"/>
      <c r="S91" s="17">
        <v>5.0999999999999996</v>
      </c>
      <c r="T91" s="17">
        <v>3.8</v>
      </c>
      <c r="U91" s="14">
        <f t="shared" si="7"/>
        <v>-0.25490196078431371</v>
      </c>
      <c r="W91" s="18">
        <f t="shared" si="8"/>
        <v>-0.35593220338983056</v>
      </c>
      <c r="X91" s="19"/>
    </row>
    <row r="92" spans="1:24" x14ac:dyDescent="0.25">
      <c r="A92" s="12" t="s">
        <v>91</v>
      </c>
      <c r="B92" s="12" t="s">
        <v>252</v>
      </c>
      <c r="C92" s="13"/>
      <c r="D92" s="13"/>
      <c r="E92" s="14"/>
      <c r="F92" s="15"/>
      <c r="G92" s="13"/>
      <c r="H92" s="13"/>
      <c r="I92" s="14"/>
      <c r="J92" s="16"/>
      <c r="K92" s="17">
        <v>5.8</v>
      </c>
      <c r="L92" s="17">
        <v>6.1</v>
      </c>
      <c r="M92" s="14">
        <f t="shared" si="5"/>
        <v>5.1724137931034475E-2</v>
      </c>
      <c r="N92" s="16"/>
      <c r="O92" s="17">
        <v>3.8</v>
      </c>
      <c r="P92" s="17">
        <v>3.2</v>
      </c>
      <c r="Q92" s="14">
        <f t="shared" si="6"/>
        <v>-0.1578947368421052</v>
      </c>
      <c r="R92" s="16"/>
      <c r="S92" s="17">
        <v>2.7</v>
      </c>
      <c r="T92" s="17">
        <v>2.4</v>
      </c>
      <c r="U92" s="14">
        <f t="shared" si="7"/>
        <v>-0.11111111111111116</v>
      </c>
      <c r="W92" s="18">
        <f t="shared" si="8"/>
        <v>-0.5862068965517242</v>
      </c>
      <c r="X92" s="19"/>
    </row>
    <row r="93" spans="1:24" x14ac:dyDescent="0.25">
      <c r="A93" s="12" t="s">
        <v>92</v>
      </c>
      <c r="B93" s="12" t="s">
        <v>255</v>
      </c>
      <c r="C93" s="13"/>
      <c r="D93" s="13"/>
      <c r="E93" s="14"/>
      <c r="F93" s="15"/>
      <c r="G93" s="13"/>
      <c r="H93" s="13"/>
      <c r="I93" s="14"/>
      <c r="J93" s="16"/>
      <c r="K93" s="17">
        <v>6.3</v>
      </c>
      <c r="L93" s="17">
        <v>6.1</v>
      </c>
      <c r="M93" s="14">
        <f t="shared" si="5"/>
        <v>-3.1746031746031744E-2</v>
      </c>
      <c r="N93" s="16"/>
      <c r="O93" s="17">
        <v>5.6</v>
      </c>
      <c r="P93" s="17">
        <v>4.9000000000000004</v>
      </c>
      <c r="Q93" s="14">
        <f t="shared" si="6"/>
        <v>-0.12499999999999989</v>
      </c>
      <c r="R93" s="16"/>
      <c r="S93" s="17">
        <v>3.5</v>
      </c>
      <c r="T93" s="17">
        <v>2.7</v>
      </c>
      <c r="U93" s="14">
        <f t="shared" si="7"/>
        <v>-0.22857142857142854</v>
      </c>
      <c r="W93" s="18">
        <f t="shared" si="8"/>
        <v>-0.5714285714285714</v>
      </c>
      <c r="X93" s="19"/>
    </row>
    <row r="94" spans="1:24" x14ac:dyDescent="0.25">
      <c r="A94" s="12" t="s">
        <v>93</v>
      </c>
      <c r="B94" s="12" t="s">
        <v>255</v>
      </c>
      <c r="C94" s="13"/>
      <c r="D94" s="13"/>
      <c r="E94" s="14"/>
      <c r="F94" s="15"/>
      <c r="G94" s="13"/>
      <c r="H94" s="13"/>
      <c r="I94" s="14"/>
      <c r="J94" s="16"/>
      <c r="K94" s="17">
        <v>7.5</v>
      </c>
      <c r="L94" s="17">
        <v>7.4</v>
      </c>
      <c r="M94" s="14">
        <f t="shared" si="5"/>
        <v>-1.3333333333333308E-2</v>
      </c>
      <c r="N94" s="16"/>
      <c r="O94" s="17">
        <v>6.4</v>
      </c>
      <c r="P94" s="17">
        <v>4.8</v>
      </c>
      <c r="Q94" s="14">
        <f t="shared" si="6"/>
        <v>-0.25000000000000011</v>
      </c>
      <c r="R94" s="16"/>
      <c r="S94" s="17">
        <v>3.1</v>
      </c>
      <c r="T94" s="17">
        <v>2.5</v>
      </c>
      <c r="U94" s="14">
        <f t="shared" si="7"/>
        <v>-0.19354838709677424</v>
      </c>
      <c r="W94" s="18">
        <f t="shared" si="8"/>
        <v>-0.66666666666666674</v>
      </c>
      <c r="X94" s="19"/>
    </row>
    <row r="95" spans="1:24" x14ac:dyDescent="0.25">
      <c r="A95" s="12" t="s">
        <v>94</v>
      </c>
      <c r="B95" s="12" t="s">
        <v>260</v>
      </c>
      <c r="C95" s="13"/>
      <c r="D95" s="13"/>
      <c r="E95" s="14"/>
      <c r="F95" s="15"/>
      <c r="G95" s="13"/>
      <c r="H95" s="13"/>
      <c r="I95" s="14"/>
      <c r="J95" s="16"/>
      <c r="K95" s="17">
        <v>4.3</v>
      </c>
      <c r="L95" s="17">
        <v>4.9000000000000004</v>
      </c>
      <c r="M95" s="14">
        <f t="shared" si="5"/>
        <v>0.13953488372093026</v>
      </c>
      <c r="N95" s="16"/>
      <c r="O95" s="17">
        <v>2.1</v>
      </c>
      <c r="P95" s="17">
        <v>1.3</v>
      </c>
      <c r="Q95" s="14">
        <f t="shared" si="6"/>
        <v>-0.38095238095238093</v>
      </c>
      <c r="R95" s="16"/>
      <c r="S95" s="17">
        <v>1.1000000000000001</v>
      </c>
      <c r="T95" s="17">
        <v>0.7</v>
      </c>
      <c r="U95" s="14">
        <f t="shared" si="7"/>
        <v>-0.36363636363636376</v>
      </c>
      <c r="W95" s="18">
        <f t="shared" si="8"/>
        <v>-0.83720930232558144</v>
      </c>
      <c r="X95" s="19"/>
    </row>
    <row r="96" spans="1:24" x14ac:dyDescent="0.25">
      <c r="A96" s="12" t="s">
        <v>95</v>
      </c>
      <c r="B96" s="12" t="s">
        <v>250</v>
      </c>
      <c r="C96" s="20">
        <v>5.28</v>
      </c>
      <c r="D96" s="20">
        <v>4.26</v>
      </c>
      <c r="E96" s="14">
        <f>D96/C96-1</f>
        <v>-0.19318181818181823</v>
      </c>
      <c r="F96" s="15"/>
      <c r="G96" s="20">
        <v>3.84</v>
      </c>
      <c r="H96" s="20">
        <v>2.5499999999999998</v>
      </c>
      <c r="I96" s="14">
        <f>H96/G96-1</f>
        <v>-0.3359375</v>
      </c>
      <c r="J96" s="16"/>
      <c r="K96" s="17">
        <v>2.6</v>
      </c>
      <c r="L96" s="17">
        <v>1.8</v>
      </c>
      <c r="M96" s="14">
        <f t="shared" si="5"/>
        <v>-0.30769230769230771</v>
      </c>
      <c r="N96" s="16"/>
      <c r="O96" s="17">
        <v>1.9</v>
      </c>
      <c r="P96" s="17">
        <v>1.6</v>
      </c>
      <c r="Q96" s="14">
        <f t="shared" si="6"/>
        <v>-0.1578947368421052</v>
      </c>
      <c r="R96" s="16"/>
      <c r="S96" s="17">
        <v>1.3</v>
      </c>
      <c r="T96" s="17">
        <v>1.5</v>
      </c>
      <c r="U96" s="14">
        <f t="shared" si="7"/>
        <v>0.15384615384615374</v>
      </c>
      <c r="W96" s="18">
        <f t="shared" si="8"/>
        <v>-0.42307692307692313</v>
      </c>
      <c r="X96" s="19">
        <f t="shared" si="9"/>
        <v>-0.71590909090909094</v>
      </c>
    </row>
    <row r="97" spans="1:24" ht="28.5" x14ac:dyDescent="0.25">
      <c r="A97" s="12" t="s">
        <v>96</v>
      </c>
      <c r="B97" s="12" t="s">
        <v>263</v>
      </c>
      <c r="C97" s="13"/>
      <c r="D97" s="13"/>
      <c r="E97" s="14"/>
      <c r="F97" s="15"/>
      <c r="G97" s="13"/>
      <c r="H97" s="13"/>
      <c r="I97" s="14"/>
      <c r="J97" s="16"/>
      <c r="K97" s="17">
        <v>3.9</v>
      </c>
      <c r="L97" s="17">
        <v>3.7</v>
      </c>
      <c r="M97" s="14">
        <f t="shared" si="5"/>
        <v>-5.1282051282051211E-2</v>
      </c>
      <c r="N97" s="16"/>
      <c r="O97" s="17">
        <v>2.5</v>
      </c>
      <c r="P97" s="17">
        <v>2.1</v>
      </c>
      <c r="Q97" s="14">
        <f t="shared" si="6"/>
        <v>-0.15999999999999992</v>
      </c>
      <c r="R97" s="16"/>
      <c r="S97" s="17">
        <v>2.2000000000000002</v>
      </c>
      <c r="T97" s="17">
        <v>1.5</v>
      </c>
      <c r="U97" s="14">
        <f t="shared" si="7"/>
        <v>-0.31818181818181823</v>
      </c>
      <c r="W97" s="18">
        <f t="shared" si="8"/>
        <v>-0.61538461538461542</v>
      </c>
      <c r="X97" s="19"/>
    </row>
    <row r="98" spans="1:24" x14ac:dyDescent="0.25">
      <c r="A98" s="12" t="s">
        <v>97</v>
      </c>
      <c r="B98" s="12" t="s">
        <v>249</v>
      </c>
      <c r="C98" s="20">
        <v>5.73</v>
      </c>
      <c r="D98" s="20">
        <v>5.7</v>
      </c>
      <c r="E98" s="14">
        <f>D98/C98-1</f>
        <v>-5.2356020942408987E-3</v>
      </c>
      <c r="F98" s="15"/>
      <c r="G98" s="20">
        <v>5.74</v>
      </c>
      <c r="H98" s="20">
        <v>5.92</v>
      </c>
      <c r="I98" s="14">
        <f>H98/G98-1</f>
        <v>3.1358885017421567E-2</v>
      </c>
      <c r="J98" s="16"/>
      <c r="K98" s="17">
        <v>5.7</v>
      </c>
      <c r="L98" s="17">
        <v>5.9</v>
      </c>
      <c r="M98" s="14">
        <f t="shared" si="5"/>
        <v>3.5087719298245723E-2</v>
      </c>
      <c r="N98" s="16"/>
      <c r="O98" s="17">
        <v>4.8</v>
      </c>
      <c r="P98" s="17">
        <v>3.7</v>
      </c>
      <c r="Q98" s="14">
        <f t="shared" si="6"/>
        <v>-0.22916666666666663</v>
      </c>
      <c r="R98" s="16"/>
      <c r="S98" s="17">
        <v>2.6</v>
      </c>
      <c r="T98" s="17">
        <v>2</v>
      </c>
      <c r="U98" s="14">
        <f t="shared" si="7"/>
        <v>-0.23076923076923084</v>
      </c>
      <c r="W98" s="18">
        <f t="shared" si="8"/>
        <v>-0.64912280701754388</v>
      </c>
      <c r="X98" s="19">
        <f t="shared" si="9"/>
        <v>-0.65095986038394416</v>
      </c>
    </row>
    <row r="99" spans="1:24" ht="28.5" x14ac:dyDescent="0.25">
      <c r="A99" s="12" t="s">
        <v>98</v>
      </c>
      <c r="B99" s="12" t="s">
        <v>258</v>
      </c>
      <c r="C99" s="20">
        <v>6.05</v>
      </c>
      <c r="D99" s="20">
        <v>5.72</v>
      </c>
      <c r="E99" s="14">
        <f>D99/C99-1</f>
        <v>-5.4545454545454564E-2</v>
      </c>
      <c r="F99" s="15"/>
      <c r="G99" s="20">
        <v>5.48</v>
      </c>
      <c r="H99" s="20">
        <v>5.41</v>
      </c>
      <c r="I99" s="14">
        <f>H99/G99-1</f>
        <v>-1.2773722627737238E-2</v>
      </c>
      <c r="J99" s="16"/>
      <c r="K99" s="17">
        <v>5.0999999999999996</v>
      </c>
      <c r="L99" s="17">
        <v>5.6</v>
      </c>
      <c r="M99" s="14">
        <f t="shared" si="5"/>
        <v>9.8039215686274606E-2</v>
      </c>
      <c r="N99" s="16"/>
      <c r="O99" s="17">
        <v>4.5</v>
      </c>
      <c r="P99" s="17">
        <v>2.8</v>
      </c>
      <c r="Q99" s="14">
        <f t="shared" si="6"/>
        <v>-0.37777777777777777</v>
      </c>
      <c r="R99" s="16"/>
      <c r="S99" s="17">
        <v>2.5</v>
      </c>
      <c r="T99" s="17">
        <v>2.1</v>
      </c>
      <c r="U99" s="14">
        <f t="shared" si="7"/>
        <v>-0.15999999999999992</v>
      </c>
      <c r="W99" s="18">
        <f t="shared" si="8"/>
        <v>-0.58823529411764697</v>
      </c>
      <c r="X99" s="19">
        <f t="shared" si="9"/>
        <v>-0.65289256198347112</v>
      </c>
    </row>
    <row r="100" spans="1:24" x14ac:dyDescent="0.25">
      <c r="A100" s="12" t="s">
        <v>99</v>
      </c>
      <c r="B100" s="12" t="s">
        <v>256</v>
      </c>
      <c r="C100" s="13"/>
      <c r="D100" s="13"/>
      <c r="E100" s="14"/>
      <c r="F100" s="15"/>
      <c r="G100" s="13"/>
      <c r="H100" s="13"/>
      <c r="I100" s="14"/>
      <c r="J100" s="16"/>
      <c r="K100" s="17">
        <v>7</v>
      </c>
      <c r="L100" s="17">
        <v>7.2</v>
      </c>
      <c r="M100" s="14">
        <f t="shared" si="5"/>
        <v>2.8571428571428692E-2</v>
      </c>
      <c r="N100" s="16"/>
      <c r="O100" s="17">
        <v>6.6</v>
      </c>
      <c r="P100" s="17">
        <v>2.9</v>
      </c>
      <c r="Q100" s="14">
        <f t="shared" si="6"/>
        <v>-0.56060606060606055</v>
      </c>
      <c r="R100" s="16"/>
      <c r="S100" s="17">
        <v>1.7</v>
      </c>
      <c r="T100" s="17">
        <v>1.7</v>
      </c>
      <c r="U100" s="14">
        <f t="shared" si="7"/>
        <v>0</v>
      </c>
      <c r="W100" s="18">
        <f t="shared" si="8"/>
        <v>-0.75714285714285712</v>
      </c>
      <c r="X100" s="19"/>
    </row>
    <row r="101" spans="1:24" x14ac:dyDescent="0.25">
      <c r="A101" s="12" t="s">
        <v>100</v>
      </c>
      <c r="B101" s="12" t="s">
        <v>256</v>
      </c>
      <c r="C101" s="13"/>
      <c r="D101" s="13"/>
      <c r="E101" s="14"/>
      <c r="F101" s="15"/>
      <c r="G101" s="13"/>
      <c r="H101" s="13"/>
      <c r="I101" s="14"/>
      <c r="J101" s="16"/>
      <c r="K101" s="17">
        <v>6.2</v>
      </c>
      <c r="L101" s="17">
        <v>7</v>
      </c>
      <c r="M101" s="14">
        <f t="shared" si="5"/>
        <v>0.12903225806451601</v>
      </c>
      <c r="N101" s="16"/>
      <c r="O101" s="17">
        <v>6.6</v>
      </c>
      <c r="P101" s="17">
        <v>5.4</v>
      </c>
      <c r="Q101" s="14">
        <f t="shared" si="6"/>
        <v>-0.18181818181818177</v>
      </c>
      <c r="R101" s="16"/>
      <c r="S101" s="17">
        <v>4.5</v>
      </c>
      <c r="T101" s="17">
        <v>3.2</v>
      </c>
      <c r="U101" s="14">
        <f t="shared" si="7"/>
        <v>-0.28888888888888886</v>
      </c>
      <c r="W101" s="18">
        <f t="shared" si="8"/>
        <v>-0.4838709677419355</v>
      </c>
      <c r="X101" s="19"/>
    </row>
    <row r="102" spans="1:24" ht="28.5" x14ac:dyDescent="0.25">
      <c r="A102" s="12" t="s">
        <v>101</v>
      </c>
      <c r="B102" s="12" t="s">
        <v>263</v>
      </c>
      <c r="C102" s="20">
        <v>3.04</v>
      </c>
      <c r="D102" s="20">
        <v>2.99</v>
      </c>
      <c r="E102" s="14">
        <f>D102/C102-1</f>
        <v>-1.6447368421052544E-2</v>
      </c>
      <c r="F102" s="15"/>
      <c r="G102" s="20">
        <v>3.2</v>
      </c>
      <c r="H102" s="20">
        <v>2.63</v>
      </c>
      <c r="I102" s="14">
        <f>H102/G102-1</f>
        <v>-0.17812500000000009</v>
      </c>
      <c r="J102" s="16"/>
      <c r="K102" s="17">
        <v>3.5</v>
      </c>
      <c r="L102" s="17">
        <v>4</v>
      </c>
      <c r="M102" s="14">
        <f t="shared" si="5"/>
        <v>0.14285714285714279</v>
      </c>
      <c r="N102" s="16"/>
      <c r="O102" s="17">
        <v>3.2</v>
      </c>
      <c r="P102" s="17">
        <v>1.8</v>
      </c>
      <c r="Q102" s="14">
        <f t="shared" si="6"/>
        <v>-0.4375</v>
      </c>
      <c r="R102" s="16"/>
      <c r="S102" s="17">
        <v>2.1</v>
      </c>
      <c r="T102" s="17">
        <v>1.6</v>
      </c>
      <c r="U102" s="14">
        <f t="shared" si="7"/>
        <v>-0.23809523809523814</v>
      </c>
      <c r="W102" s="18">
        <f t="shared" si="8"/>
        <v>-0.54285714285714282</v>
      </c>
      <c r="X102" s="19">
        <f t="shared" si="9"/>
        <v>-0.47368421052631582</v>
      </c>
    </row>
    <row r="103" spans="1:24" x14ac:dyDescent="0.25">
      <c r="A103" s="12" t="s">
        <v>102</v>
      </c>
      <c r="B103" s="12"/>
      <c r="C103" s="13"/>
      <c r="D103" s="13"/>
      <c r="E103" s="14"/>
      <c r="F103" s="15"/>
      <c r="G103" s="13"/>
      <c r="H103" s="13"/>
      <c r="I103" s="14"/>
      <c r="J103" s="16"/>
      <c r="K103" s="17">
        <v>2.4</v>
      </c>
      <c r="L103" s="17">
        <v>2.5</v>
      </c>
      <c r="M103" s="14">
        <f t="shared" si="5"/>
        <v>4.1666666666666741E-2</v>
      </c>
      <c r="N103" s="16"/>
      <c r="O103" s="17">
        <v>2</v>
      </c>
      <c r="P103" s="17">
        <v>1.9</v>
      </c>
      <c r="Q103" s="14">
        <f t="shared" si="6"/>
        <v>-5.0000000000000044E-2</v>
      </c>
      <c r="R103" s="16"/>
      <c r="S103" s="17">
        <v>1.9</v>
      </c>
      <c r="T103" s="17">
        <v>1.5</v>
      </c>
      <c r="U103" s="14">
        <f t="shared" si="7"/>
        <v>-0.21052631578947367</v>
      </c>
      <c r="W103" s="18">
        <f t="shared" si="8"/>
        <v>-0.375</v>
      </c>
      <c r="X103" s="19"/>
    </row>
    <row r="104" spans="1:24" x14ac:dyDescent="0.25">
      <c r="A104" s="12" t="s">
        <v>103</v>
      </c>
      <c r="B104" s="12" t="s">
        <v>256</v>
      </c>
      <c r="C104" s="13"/>
      <c r="D104" s="13"/>
      <c r="E104" s="14"/>
      <c r="F104" s="15"/>
      <c r="G104" s="13"/>
      <c r="H104" s="13"/>
      <c r="I104" s="14"/>
      <c r="J104" s="16"/>
      <c r="K104" s="17">
        <v>4.5999999999999996</v>
      </c>
      <c r="L104" s="17">
        <v>4.0999999999999996</v>
      </c>
      <c r="M104" s="14">
        <f t="shared" si="5"/>
        <v>-0.10869565217391308</v>
      </c>
      <c r="N104" s="16"/>
      <c r="O104" s="17">
        <v>3.2</v>
      </c>
      <c r="P104" s="17">
        <v>2.8</v>
      </c>
      <c r="Q104" s="14">
        <f t="shared" si="6"/>
        <v>-0.12500000000000011</v>
      </c>
      <c r="R104" s="16"/>
      <c r="S104" s="17">
        <v>3</v>
      </c>
      <c r="T104" s="17">
        <v>2.8</v>
      </c>
      <c r="U104" s="14">
        <f t="shared" si="7"/>
        <v>-6.6666666666666763E-2</v>
      </c>
      <c r="W104" s="18">
        <f t="shared" si="8"/>
        <v>-0.39130434782608692</v>
      </c>
      <c r="X104" s="19"/>
    </row>
    <row r="105" spans="1:24" ht="28.5" x14ac:dyDescent="0.25">
      <c r="A105" s="12" t="s">
        <v>104</v>
      </c>
      <c r="B105" s="12" t="s">
        <v>263</v>
      </c>
      <c r="C105" s="20">
        <v>4.53</v>
      </c>
      <c r="D105" s="20">
        <v>3.8</v>
      </c>
      <c r="E105" s="14">
        <f>D105/C105-1</f>
        <v>-0.16114790286975722</v>
      </c>
      <c r="F105" s="15"/>
      <c r="G105" s="20">
        <v>3.41</v>
      </c>
      <c r="H105" s="20">
        <v>2.98</v>
      </c>
      <c r="I105" s="14">
        <f>H105/G105-1</f>
        <v>-0.12609970674486803</v>
      </c>
      <c r="J105" s="16"/>
      <c r="K105" s="17">
        <v>2.5</v>
      </c>
      <c r="L105" s="17">
        <v>2.6</v>
      </c>
      <c r="M105" s="14">
        <f t="shared" si="5"/>
        <v>4.0000000000000036E-2</v>
      </c>
      <c r="N105" s="16"/>
      <c r="O105" s="17">
        <v>1.6</v>
      </c>
      <c r="P105" s="17">
        <v>1.2</v>
      </c>
      <c r="Q105" s="14">
        <f t="shared" si="6"/>
        <v>-0.25000000000000011</v>
      </c>
      <c r="R105" s="16"/>
      <c r="S105" s="17">
        <v>1.4</v>
      </c>
      <c r="T105" s="17">
        <v>1.2</v>
      </c>
      <c r="U105" s="14">
        <f t="shared" si="7"/>
        <v>-0.14285714285714279</v>
      </c>
      <c r="W105" s="18">
        <f t="shared" si="8"/>
        <v>-0.52</v>
      </c>
      <c r="X105" s="19">
        <f t="shared" si="9"/>
        <v>-0.73509933774834435</v>
      </c>
    </row>
    <row r="106" spans="1:24" x14ac:dyDescent="0.25">
      <c r="A106" s="12" t="s">
        <v>105</v>
      </c>
      <c r="B106" s="12" t="s">
        <v>255</v>
      </c>
      <c r="C106" s="20">
        <v>4.78</v>
      </c>
      <c r="D106" s="20">
        <v>4.76</v>
      </c>
      <c r="E106" s="14">
        <f>D106/C106-1</f>
        <v>-4.1841004184101083E-3</v>
      </c>
      <c r="F106" s="15"/>
      <c r="G106" s="20">
        <v>5.64</v>
      </c>
      <c r="H106" s="20">
        <v>4.57</v>
      </c>
      <c r="I106" s="14">
        <f>H106/G106-1</f>
        <v>-0.18971631205673745</v>
      </c>
      <c r="J106" s="16"/>
      <c r="K106" s="17">
        <v>3.9</v>
      </c>
      <c r="L106" s="17">
        <v>5.7</v>
      </c>
      <c r="M106" s="14">
        <f t="shared" si="5"/>
        <v>0.46153846153846168</v>
      </c>
      <c r="N106" s="16"/>
      <c r="O106" s="17">
        <v>3.6</v>
      </c>
      <c r="P106" s="17">
        <v>2.9</v>
      </c>
      <c r="Q106" s="14">
        <f t="shared" si="6"/>
        <v>-0.19444444444444453</v>
      </c>
      <c r="R106" s="16"/>
      <c r="S106" s="17">
        <v>1.8</v>
      </c>
      <c r="T106" s="17">
        <v>1.4</v>
      </c>
      <c r="U106" s="14">
        <f t="shared" si="7"/>
        <v>-0.22222222222222232</v>
      </c>
      <c r="W106" s="18">
        <f t="shared" si="8"/>
        <v>-0.64102564102564097</v>
      </c>
      <c r="X106" s="19">
        <f t="shared" si="9"/>
        <v>-0.70711297071129708</v>
      </c>
    </row>
    <row r="107" spans="1:24" x14ac:dyDescent="0.25">
      <c r="A107" s="12" t="s">
        <v>106</v>
      </c>
      <c r="B107" s="12" t="s">
        <v>260</v>
      </c>
      <c r="C107" s="20">
        <v>4.6900000000000004</v>
      </c>
      <c r="D107" s="20">
        <v>4.91</v>
      </c>
      <c r="E107" s="14">
        <f>D107/C107-1</f>
        <v>4.6908315565031833E-2</v>
      </c>
      <c r="F107" s="15"/>
      <c r="G107" s="20">
        <v>5.35</v>
      </c>
      <c r="H107" s="20">
        <v>4.59</v>
      </c>
      <c r="I107" s="14">
        <f>H107/G107-1</f>
        <v>-0.14205607476635507</v>
      </c>
      <c r="J107" s="16"/>
      <c r="K107" s="17">
        <v>3.6</v>
      </c>
      <c r="L107" s="17">
        <v>2.1</v>
      </c>
      <c r="M107" s="14">
        <f t="shared" si="5"/>
        <v>-0.41666666666666663</v>
      </c>
      <c r="N107" s="16"/>
      <c r="O107" s="17">
        <v>1.7</v>
      </c>
      <c r="P107" s="17">
        <v>1.4</v>
      </c>
      <c r="Q107" s="14">
        <f t="shared" si="6"/>
        <v>-0.17647058823529416</v>
      </c>
      <c r="R107" s="16"/>
      <c r="S107" s="17">
        <v>1.4</v>
      </c>
      <c r="T107" s="17">
        <v>1.2</v>
      </c>
      <c r="U107" s="14">
        <f t="shared" si="7"/>
        <v>-0.14285714285714279</v>
      </c>
      <c r="W107" s="18">
        <f t="shared" si="8"/>
        <v>-0.66666666666666674</v>
      </c>
      <c r="X107" s="19">
        <f t="shared" si="9"/>
        <v>-0.74413646055437099</v>
      </c>
    </row>
    <row r="108" spans="1:24" x14ac:dyDescent="0.25">
      <c r="A108" s="12" t="s">
        <v>107</v>
      </c>
      <c r="B108" s="12"/>
      <c r="C108" s="13"/>
      <c r="D108" s="13"/>
      <c r="E108" s="14"/>
      <c r="F108" s="15"/>
      <c r="G108" s="13"/>
      <c r="H108" s="13"/>
      <c r="I108" s="14"/>
      <c r="J108" s="16"/>
      <c r="K108" s="17">
        <v>2.2000000000000002</v>
      </c>
      <c r="L108" s="17">
        <v>2.7</v>
      </c>
      <c r="M108" s="14">
        <f t="shared" si="5"/>
        <v>0.22727272727272729</v>
      </c>
      <c r="N108" s="16"/>
      <c r="O108" s="17">
        <v>1.4</v>
      </c>
      <c r="P108" s="17">
        <v>1.5</v>
      </c>
      <c r="Q108" s="14">
        <f t="shared" si="6"/>
        <v>7.1428571428571397E-2</v>
      </c>
      <c r="R108" s="16"/>
      <c r="S108" s="17">
        <v>1.6</v>
      </c>
      <c r="T108" s="17">
        <v>1.4</v>
      </c>
      <c r="U108" s="14">
        <f t="shared" si="7"/>
        <v>-0.12500000000000011</v>
      </c>
      <c r="W108" s="18">
        <f t="shared" si="8"/>
        <v>-0.36363636363636376</v>
      </c>
      <c r="X108" s="19"/>
    </row>
    <row r="109" spans="1:24" x14ac:dyDescent="0.25">
      <c r="A109" s="12" t="s">
        <v>108</v>
      </c>
      <c r="B109" s="12" t="s">
        <v>256</v>
      </c>
      <c r="C109" s="13"/>
      <c r="D109" s="13"/>
      <c r="E109" s="14"/>
      <c r="F109" s="15"/>
      <c r="G109" s="13"/>
      <c r="H109" s="13"/>
      <c r="I109" s="14"/>
      <c r="J109" s="16"/>
      <c r="K109" s="17">
        <v>7.4</v>
      </c>
      <c r="L109" s="17">
        <v>7.9</v>
      </c>
      <c r="M109" s="14">
        <f t="shared" si="5"/>
        <v>6.7567567567567544E-2</v>
      </c>
      <c r="N109" s="16"/>
      <c r="O109" s="17">
        <v>7.3</v>
      </c>
      <c r="P109" s="17">
        <v>4.7</v>
      </c>
      <c r="Q109" s="14">
        <f t="shared" si="6"/>
        <v>-0.35616438356164382</v>
      </c>
      <c r="R109" s="16"/>
      <c r="S109" s="17">
        <v>3.8</v>
      </c>
      <c r="T109" s="17">
        <v>2.6</v>
      </c>
      <c r="U109" s="14">
        <f t="shared" si="7"/>
        <v>-0.31578947368421051</v>
      </c>
      <c r="W109" s="18">
        <f t="shared" si="8"/>
        <v>-0.64864864864864868</v>
      </c>
      <c r="X109" s="19"/>
    </row>
    <row r="110" spans="1:24" x14ac:dyDescent="0.25">
      <c r="A110" s="12" t="s">
        <v>109</v>
      </c>
      <c r="B110" s="12" t="s">
        <v>261</v>
      </c>
      <c r="C110" s="20">
        <v>6.42</v>
      </c>
      <c r="D110" s="20">
        <v>6.32</v>
      </c>
      <c r="E110" s="14">
        <f>D110/C110-1</f>
        <v>-1.5576323987538832E-2</v>
      </c>
      <c r="F110" s="15"/>
      <c r="G110" s="20">
        <v>6.28</v>
      </c>
      <c r="H110" s="20">
        <v>5.76</v>
      </c>
      <c r="I110" s="14">
        <f>H110/G110-1</f>
        <v>-8.280254777070073E-2</v>
      </c>
      <c r="J110" s="16"/>
      <c r="K110" s="17">
        <v>4.5999999999999996</v>
      </c>
      <c r="L110" s="17">
        <v>3.9</v>
      </c>
      <c r="M110" s="14">
        <f t="shared" si="5"/>
        <v>-0.15217391304347816</v>
      </c>
      <c r="N110" s="16"/>
      <c r="O110" s="17">
        <v>3.1</v>
      </c>
      <c r="P110" s="17">
        <v>2.2999999999999998</v>
      </c>
      <c r="Q110" s="14">
        <f t="shared" si="6"/>
        <v>-0.25806451612903236</v>
      </c>
      <c r="R110" s="16"/>
      <c r="S110" s="17">
        <v>2.6</v>
      </c>
      <c r="T110" s="17">
        <v>3</v>
      </c>
      <c r="U110" s="14">
        <f t="shared" si="7"/>
        <v>0.15384615384615374</v>
      </c>
      <c r="W110" s="18">
        <f t="shared" si="8"/>
        <v>-0.34782608695652173</v>
      </c>
      <c r="X110" s="19">
        <f t="shared" si="9"/>
        <v>-0.53271028037383172</v>
      </c>
    </row>
    <row r="111" spans="1:24" x14ac:dyDescent="0.25">
      <c r="A111" s="12" t="s">
        <v>110</v>
      </c>
      <c r="B111" s="12" t="s">
        <v>271</v>
      </c>
      <c r="C111" s="13"/>
      <c r="D111" s="13"/>
      <c r="E111" s="14"/>
      <c r="F111" s="15"/>
      <c r="G111" s="13"/>
      <c r="H111" s="13"/>
      <c r="I111" s="14"/>
      <c r="J111" s="16"/>
      <c r="K111" s="17">
        <v>7.4</v>
      </c>
      <c r="L111" s="17">
        <v>7.9</v>
      </c>
      <c r="M111" s="14">
        <f t="shared" si="5"/>
        <v>6.7567567567567544E-2</v>
      </c>
      <c r="N111" s="16"/>
      <c r="O111" s="17">
        <v>7.5</v>
      </c>
      <c r="P111" s="17">
        <v>5.4</v>
      </c>
      <c r="Q111" s="14">
        <f t="shared" si="6"/>
        <v>-0.27999999999999992</v>
      </c>
      <c r="R111" s="16"/>
      <c r="S111" s="17">
        <v>4.4000000000000004</v>
      </c>
      <c r="T111" s="17">
        <v>3.2</v>
      </c>
      <c r="U111" s="14">
        <f t="shared" si="7"/>
        <v>-0.27272727272727271</v>
      </c>
      <c r="W111" s="18">
        <f t="shared" si="8"/>
        <v>-0.56756756756756754</v>
      </c>
      <c r="X111" s="19"/>
    </row>
    <row r="112" spans="1:24" x14ac:dyDescent="0.25">
      <c r="A112" s="12" t="s">
        <v>111</v>
      </c>
      <c r="B112" s="12" t="s">
        <v>254</v>
      </c>
      <c r="C112" s="13"/>
      <c r="D112" s="13"/>
      <c r="E112" s="14"/>
      <c r="F112" s="15"/>
      <c r="G112" s="13"/>
      <c r="H112" s="13"/>
      <c r="I112" s="14"/>
      <c r="J112" s="16"/>
      <c r="K112" s="17">
        <v>6.1</v>
      </c>
      <c r="L112" s="17">
        <v>6.3</v>
      </c>
      <c r="M112" s="14">
        <f t="shared" si="5"/>
        <v>3.2786885245901676E-2</v>
      </c>
      <c r="N112" s="16"/>
      <c r="O112" s="17">
        <v>5</v>
      </c>
      <c r="P112" s="17">
        <v>4.4000000000000004</v>
      </c>
      <c r="Q112" s="14">
        <f t="shared" si="6"/>
        <v>-0.11999999999999988</v>
      </c>
      <c r="R112" s="16"/>
      <c r="S112" s="17">
        <v>3.9</v>
      </c>
      <c r="T112" s="17">
        <v>3.1</v>
      </c>
      <c r="U112" s="14">
        <f t="shared" si="7"/>
        <v>-0.20512820512820507</v>
      </c>
      <c r="W112" s="18">
        <f t="shared" si="8"/>
        <v>-0.49180327868852458</v>
      </c>
      <c r="X112" s="19"/>
    </row>
    <row r="113" spans="1:24" x14ac:dyDescent="0.25">
      <c r="A113" s="12" t="s">
        <v>112</v>
      </c>
      <c r="B113" s="12" t="s">
        <v>250</v>
      </c>
      <c r="C113" s="13"/>
      <c r="D113" s="13"/>
      <c r="E113" s="14"/>
      <c r="F113" s="15"/>
      <c r="G113" s="13"/>
      <c r="H113" s="13"/>
      <c r="I113" s="14"/>
      <c r="J113" s="16"/>
      <c r="K113" s="17">
        <v>7</v>
      </c>
      <c r="L113" s="17">
        <v>6</v>
      </c>
      <c r="M113" s="14">
        <f t="shared" si="5"/>
        <v>-0.1428571428571429</v>
      </c>
      <c r="N113" s="16"/>
      <c r="O113" s="17">
        <v>4.7</v>
      </c>
      <c r="P113" s="17">
        <v>2.5</v>
      </c>
      <c r="Q113" s="14">
        <f t="shared" si="6"/>
        <v>-0.46808510638297873</v>
      </c>
      <c r="R113" s="16"/>
      <c r="S113" s="17">
        <v>2.2000000000000002</v>
      </c>
      <c r="T113" s="17">
        <v>1.5</v>
      </c>
      <c r="U113" s="14">
        <f t="shared" si="7"/>
        <v>-0.31818181818181823</v>
      </c>
      <c r="W113" s="18">
        <f t="shared" si="8"/>
        <v>-0.7857142857142857</v>
      </c>
      <c r="X113" s="19"/>
    </row>
    <row r="114" spans="1:24" x14ac:dyDescent="0.25">
      <c r="A114" s="12" t="s">
        <v>113</v>
      </c>
      <c r="B114" s="12" t="s">
        <v>256</v>
      </c>
      <c r="C114" s="13"/>
      <c r="D114" s="13"/>
      <c r="E114" s="14"/>
      <c r="F114" s="15"/>
      <c r="G114" s="13"/>
      <c r="H114" s="13"/>
      <c r="I114" s="14"/>
      <c r="J114" s="16"/>
      <c r="K114" s="17">
        <v>7.1</v>
      </c>
      <c r="L114" s="17">
        <v>7.3</v>
      </c>
      <c r="M114" s="14">
        <f t="shared" si="5"/>
        <v>2.8169014084507005E-2</v>
      </c>
      <c r="N114" s="16"/>
      <c r="O114" s="17">
        <v>5.2</v>
      </c>
      <c r="P114" s="17">
        <v>3.2</v>
      </c>
      <c r="Q114" s="14">
        <f t="shared" si="6"/>
        <v>-0.38461538461538458</v>
      </c>
      <c r="R114" s="16"/>
      <c r="S114" s="17">
        <v>2</v>
      </c>
      <c r="T114" s="17">
        <v>1.5</v>
      </c>
      <c r="U114" s="14">
        <f t="shared" si="7"/>
        <v>-0.25</v>
      </c>
      <c r="W114" s="18">
        <f t="shared" si="8"/>
        <v>-0.78873239436619713</v>
      </c>
      <c r="X114" s="19"/>
    </row>
    <row r="115" spans="1:24" x14ac:dyDescent="0.25">
      <c r="A115" s="12" t="s">
        <v>114</v>
      </c>
      <c r="B115" s="12" t="s">
        <v>261</v>
      </c>
      <c r="C115" s="13"/>
      <c r="D115" s="13"/>
      <c r="E115" s="14"/>
      <c r="F115" s="15"/>
      <c r="G115" s="13"/>
      <c r="H115" s="13"/>
      <c r="I115" s="14"/>
      <c r="J115" s="16"/>
      <c r="K115" s="17">
        <v>4.5999999999999996</v>
      </c>
      <c r="L115" s="17">
        <v>5.4</v>
      </c>
      <c r="M115" s="14">
        <f t="shared" si="5"/>
        <v>0.17391304347826098</v>
      </c>
      <c r="N115" s="16"/>
      <c r="O115" s="17">
        <v>4.2</v>
      </c>
      <c r="P115" s="17">
        <v>3.3</v>
      </c>
      <c r="Q115" s="14">
        <f t="shared" si="6"/>
        <v>-0.21428571428571441</v>
      </c>
      <c r="R115" s="16"/>
      <c r="S115" s="17">
        <v>3.1</v>
      </c>
      <c r="T115" s="17">
        <v>2.8</v>
      </c>
      <c r="U115" s="14">
        <f t="shared" si="7"/>
        <v>-9.6774193548387233E-2</v>
      </c>
      <c r="W115" s="18">
        <f t="shared" si="8"/>
        <v>-0.39130434782608692</v>
      </c>
      <c r="X115" s="19"/>
    </row>
    <row r="116" spans="1:24" ht="28.5" x14ac:dyDescent="0.25">
      <c r="A116" s="12" t="s">
        <v>115</v>
      </c>
      <c r="B116" s="12" t="s">
        <v>258</v>
      </c>
      <c r="C116" s="13"/>
      <c r="D116" s="13"/>
      <c r="E116" s="14"/>
      <c r="F116" s="15"/>
      <c r="G116" s="13"/>
      <c r="H116" s="13"/>
      <c r="I116" s="14"/>
      <c r="J116" s="16"/>
      <c r="K116" s="17">
        <v>6.2</v>
      </c>
      <c r="L116" s="17">
        <v>6.3</v>
      </c>
      <c r="M116" s="14">
        <f t="shared" si="5"/>
        <v>1.6129032258064502E-2</v>
      </c>
      <c r="N116" s="16"/>
      <c r="O116" s="17">
        <v>6.3</v>
      </c>
      <c r="P116" s="17">
        <v>5.4</v>
      </c>
      <c r="Q116" s="14">
        <f t="shared" si="6"/>
        <v>-0.14285714285714279</v>
      </c>
      <c r="R116" s="16"/>
      <c r="S116" s="17">
        <v>3.1</v>
      </c>
      <c r="T116" s="17">
        <v>2.4</v>
      </c>
      <c r="U116" s="14">
        <f t="shared" si="7"/>
        <v>-0.22580645161290325</v>
      </c>
      <c r="W116" s="18">
        <f t="shared" si="8"/>
        <v>-0.61290322580645162</v>
      </c>
      <c r="X116" s="19"/>
    </row>
    <row r="117" spans="1:24" x14ac:dyDescent="0.25">
      <c r="A117" s="12" t="s">
        <v>116</v>
      </c>
      <c r="B117" s="12" t="s">
        <v>250</v>
      </c>
      <c r="C117" s="13"/>
      <c r="D117" s="13"/>
      <c r="E117" s="14"/>
      <c r="F117" s="15"/>
      <c r="G117" s="13"/>
      <c r="H117" s="13"/>
      <c r="I117" s="14"/>
      <c r="J117" s="16"/>
      <c r="K117" s="17">
        <v>2.1</v>
      </c>
      <c r="L117" s="17">
        <v>1.7</v>
      </c>
      <c r="M117" s="14">
        <f t="shared" si="5"/>
        <v>-0.19047619047619058</v>
      </c>
      <c r="N117" s="16"/>
      <c r="O117" s="17">
        <v>1.9</v>
      </c>
      <c r="P117" s="17">
        <v>1.3</v>
      </c>
      <c r="Q117" s="14">
        <f t="shared" si="6"/>
        <v>-0.31578947368421051</v>
      </c>
      <c r="R117" s="16"/>
      <c r="S117" s="17">
        <v>1.4</v>
      </c>
      <c r="T117" s="17">
        <v>1.3</v>
      </c>
      <c r="U117" s="14">
        <f t="shared" si="7"/>
        <v>-7.1428571428571286E-2</v>
      </c>
      <c r="W117" s="18">
        <f t="shared" si="8"/>
        <v>-0.38095238095238093</v>
      </c>
      <c r="X117" s="19"/>
    </row>
    <row r="118" spans="1:24" x14ac:dyDescent="0.25">
      <c r="A118" s="12" t="s">
        <v>117</v>
      </c>
      <c r="B118" s="12" t="s">
        <v>256</v>
      </c>
      <c r="C118" s="13"/>
      <c r="D118" s="13"/>
      <c r="E118" s="14"/>
      <c r="F118" s="15"/>
      <c r="G118" s="13"/>
      <c r="H118" s="13"/>
      <c r="I118" s="14"/>
      <c r="J118" s="16"/>
      <c r="K118" s="17">
        <v>5.8</v>
      </c>
      <c r="L118" s="17">
        <v>5.8</v>
      </c>
      <c r="M118" s="14">
        <f t="shared" si="5"/>
        <v>0</v>
      </c>
      <c r="N118" s="16"/>
      <c r="O118" s="17">
        <v>4</v>
      </c>
      <c r="P118" s="17">
        <v>2.7</v>
      </c>
      <c r="Q118" s="14">
        <f t="shared" si="6"/>
        <v>-0.32499999999999996</v>
      </c>
      <c r="R118" s="16"/>
      <c r="S118" s="17">
        <v>2.2999999999999998</v>
      </c>
      <c r="T118" s="17">
        <v>2.2000000000000002</v>
      </c>
      <c r="U118" s="14">
        <f t="shared" si="7"/>
        <v>-4.3478260869565077E-2</v>
      </c>
      <c r="W118" s="18">
        <f t="shared" si="8"/>
        <v>-0.6206896551724137</v>
      </c>
      <c r="X118" s="19"/>
    </row>
    <row r="119" spans="1:24" x14ac:dyDescent="0.25">
      <c r="A119" s="12" t="s">
        <v>118</v>
      </c>
      <c r="B119" s="12" t="s">
        <v>270</v>
      </c>
      <c r="C119" s="13"/>
      <c r="D119" s="13"/>
      <c r="E119" s="14"/>
      <c r="F119" s="15"/>
      <c r="G119" s="13"/>
      <c r="H119" s="13"/>
      <c r="I119" s="14"/>
      <c r="J119" s="16"/>
      <c r="K119" s="17">
        <v>5.7</v>
      </c>
      <c r="L119" s="17">
        <v>5.8</v>
      </c>
      <c r="M119" s="14">
        <f t="shared" si="5"/>
        <v>1.754385964912264E-2</v>
      </c>
      <c r="N119" s="16"/>
      <c r="O119" s="17">
        <v>5.7</v>
      </c>
      <c r="P119" s="17">
        <v>4.0999999999999996</v>
      </c>
      <c r="Q119" s="14">
        <f t="shared" si="6"/>
        <v>-0.28070175438596501</v>
      </c>
      <c r="R119" s="16"/>
      <c r="S119" s="17">
        <v>3.3</v>
      </c>
      <c r="T119" s="17">
        <v>2.7</v>
      </c>
      <c r="U119" s="14">
        <f t="shared" si="7"/>
        <v>-0.18181818181818177</v>
      </c>
      <c r="W119" s="18">
        <f t="shared" si="8"/>
        <v>-0.52631578947368418</v>
      </c>
      <c r="X119" s="19"/>
    </row>
    <row r="120" spans="1:24" x14ac:dyDescent="0.25">
      <c r="A120" s="12" t="s">
        <v>119</v>
      </c>
      <c r="B120" s="12" t="s">
        <v>269</v>
      </c>
      <c r="C120" s="13"/>
      <c r="D120" s="13"/>
      <c r="E120" s="14"/>
      <c r="F120" s="15"/>
      <c r="G120" s="13"/>
      <c r="H120" s="13"/>
      <c r="I120" s="14"/>
      <c r="J120" s="16"/>
      <c r="K120" s="17">
        <v>6</v>
      </c>
      <c r="L120" s="17">
        <v>6.6</v>
      </c>
      <c r="M120" s="14">
        <f t="shared" si="5"/>
        <v>9.9999999999999867E-2</v>
      </c>
      <c r="N120" s="16"/>
      <c r="O120" s="17">
        <v>6.9</v>
      </c>
      <c r="P120" s="17">
        <v>6.2</v>
      </c>
      <c r="Q120" s="14">
        <f t="shared" si="6"/>
        <v>-0.10144927536231885</v>
      </c>
      <c r="R120" s="16"/>
      <c r="S120" s="17">
        <v>5.0999999999999996</v>
      </c>
      <c r="T120" s="17">
        <v>4</v>
      </c>
      <c r="U120" s="14">
        <f t="shared" si="7"/>
        <v>-0.21568627450980382</v>
      </c>
      <c r="W120" s="18">
        <f t="shared" si="8"/>
        <v>-0.33333333333333337</v>
      </c>
      <c r="X120" s="19"/>
    </row>
    <row r="121" spans="1:24" x14ac:dyDescent="0.25">
      <c r="A121" s="12" t="s">
        <v>120</v>
      </c>
      <c r="B121" s="12" t="s">
        <v>251</v>
      </c>
      <c r="C121" s="13"/>
      <c r="D121" s="13"/>
      <c r="E121" s="14"/>
      <c r="F121" s="15"/>
      <c r="G121" s="13"/>
      <c r="H121" s="13"/>
      <c r="I121" s="14"/>
      <c r="J121" s="16"/>
      <c r="K121" s="17">
        <v>7</v>
      </c>
      <c r="L121" s="17">
        <v>7.8</v>
      </c>
      <c r="M121" s="14">
        <f t="shared" si="5"/>
        <v>0.11428571428571432</v>
      </c>
      <c r="N121" s="16"/>
      <c r="O121" s="17">
        <v>7.5</v>
      </c>
      <c r="P121" s="17">
        <v>3.4</v>
      </c>
      <c r="Q121" s="14">
        <f t="shared" si="6"/>
        <v>-0.54666666666666663</v>
      </c>
      <c r="R121" s="16"/>
      <c r="S121" s="17">
        <v>2.6</v>
      </c>
      <c r="T121" s="17">
        <v>2.4</v>
      </c>
      <c r="U121" s="14">
        <f t="shared" si="7"/>
        <v>-7.6923076923076983E-2</v>
      </c>
      <c r="W121" s="18">
        <f t="shared" si="8"/>
        <v>-0.65714285714285714</v>
      </c>
      <c r="X121" s="19"/>
    </row>
    <row r="122" spans="1:24" ht="28.5" x14ac:dyDescent="0.25">
      <c r="A122" s="12" t="s">
        <v>121</v>
      </c>
      <c r="B122" s="12" t="s">
        <v>263</v>
      </c>
      <c r="C122" s="13"/>
      <c r="D122" s="13"/>
      <c r="E122" s="14"/>
      <c r="F122" s="15"/>
      <c r="G122" s="13"/>
      <c r="H122" s="13"/>
      <c r="I122" s="14"/>
      <c r="J122" s="16"/>
      <c r="K122" s="17">
        <v>2.7</v>
      </c>
      <c r="L122" s="17">
        <v>3</v>
      </c>
      <c r="M122" s="14">
        <f t="shared" si="5"/>
        <v>0.11111111111111094</v>
      </c>
      <c r="N122" s="16"/>
      <c r="O122" s="17">
        <v>1.7</v>
      </c>
      <c r="P122" s="17">
        <v>1.4</v>
      </c>
      <c r="Q122" s="14">
        <f t="shared" si="6"/>
        <v>-0.17647058823529416</v>
      </c>
      <c r="R122" s="16"/>
      <c r="S122" s="17">
        <v>1.4</v>
      </c>
      <c r="T122" s="17">
        <v>1.5</v>
      </c>
      <c r="U122" s="14">
        <f t="shared" si="7"/>
        <v>7.1428571428571397E-2</v>
      </c>
      <c r="W122" s="18">
        <f t="shared" si="8"/>
        <v>-0.44444444444444453</v>
      </c>
      <c r="X122" s="19"/>
    </row>
    <row r="123" spans="1:24" x14ac:dyDescent="0.25">
      <c r="A123" s="12" t="s">
        <v>122</v>
      </c>
      <c r="B123" s="12" t="s">
        <v>250</v>
      </c>
      <c r="C123" s="20">
        <v>4.96</v>
      </c>
      <c r="D123" s="20">
        <v>4.1900000000000004</v>
      </c>
      <c r="E123" s="14">
        <f>D123/C123-1</f>
        <v>-0.15524193548387089</v>
      </c>
      <c r="F123" s="15"/>
      <c r="G123" s="20">
        <v>3.94</v>
      </c>
      <c r="H123" s="20">
        <v>3.14</v>
      </c>
      <c r="I123" s="14">
        <f>H123/G123-1</f>
        <v>-0.20304568527918776</v>
      </c>
      <c r="J123" s="16"/>
      <c r="K123" s="17">
        <v>2.7</v>
      </c>
      <c r="L123" s="17">
        <v>2.2000000000000002</v>
      </c>
      <c r="M123" s="14">
        <f t="shared" si="5"/>
        <v>-0.18518518518518512</v>
      </c>
      <c r="N123" s="16"/>
      <c r="O123" s="17">
        <v>2</v>
      </c>
      <c r="P123" s="17">
        <v>1.6</v>
      </c>
      <c r="Q123" s="14">
        <f t="shared" si="6"/>
        <v>-0.19999999999999996</v>
      </c>
      <c r="R123" s="16"/>
      <c r="S123" s="17">
        <v>1.5</v>
      </c>
      <c r="T123" s="17">
        <v>1.2</v>
      </c>
      <c r="U123" s="14">
        <f t="shared" si="7"/>
        <v>-0.20000000000000007</v>
      </c>
      <c r="W123" s="18">
        <f t="shared" si="8"/>
        <v>-0.55555555555555558</v>
      </c>
      <c r="X123" s="19">
        <f t="shared" si="9"/>
        <v>-0.75806451612903225</v>
      </c>
    </row>
    <row r="124" spans="1:24" ht="28.5" x14ac:dyDescent="0.25">
      <c r="A124" s="12" t="s">
        <v>123</v>
      </c>
      <c r="B124" s="12" t="s">
        <v>263</v>
      </c>
      <c r="C124" s="20">
        <v>4.04</v>
      </c>
      <c r="D124" s="20">
        <v>3.05</v>
      </c>
      <c r="E124" s="14">
        <f>D124/C124-1</f>
        <v>-0.24504950495049505</v>
      </c>
      <c r="F124" s="15"/>
      <c r="G124" s="20">
        <v>2.83</v>
      </c>
      <c r="H124" s="20">
        <v>1.85</v>
      </c>
      <c r="I124" s="14">
        <f>H124/G124-1</f>
        <v>-0.3462897526501767</v>
      </c>
      <c r="J124" s="16"/>
      <c r="K124" s="17">
        <v>2</v>
      </c>
      <c r="L124" s="17">
        <v>2.4</v>
      </c>
      <c r="M124" s="14">
        <f t="shared" si="5"/>
        <v>0.19999999999999996</v>
      </c>
      <c r="N124" s="16"/>
      <c r="O124" s="17">
        <v>1.5</v>
      </c>
      <c r="P124" s="17">
        <v>1.7</v>
      </c>
      <c r="Q124" s="14">
        <f t="shared" si="6"/>
        <v>0.1333333333333333</v>
      </c>
      <c r="R124" s="16"/>
      <c r="S124" s="17">
        <v>1.6</v>
      </c>
      <c r="T124" s="17">
        <v>1.4</v>
      </c>
      <c r="U124" s="14">
        <f t="shared" si="7"/>
        <v>-0.12500000000000011</v>
      </c>
      <c r="W124" s="18">
        <f t="shared" si="8"/>
        <v>-0.30000000000000004</v>
      </c>
      <c r="X124" s="19">
        <f t="shared" si="9"/>
        <v>-0.65346534653465349</v>
      </c>
    </row>
    <row r="125" spans="1:24" x14ac:dyDescent="0.25">
      <c r="A125" s="12" t="s">
        <v>124</v>
      </c>
      <c r="B125" s="12" t="s">
        <v>260</v>
      </c>
      <c r="C125" s="13"/>
      <c r="D125" s="13"/>
      <c r="E125" s="14"/>
      <c r="F125" s="15"/>
      <c r="G125" s="13"/>
      <c r="H125" s="13"/>
      <c r="I125" s="14"/>
      <c r="J125" s="16"/>
      <c r="K125" s="17">
        <v>5.6</v>
      </c>
      <c r="L125" s="17">
        <v>3.6</v>
      </c>
      <c r="M125" s="14">
        <f t="shared" si="5"/>
        <v>-0.3571428571428571</v>
      </c>
      <c r="N125" s="16"/>
      <c r="O125" s="17">
        <v>1.7</v>
      </c>
      <c r="P125" s="17">
        <v>1.4</v>
      </c>
      <c r="Q125" s="14">
        <f t="shared" si="6"/>
        <v>-0.17647058823529416</v>
      </c>
      <c r="R125" s="16"/>
      <c r="S125" s="17">
        <v>1.1000000000000001</v>
      </c>
      <c r="T125" s="17">
        <v>0.7</v>
      </c>
      <c r="U125" s="14">
        <f t="shared" si="7"/>
        <v>-0.36363636363636376</v>
      </c>
      <c r="W125" s="18">
        <f t="shared" si="8"/>
        <v>-0.875</v>
      </c>
      <c r="X125" s="19"/>
    </row>
    <row r="126" spans="1:24" x14ac:dyDescent="0.25">
      <c r="A126" s="12" t="s">
        <v>125</v>
      </c>
      <c r="B126" s="12" t="s">
        <v>271</v>
      </c>
      <c r="C126" s="13"/>
      <c r="D126" s="13"/>
      <c r="E126" s="14"/>
      <c r="F126" s="15"/>
      <c r="G126" s="13"/>
      <c r="H126" s="13"/>
      <c r="I126" s="14"/>
      <c r="J126" s="16"/>
      <c r="K126" s="17">
        <v>7.4</v>
      </c>
      <c r="L126" s="17">
        <v>7.2</v>
      </c>
      <c r="M126" s="14">
        <f t="shared" si="5"/>
        <v>-2.7027027027027084E-2</v>
      </c>
      <c r="N126" s="16"/>
      <c r="O126" s="17">
        <v>6.8</v>
      </c>
      <c r="P126" s="17">
        <v>6</v>
      </c>
      <c r="Q126" s="14">
        <f t="shared" si="6"/>
        <v>-0.11764705882352944</v>
      </c>
      <c r="R126" s="16"/>
      <c r="S126" s="17">
        <v>4.9000000000000004</v>
      </c>
      <c r="T126" s="17">
        <v>4</v>
      </c>
      <c r="U126" s="14">
        <f t="shared" si="7"/>
        <v>-0.18367346938775519</v>
      </c>
      <c r="W126" s="18">
        <f t="shared" si="8"/>
        <v>-0.45945945945945954</v>
      </c>
      <c r="X126" s="19"/>
    </row>
    <row r="127" spans="1:24" x14ac:dyDescent="0.25">
      <c r="A127" s="12" t="s">
        <v>126</v>
      </c>
      <c r="B127" s="12" t="s">
        <v>271</v>
      </c>
      <c r="C127" s="13"/>
      <c r="D127" s="13"/>
      <c r="E127" s="14"/>
      <c r="F127" s="15"/>
      <c r="G127" s="13"/>
      <c r="H127" s="13"/>
      <c r="I127" s="14"/>
      <c r="J127" s="16"/>
      <c r="K127" s="17">
        <v>6.8</v>
      </c>
      <c r="L127" s="17">
        <v>7.1</v>
      </c>
      <c r="M127" s="14">
        <f t="shared" si="5"/>
        <v>4.4117647058823595E-2</v>
      </c>
      <c r="N127" s="16"/>
      <c r="O127" s="17">
        <v>7.5</v>
      </c>
      <c r="P127" s="17">
        <v>6.4</v>
      </c>
      <c r="Q127" s="14">
        <f t="shared" si="6"/>
        <v>-0.14666666666666661</v>
      </c>
      <c r="R127" s="16"/>
      <c r="S127" s="17">
        <v>5.3</v>
      </c>
      <c r="T127" s="17">
        <v>3.6</v>
      </c>
      <c r="U127" s="14">
        <f t="shared" si="7"/>
        <v>-0.320754716981132</v>
      </c>
      <c r="W127" s="18">
        <f t="shared" si="8"/>
        <v>-0.47058823529411764</v>
      </c>
      <c r="X127" s="19"/>
    </row>
    <row r="128" spans="1:24" ht="28.5" x14ac:dyDescent="0.25">
      <c r="A128" s="12" t="s">
        <v>127</v>
      </c>
      <c r="B128" s="12" t="s">
        <v>258</v>
      </c>
      <c r="C128" s="13"/>
      <c r="D128" s="13"/>
      <c r="E128" s="14"/>
      <c r="F128" s="15"/>
      <c r="G128" s="13"/>
      <c r="H128" s="20">
        <v>5.07</v>
      </c>
      <c r="I128" s="14"/>
      <c r="J128" s="16"/>
      <c r="K128" s="17">
        <v>6.4</v>
      </c>
      <c r="L128" s="17">
        <v>5.8</v>
      </c>
      <c r="M128" s="14">
        <f t="shared" si="5"/>
        <v>-9.3750000000000111E-2</v>
      </c>
      <c r="N128" s="16"/>
      <c r="O128" s="17">
        <v>4</v>
      </c>
      <c r="P128" s="17">
        <v>3.3</v>
      </c>
      <c r="Q128" s="14">
        <f t="shared" si="6"/>
        <v>-0.17500000000000004</v>
      </c>
      <c r="R128" s="16"/>
      <c r="S128" s="17">
        <v>2.1</v>
      </c>
      <c r="T128" s="17">
        <v>1.6</v>
      </c>
      <c r="U128" s="14">
        <f t="shared" si="7"/>
        <v>-0.23809523809523814</v>
      </c>
      <c r="W128" s="18">
        <f t="shared" si="8"/>
        <v>-0.75</v>
      </c>
      <c r="X128" s="19"/>
    </row>
    <row r="129" spans="1:24" x14ac:dyDescent="0.25">
      <c r="A129" s="12" t="s">
        <v>128</v>
      </c>
      <c r="B129" s="12"/>
      <c r="C129" s="13"/>
      <c r="D129" s="13"/>
      <c r="E129" s="14"/>
      <c r="F129" s="15"/>
      <c r="G129" s="13"/>
      <c r="H129" s="13"/>
      <c r="I129" s="14"/>
      <c r="J129" s="16"/>
      <c r="K129" s="17">
        <v>6.2</v>
      </c>
      <c r="L129" s="17">
        <v>7.1</v>
      </c>
      <c r="M129" s="14">
        <f t="shared" si="5"/>
        <v>0.14516129032258052</v>
      </c>
      <c r="N129" s="16"/>
      <c r="O129" s="17">
        <v>7.2</v>
      </c>
      <c r="P129" s="17">
        <v>4.3</v>
      </c>
      <c r="Q129" s="14">
        <f t="shared" si="6"/>
        <v>-0.40277777777777779</v>
      </c>
      <c r="R129" s="16"/>
      <c r="S129" s="17">
        <v>2.2999999999999998</v>
      </c>
      <c r="T129" s="17">
        <v>1.6</v>
      </c>
      <c r="U129" s="14">
        <f t="shared" si="7"/>
        <v>-0.30434782608695643</v>
      </c>
      <c r="W129" s="18">
        <f t="shared" si="8"/>
        <v>-0.74193548387096775</v>
      </c>
      <c r="X129" s="19"/>
    </row>
    <row r="130" spans="1:24" x14ac:dyDescent="0.25">
      <c r="A130" s="12" t="s">
        <v>129</v>
      </c>
      <c r="B130" s="12" t="s">
        <v>269</v>
      </c>
      <c r="C130" s="13"/>
      <c r="D130" s="13"/>
      <c r="E130" s="14"/>
      <c r="F130" s="15"/>
      <c r="G130" s="13"/>
      <c r="H130" s="13"/>
      <c r="I130" s="14"/>
      <c r="J130" s="16"/>
      <c r="K130" s="17">
        <v>6.9</v>
      </c>
      <c r="L130" s="17">
        <v>7.1</v>
      </c>
      <c r="M130" s="14">
        <f t="shared" ref="M130:M193" si="10">L130/K130-1</f>
        <v>2.8985507246376718E-2</v>
      </c>
      <c r="N130" s="16"/>
      <c r="O130" s="17">
        <v>7.4</v>
      </c>
      <c r="P130" s="17">
        <v>7.1</v>
      </c>
      <c r="Q130" s="14">
        <f t="shared" ref="Q130:Q193" si="11">P130/O130-1</f>
        <v>-4.0540540540540682E-2</v>
      </c>
      <c r="R130" s="16"/>
      <c r="S130" s="17">
        <v>6.6</v>
      </c>
      <c r="T130" s="17">
        <v>5.6</v>
      </c>
      <c r="U130" s="14">
        <f t="shared" si="7"/>
        <v>-0.15151515151515149</v>
      </c>
      <c r="W130" s="18">
        <f t="shared" si="8"/>
        <v>-0.18840579710144933</v>
      </c>
      <c r="X130" s="19"/>
    </row>
    <row r="131" spans="1:24" ht="28.5" x14ac:dyDescent="0.25">
      <c r="A131" s="12" t="s">
        <v>130</v>
      </c>
      <c r="B131" s="12" t="s">
        <v>263</v>
      </c>
      <c r="C131" s="20">
        <v>5.23</v>
      </c>
      <c r="D131" s="20">
        <v>4.09</v>
      </c>
      <c r="E131" s="14">
        <f>D131/C131-1</f>
        <v>-0.21797323135755264</v>
      </c>
      <c r="F131" s="15"/>
      <c r="G131" s="20">
        <v>4.62</v>
      </c>
      <c r="H131" s="20">
        <v>4.5599999999999996</v>
      </c>
      <c r="I131" s="14">
        <f>H131/G131-1</f>
        <v>-1.2987012987013102E-2</v>
      </c>
      <c r="J131" s="16"/>
      <c r="K131" s="17">
        <v>4.2</v>
      </c>
      <c r="L131" s="17">
        <v>2.4</v>
      </c>
      <c r="M131" s="14">
        <f t="shared" si="10"/>
        <v>-0.4285714285714286</v>
      </c>
      <c r="N131" s="16"/>
      <c r="O131" s="17">
        <v>2</v>
      </c>
      <c r="P131" s="17">
        <v>1.8</v>
      </c>
      <c r="Q131" s="14">
        <f t="shared" si="11"/>
        <v>-9.9999999999999978E-2</v>
      </c>
      <c r="R131" s="16"/>
      <c r="S131" s="17">
        <v>1.4</v>
      </c>
      <c r="T131" s="17">
        <v>1.1000000000000001</v>
      </c>
      <c r="U131" s="14">
        <f t="shared" ref="U131:U194" si="12">T131/S131-1</f>
        <v>-0.21428571428571419</v>
      </c>
      <c r="W131" s="18">
        <f t="shared" ref="W131:W194" si="13">T131/K131-1</f>
        <v>-0.73809523809523814</v>
      </c>
      <c r="X131" s="19">
        <f t="shared" ref="X131:X193" si="14">T131/C131-1</f>
        <v>-0.78967495219885275</v>
      </c>
    </row>
    <row r="132" spans="1:24" x14ac:dyDescent="0.25">
      <c r="A132" s="12" t="s">
        <v>131</v>
      </c>
      <c r="B132" s="12" t="s">
        <v>254</v>
      </c>
      <c r="C132" s="13"/>
      <c r="D132" s="13"/>
      <c r="E132" s="14"/>
      <c r="F132" s="15"/>
      <c r="G132" s="13"/>
      <c r="H132" s="13"/>
      <c r="I132" s="14"/>
      <c r="J132" s="16"/>
      <c r="K132" s="17">
        <v>7.8</v>
      </c>
      <c r="L132" s="17">
        <v>8.1999999999999993</v>
      </c>
      <c r="M132" s="14">
        <f t="shared" si="10"/>
        <v>5.1282051282051322E-2</v>
      </c>
      <c r="N132" s="16"/>
      <c r="O132" s="17">
        <v>7.4</v>
      </c>
      <c r="P132" s="17">
        <v>5.0999999999999996</v>
      </c>
      <c r="Q132" s="14">
        <f t="shared" si="11"/>
        <v>-0.31081081081081086</v>
      </c>
      <c r="R132" s="16"/>
      <c r="S132" s="17">
        <v>3.7</v>
      </c>
      <c r="T132" s="17">
        <v>2.9</v>
      </c>
      <c r="U132" s="14">
        <f t="shared" si="12"/>
        <v>-0.21621621621621623</v>
      </c>
      <c r="W132" s="18">
        <f t="shared" si="13"/>
        <v>-0.62820512820512819</v>
      </c>
      <c r="X132" s="19"/>
    </row>
    <row r="133" spans="1:24" x14ac:dyDescent="0.25">
      <c r="A133" s="12" t="s">
        <v>132</v>
      </c>
      <c r="B133" s="12"/>
      <c r="C133" s="13"/>
      <c r="D133" s="13"/>
      <c r="E133" s="14"/>
      <c r="F133" s="15"/>
      <c r="G133" s="13"/>
      <c r="H133" s="13"/>
      <c r="I133" s="14"/>
      <c r="J133" s="16"/>
      <c r="K133" s="17">
        <v>5.5</v>
      </c>
      <c r="L133" s="17">
        <v>5.5</v>
      </c>
      <c r="M133" s="14">
        <f t="shared" si="10"/>
        <v>0</v>
      </c>
      <c r="N133" s="16"/>
      <c r="O133" s="17">
        <v>2.2000000000000002</v>
      </c>
      <c r="P133" s="17">
        <v>1.9</v>
      </c>
      <c r="Q133" s="14">
        <f t="shared" si="11"/>
        <v>-0.13636363636363646</v>
      </c>
      <c r="R133" s="16"/>
      <c r="S133" s="17">
        <v>2</v>
      </c>
      <c r="T133" s="17">
        <v>2</v>
      </c>
      <c r="U133" s="14">
        <f t="shared" si="12"/>
        <v>0</v>
      </c>
      <c r="W133" s="18">
        <f t="shared" si="13"/>
        <v>-0.63636363636363635</v>
      </c>
      <c r="X133" s="19"/>
    </row>
    <row r="134" spans="1:24" x14ac:dyDescent="0.25">
      <c r="A134" s="12" t="s">
        <v>133</v>
      </c>
      <c r="B134" s="12" t="s">
        <v>269</v>
      </c>
      <c r="C134" s="13"/>
      <c r="D134" s="13"/>
      <c r="E134" s="14"/>
      <c r="F134" s="15"/>
      <c r="G134" s="13"/>
      <c r="H134" s="13"/>
      <c r="I134" s="14"/>
      <c r="J134" s="16"/>
      <c r="K134" s="17">
        <v>5.8</v>
      </c>
      <c r="L134" s="17">
        <v>6.4</v>
      </c>
      <c r="M134" s="14">
        <f t="shared" si="10"/>
        <v>0.10344827586206895</v>
      </c>
      <c r="N134" s="16"/>
      <c r="O134" s="17">
        <v>6.7</v>
      </c>
      <c r="P134" s="17">
        <v>6</v>
      </c>
      <c r="Q134" s="14">
        <f t="shared" si="11"/>
        <v>-0.10447761194029848</v>
      </c>
      <c r="R134" s="16"/>
      <c r="S134" s="17">
        <v>5.4</v>
      </c>
      <c r="T134" s="17">
        <v>4.7</v>
      </c>
      <c r="U134" s="14">
        <f t="shared" si="12"/>
        <v>-0.12962962962962965</v>
      </c>
      <c r="W134" s="18">
        <f t="shared" si="13"/>
        <v>-0.18965517241379304</v>
      </c>
      <c r="X134" s="19"/>
    </row>
    <row r="135" spans="1:24" x14ac:dyDescent="0.25">
      <c r="A135" s="12" t="s">
        <v>134</v>
      </c>
      <c r="B135" s="12" t="s">
        <v>271</v>
      </c>
      <c r="C135" s="13"/>
      <c r="D135" s="13"/>
      <c r="E135" s="14"/>
      <c r="F135" s="15"/>
      <c r="G135" s="13"/>
      <c r="H135" s="13"/>
      <c r="I135" s="14"/>
      <c r="J135" s="16"/>
      <c r="K135" s="17">
        <v>6</v>
      </c>
      <c r="L135" s="17">
        <v>5.5</v>
      </c>
      <c r="M135" s="14">
        <f t="shared" si="10"/>
        <v>-8.333333333333337E-2</v>
      </c>
      <c r="N135" s="16"/>
      <c r="O135" s="17">
        <v>2.8</v>
      </c>
      <c r="P135" s="17">
        <v>2.1</v>
      </c>
      <c r="Q135" s="14">
        <f t="shared" si="11"/>
        <v>-0.24999999999999989</v>
      </c>
      <c r="R135" s="16"/>
      <c r="S135" s="17">
        <v>1.5</v>
      </c>
      <c r="T135" s="17">
        <v>1.2</v>
      </c>
      <c r="U135" s="14">
        <f t="shared" si="12"/>
        <v>-0.20000000000000007</v>
      </c>
      <c r="W135" s="18">
        <f t="shared" si="13"/>
        <v>-0.8</v>
      </c>
      <c r="X135" s="19"/>
    </row>
    <row r="136" spans="1:24" x14ac:dyDescent="0.25">
      <c r="A136" s="12" t="s">
        <v>135</v>
      </c>
      <c r="B136" s="12"/>
      <c r="C136" s="13"/>
      <c r="D136" s="13"/>
      <c r="E136" s="14"/>
      <c r="F136" s="15"/>
      <c r="G136" s="13"/>
      <c r="H136" s="13"/>
      <c r="I136" s="14"/>
      <c r="J136" s="16"/>
      <c r="K136" s="17">
        <v>6.9</v>
      </c>
      <c r="L136" s="17">
        <v>7.1</v>
      </c>
      <c r="M136" s="14">
        <f t="shared" si="10"/>
        <v>2.8985507246376718E-2</v>
      </c>
      <c r="N136" s="16"/>
      <c r="O136" s="17">
        <v>7.3</v>
      </c>
      <c r="P136" s="17">
        <v>5.6</v>
      </c>
      <c r="Q136" s="14">
        <f t="shared" si="11"/>
        <v>-0.23287671232876717</v>
      </c>
      <c r="R136" s="16"/>
      <c r="S136" s="17">
        <v>4.4000000000000004</v>
      </c>
      <c r="T136" s="17">
        <v>4.5999999999999996</v>
      </c>
      <c r="U136" s="14">
        <f t="shared" si="12"/>
        <v>4.5454545454545192E-2</v>
      </c>
      <c r="W136" s="18">
        <f t="shared" si="13"/>
        <v>-0.33333333333333337</v>
      </c>
      <c r="X136" s="19"/>
    </row>
    <row r="137" spans="1:24" ht="28.5" x14ac:dyDescent="0.25">
      <c r="A137" s="12" t="s">
        <v>136</v>
      </c>
      <c r="B137" s="12" t="s">
        <v>259</v>
      </c>
      <c r="C137" s="20">
        <v>6.8</v>
      </c>
      <c r="D137" s="20">
        <v>5.58</v>
      </c>
      <c r="E137" s="14">
        <f>D137/C137-1</f>
        <v>-0.17941176470588227</v>
      </c>
      <c r="F137" s="15"/>
      <c r="G137" s="20">
        <v>5.82</v>
      </c>
      <c r="H137" s="20">
        <v>5.89</v>
      </c>
      <c r="I137" s="14">
        <f>H137/G137-1</f>
        <v>1.2027491408934665E-2</v>
      </c>
      <c r="J137" s="16"/>
      <c r="K137" s="17">
        <v>6.7</v>
      </c>
      <c r="L137" s="17">
        <v>6.8</v>
      </c>
      <c r="M137" s="14">
        <f t="shared" si="10"/>
        <v>1.4925373134328401E-2</v>
      </c>
      <c r="N137" s="16"/>
      <c r="O137" s="17">
        <v>4.7</v>
      </c>
      <c r="P137" s="17">
        <v>3</v>
      </c>
      <c r="Q137" s="14">
        <f t="shared" si="11"/>
        <v>-0.36170212765957455</v>
      </c>
      <c r="R137" s="16"/>
      <c r="S137" s="17">
        <v>2.2999999999999998</v>
      </c>
      <c r="T137" s="17">
        <v>1.9</v>
      </c>
      <c r="U137" s="14">
        <f t="shared" si="12"/>
        <v>-0.17391304347826086</v>
      </c>
      <c r="W137" s="18">
        <f t="shared" si="13"/>
        <v>-0.71641791044776126</v>
      </c>
      <c r="X137" s="19">
        <f t="shared" si="14"/>
        <v>-0.72058823529411764</v>
      </c>
    </row>
    <row r="138" spans="1:24" ht="28.5" x14ac:dyDescent="0.25">
      <c r="A138" s="12" t="s">
        <v>137</v>
      </c>
      <c r="B138" s="12"/>
      <c r="C138" s="13"/>
      <c r="D138" s="13"/>
      <c r="E138" s="14"/>
      <c r="F138" s="15"/>
      <c r="G138" s="13"/>
      <c r="H138" s="13"/>
      <c r="I138" s="14"/>
      <c r="J138" s="16"/>
      <c r="K138" s="17">
        <v>6.6</v>
      </c>
      <c r="L138" s="17">
        <v>6.7</v>
      </c>
      <c r="M138" s="14">
        <f t="shared" si="10"/>
        <v>1.5151515151515138E-2</v>
      </c>
      <c r="N138" s="16"/>
      <c r="O138" s="17">
        <v>6.4</v>
      </c>
      <c r="P138" s="17">
        <v>4.5</v>
      </c>
      <c r="Q138" s="14">
        <f t="shared" si="11"/>
        <v>-0.296875</v>
      </c>
      <c r="R138" s="16"/>
      <c r="S138" s="17">
        <v>3.3</v>
      </c>
      <c r="T138" s="17">
        <v>2.7</v>
      </c>
      <c r="U138" s="14">
        <f t="shared" si="12"/>
        <v>-0.18181818181818177</v>
      </c>
      <c r="W138" s="18">
        <f t="shared" si="13"/>
        <v>-0.59090909090909083</v>
      </c>
      <c r="X138" s="19"/>
    </row>
    <row r="139" spans="1:24" x14ac:dyDescent="0.25">
      <c r="A139" s="12" t="s">
        <v>138</v>
      </c>
      <c r="B139" s="12" t="s">
        <v>250</v>
      </c>
      <c r="C139" s="13"/>
      <c r="D139" s="13"/>
      <c r="E139" s="14"/>
      <c r="F139" s="15"/>
      <c r="G139" s="13"/>
      <c r="H139" s="13"/>
      <c r="I139" s="14"/>
      <c r="J139" s="16"/>
      <c r="K139" s="17">
        <v>3.5</v>
      </c>
      <c r="L139" s="17">
        <v>2.7</v>
      </c>
      <c r="M139" s="14">
        <f t="shared" si="10"/>
        <v>-0.22857142857142854</v>
      </c>
      <c r="N139" s="16"/>
      <c r="O139" s="17">
        <v>2.4</v>
      </c>
      <c r="P139" s="17">
        <v>1.8</v>
      </c>
      <c r="Q139" s="14">
        <f t="shared" si="11"/>
        <v>-0.25</v>
      </c>
      <c r="R139" s="16"/>
      <c r="S139" s="17">
        <v>1.7</v>
      </c>
      <c r="T139" s="17">
        <v>1.7</v>
      </c>
      <c r="U139" s="14">
        <f t="shared" si="12"/>
        <v>0</v>
      </c>
      <c r="W139" s="18">
        <f t="shared" si="13"/>
        <v>-0.51428571428571423</v>
      </c>
      <c r="X139" s="19"/>
    </row>
    <row r="140" spans="1:24" ht="28.5" x14ac:dyDescent="0.25">
      <c r="A140" s="12" t="s">
        <v>139</v>
      </c>
      <c r="B140" s="12" t="s">
        <v>263</v>
      </c>
      <c r="C140" s="13"/>
      <c r="D140" s="13"/>
      <c r="E140" s="14"/>
      <c r="F140" s="15"/>
      <c r="G140" s="13"/>
      <c r="H140" s="13"/>
      <c r="I140" s="14"/>
      <c r="J140" s="16"/>
      <c r="K140" s="17">
        <v>3.1</v>
      </c>
      <c r="L140" s="17">
        <v>2.7</v>
      </c>
      <c r="M140" s="14">
        <f t="shared" si="10"/>
        <v>-0.12903225806451613</v>
      </c>
      <c r="N140" s="16"/>
      <c r="O140" s="17">
        <v>2.2000000000000002</v>
      </c>
      <c r="P140" s="17">
        <v>1.8</v>
      </c>
      <c r="Q140" s="14">
        <f t="shared" si="11"/>
        <v>-0.18181818181818188</v>
      </c>
      <c r="R140" s="16"/>
      <c r="S140" s="17">
        <v>2.4</v>
      </c>
      <c r="T140" s="17">
        <v>2.1</v>
      </c>
      <c r="U140" s="14">
        <f t="shared" si="12"/>
        <v>-0.12499999999999989</v>
      </c>
      <c r="W140" s="18">
        <f t="shared" si="13"/>
        <v>-0.32258064516129026</v>
      </c>
      <c r="X140" s="19"/>
    </row>
    <row r="141" spans="1:24" x14ac:dyDescent="0.25">
      <c r="A141" s="12" t="s">
        <v>140</v>
      </c>
      <c r="B141" s="12" t="s">
        <v>260</v>
      </c>
      <c r="C141" s="13"/>
      <c r="D141" s="13"/>
      <c r="E141" s="14"/>
      <c r="F141" s="15"/>
      <c r="G141" s="13"/>
      <c r="H141" s="13"/>
      <c r="I141" s="14"/>
      <c r="J141" s="16"/>
      <c r="K141" s="17">
        <v>5.5</v>
      </c>
      <c r="L141" s="17">
        <v>7.4</v>
      </c>
      <c r="M141" s="14">
        <f t="shared" si="10"/>
        <v>0.34545454545454546</v>
      </c>
      <c r="N141" s="16"/>
      <c r="O141" s="17">
        <v>6.2</v>
      </c>
      <c r="P141" s="17">
        <v>2.7</v>
      </c>
      <c r="Q141" s="14">
        <f t="shared" si="11"/>
        <v>-0.56451612903225801</v>
      </c>
      <c r="R141" s="16"/>
      <c r="S141" s="17">
        <v>2.5</v>
      </c>
      <c r="T141" s="17">
        <v>2.7</v>
      </c>
      <c r="U141" s="14">
        <f t="shared" si="12"/>
        <v>8.0000000000000071E-2</v>
      </c>
      <c r="W141" s="18">
        <f t="shared" si="13"/>
        <v>-0.50909090909090904</v>
      </c>
      <c r="X141" s="19"/>
    </row>
    <row r="142" spans="1:24" x14ac:dyDescent="0.25">
      <c r="A142" s="12" t="s">
        <v>141</v>
      </c>
      <c r="B142" s="12" t="s">
        <v>250</v>
      </c>
      <c r="C142" s="13"/>
      <c r="D142" s="13"/>
      <c r="E142" s="14"/>
      <c r="F142" s="15"/>
      <c r="G142" s="13"/>
      <c r="H142" s="13"/>
      <c r="I142" s="14"/>
      <c r="J142" s="16"/>
      <c r="K142" s="17">
        <v>4.4000000000000004</v>
      </c>
      <c r="L142" s="17">
        <v>3.2</v>
      </c>
      <c r="M142" s="14">
        <f t="shared" si="10"/>
        <v>-0.27272727272727271</v>
      </c>
      <c r="N142" s="16"/>
      <c r="O142" s="17">
        <v>2.2000000000000002</v>
      </c>
      <c r="P142" s="17">
        <v>2</v>
      </c>
      <c r="Q142" s="14">
        <f t="shared" si="11"/>
        <v>-9.0909090909090939E-2</v>
      </c>
      <c r="R142" s="16"/>
      <c r="S142" s="17">
        <v>1.7</v>
      </c>
      <c r="T142" s="17">
        <v>1.8</v>
      </c>
      <c r="U142" s="14">
        <f t="shared" si="12"/>
        <v>5.8823529411764719E-2</v>
      </c>
      <c r="W142" s="18">
        <f t="shared" si="13"/>
        <v>-0.59090909090909094</v>
      </c>
      <c r="X142" s="19"/>
    </row>
    <row r="143" spans="1:24" x14ac:dyDescent="0.25">
      <c r="A143" s="12" t="s">
        <v>142</v>
      </c>
      <c r="B143" s="12"/>
      <c r="C143" s="13"/>
      <c r="D143" s="13"/>
      <c r="E143" s="14"/>
      <c r="F143" s="15"/>
      <c r="G143" s="13"/>
      <c r="H143" s="13"/>
      <c r="I143" s="14"/>
      <c r="J143" s="16"/>
      <c r="K143" s="17">
        <v>4.8</v>
      </c>
      <c r="L143" s="17">
        <v>4.3</v>
      </c>
      <c r="M143" s="14">
        <f t="shared" si="10"/>
        <v>-0.10416666666666663</v>
      </c>
      <c r="N143" s="16"/>
      <c r="O143" s="17">
        <v>2.2000000000000002</v>
      </c>
      <c r="P143" s="17">
        <v>1.9</v>
      </c>
      <c r="Q143" s="14">
        <f t="shared" si="11"/>
        <v>-0.13636363636363646</v>
      </c>
      <c r="R143" s="16"/>
      <c r="S143" s="17">
        <v>1.6</v>
      </c>
      <c r="T143" s="17">
        <v>1.4</v>
      </c>
      <c r="U143" s="14">
        <f t="shared" si="12"/>
        <v>-0.12500000000000011</v>
      </c>
      <c r="W143" s="18">
        <f t="shared" si="13"/>
        <v>-0.70833333333333326</v>
      </c>
      <c r="X143" s="19"/>
    </row>
    <row r="144" spans="1:24" x14ac:dyDescent="0.25">
      <c r="A144" s="12" t="s">
        <v>143</v>
      </c>
      <c r="B144" s="12" t="s">
        <v>251</v>
      </c>
      <c r="C144" s="13"/>
      <c r="D144" s="13"/>
      <c r="E144" s="14"/>
      <c r="F144" s="15"/>
      <c r="G144" s="13"/>
      <c r="H144" s="13"/>
      <c r="I144" s="14"/>
      <c r="J144" s="16"/>
      <c r="K144" s="17">
        <v>6.1</v>
      </c>
      <c r="L144" s="17">
        <v>6.9</v>
      </c>
      <c r="M144" s="14">
        <f t="shared" si="10"/>
        <v>0.1311475409836067</v>
      </c>
      <c r="N144" s="16"/>
      <c r="O144" s="17">
        <v>5.8</v>
      </c>
      <c r="P144" s="17">
        <v>3.3</v>
      </c>
      <c r="Q144" s="14">
        <f t="shared" si="11"/>
        <v>-0.43103448275862066</v>
      </c>
      <c r="R144" s="16"/>
      <c r="S144" s="17">
        <v>2.6</v>
      </c>
      <c r="T144" s="17">
        <v>2.2000000000000002</v>
      </c>
      <c r="U144" s="14">
        <f t="shared" si="12"/>
        <v>-0.15384615384615385</v>
      </c>
      <c r="W144" s="18">
        <f t="shared" si="13"/>
        <v>-0.6393442622950819</v>
      </c>
      <c r="X144" s="19"/>
    </row>
    <row r="145" spans="1:24" x14ac:dyDescent="0.25">
      <c r="A145" s="12" t="s">
        <v>144</v>
      </c>
      <c r="B145" s="12" t="s">
        <v>271</v>
      </c>
      <c r="C145" s="13"/>
      <c r="D145" s="13"/>
      <c r="E145" s="14"/>
      <c r="F145" s="15"/>
      <c r="G145" s="13"/>
      <c r="H145" s="13"/>
      <c r="I145" s="14"/>
      <c r="J145" s="16"/>
      <c r="K145" s="17">
        <v>6</v>
      </c>
      <c r="L145" s="17">
        <v>6.5</v>
      </c>
      <c r="M145" s="14">
        <f t="shared" si="10"/>
        <v>8.3333333333333259E-2</v>
      </c>
      <c r="N145" s="16"/>
      <c r="O145" s="17">
        <v>6.5</v>
      </c>
      <c r="P145" s="17">
        <v>6</v>
      </c>
      <c r="Q145" s="14">
        <f t="shared" si="11"/>
        <v>-7.6923076923076872E-2</v>
      </c>
      <c r="R145" s="16"/>
      <c r="S145" s="17">
        <v>5.7</v>
      </c>
      <c r="T145" s="17">
        <v>4.8</v>
      </c>
      <c r="U145" s="14">
        <f t="shared" si="12"/>
        <v>-0.15789473684210531</v>
      </c>
      <c r="W145" s="18">
        <f t="shared" si="13"/>
        <v>-0.20000000000000007</v>
      </c>
      <c r="X145" s="19"/>
    </row>
    <row r="146" spans="1:24" ht="28.5" x14ac:dyDescent="0.25">
      <c r="A146" s="12" t="s">
        <v>145</v>
      </c>
      <c r="B146" s="12" t="s">
        <v>258</v>
      </c>
      <c r="C146" s="13"/>
      <c r="D146" s="13"/>
      <c r="E146" s="14"/>
      <c r="F146" s="15"/>
      <c r="G146" s="13"/>
      <c r="H146" s="13"/>
      <c r="I146" s="14"/>
      <c r="J146" s="16"/>
      <c r="K146" s="17">
        <v>5.9</v>
      </c>
      <c r="L146" s="17">
        <v>5.9</v>
      </c>
      <c r="M146" s="14">
        <f t="shared" si="10"/>
        <v>0</v>
      </c>
      <c r="N146" s="16"/>
      <c r="O146" s="17">
        <v>4.8</v>
      </c>
      <c r="P146" s="17">
        <v>3.1</v>
      </c>
      <c r="Q146" s="14">
        <f t="shared" si="11"/>
        <v>-0.35416666666666663</v>
      </c>
      <c r="R146" s="16"/>
      <c r="S146" s="17">
        <v>2.2999999999999998</v>
      </c>
      <c r="T146" s="17">
        <v>2.1</v>
      </c>
      <c r="U146" s="14">
        <f t="shared" si="12"/>
        <v>-8.6956521739130377E-2</v>
      </c>
      <c r="W146" s="18">
        <f t="shared" si="13"/>
        <v>-0.64406779661016955</v>
      </c>
      <c r="X146" s="19"/>
    </row>
    <row r="147" spans="1:24" x14ac:dyDescent="0.25">
      <c r="A147" s="12" t="s">
        <v>146</v>
      </c>
      <c r="B147" s="12" t="s">
        <v>270</v>
      </c>
      <c r="C147" s="13"/>
      <c r="D147" s="13"/>
      <c r="E147" s="14"/>
      <c r="F147" s="15"/>
      <c r="G147" s="13"/>
      <c r="H147" s="13"/>
      <c r="I147" s="14"/>
      <c r="J147" s="16"/>
      <c r="K147" s="17">
        <v>5.6</v>
      </c>
      <c r="L147" s="17">
        <v>6.4</v>
      </c>
      <c r="M147" s="14">
        <f t="shared" si="10"/>
        <v>0.14285714285714302</v>
      </c>
      <c r="N147" s="16"/>
      <c r="O147" s="17">
        <v>6.2</v>
      </c>
      <c r="P147" s="17">
        <v>4.4000000000000004</v>
      </c>
      <c r="Q147" s="14">
        <f t="shared" si="11"/>
        <v>-0.29032258064516125</v>
      </c>
      <c r="R147" s="16"/>
      <c r="S147" s="17">
        <v>3.7</v>
      </c>
      <c r="T147" s="17">
        <v>3.2</v>
      </c>
      <c r="U147" s="14">
        <f t="shared" si="12"/>
        <v>-0.13513513513513509</v>
      </c>
      <c r="W147" s="18">
        <f t="shared" si="13"/>
        <v>-0.42857142857142849</v>
      </c>
      <c r="X147" s="19"/>
    </row>
    <row r="148" spans="1:24" x14ac:dyDescent="0.25">
      <c r="A148" s="12" t="s">
        <v>147</v>
      </c>
      <c r="B148" s="12" t="s">
        <v>254</v>
      </c>
      <c r="C148" s="13"/>
      <c r="D148" s="13"/>
      <c r="E148" s="14"/>
      <c r="F148" s="15"/>
      <c r="G148" s="13"/>
      <c r="H148" s="13"/>
      <c r="I148" s="14"/>
      <c r="J148" s="16"/>
      <c r="K148" s="17">
        <v>4.5999999999999996</v>
      </c>
      <c r="L148" s="17">
        <v>5.5</v>
      </c>
      <c r="M148" s="14">
        <f t="shared" si="10"/>
        <v>0.19565217391304368</v>
      </c>
      <c r="N148" s="16"/>
      <c r="O148" s="17">
        <v>3.9</v>
      </c>
      <c r="P148" s="17">
        <v>3.8</v>
      </c>
      <c r="Q148" s="14">
        <f t="shared" si="11"/>
        <v>-2.5641025641025661E-2</v>
      </c>
      <c r="R148" s="16"/>
      <c r="S148" s="17">
        <v>4</v>
      </c>
      <c r="T148" s="17">
        <v>3.3</v>
      </c>
      <c r="U148" s="14">
        <f t="shared" si="12"/>
        <v>-0.17500000000000004</v>
      </c>
      <c r="W148" s="18">
        <f t="shared" si="13"/>
        <v>-0.28260869565217395</v>
      </c>
      <c r="X148" s="19"/>
    </row>
    <row r="149" spans="1:24" x14ac:dyDescent="0.25">
      <c r="A149" s="12" t="s">
        <v>148</v>
      </c>
      <c r="B149" s="12" t="s">
        <v>249</v>
      </c>
      <c r="C149" s="13"/>
      <c r="D149" s="13"/>
      <c r="E149" s="14"/>
      <c r="F149" s="15"/>
      <c r="G149" s="13"/>
      <c r="H149" s="13"/>
      <c r="I149" s="14"/>
      <c r="J149" s="16"/>
      <c r="K149" s="17">
        <v>6.1</v>
      </c>
      <c r="L149" s="17">
        <v>6</v>
      </c>
      <c r="M149" s="14">
        <f t="shared" si="10"/>
        <v>-1.6393442622950727E-2</v>
      </c>
      <c r="N149" s="16"/>
      <c r="O149" s="17">
        <v>5.6</v>
      </c>
      <c r="P149" s="17">
        <v>4.9000000000000004</v>
      </c>
      <c r="Q149" s="14">
        <f t="shared" si="11"/>
        <v>-0.12499999999999989</v>
      </c>
      <c r="R149" s="16"/>
      <c r="S149" s="17">
        <v>2.5</v>
      </c>
      <c r="T149" s="17">
        <v>2</v>
      </c>
      <c r="U149" s="14">
        <f t="shared" si="12"/>
        <v>-0.19999999999999996</v>
      </c>
      <c r="W149" s="18">
        <f t="shared" si="13"/>
        <v>-0.67213114754098358</v>
      </c>
      <c r="X149" s="19"/>
    </row>
    <row r="150" spans="1:24" ht="28.5" x14ac:dyDescent="0.25">
      <c r="A150" s="12" t="s">
        <v>149</v>
      </c>
      <c r="B150" s="12" t="s">
        <v>263</v>
      </c>
      <c r="C150" s="20">
        <v>4.45</v>
      </c>
      <c r="D150" s="20">
        <v>3.59</v>
      </c>
      <c r="E150" s="14">
        <f>D150/C150-1</f>
        <v>-0.19325842696629225</v>
      </c>
      <c r="F150" s="15"/>
      <c r="G150" s="20">
        <v>3.89</v>
      </c>
      <c r="H150" s="20">
        <v>2.57</v>
      </c>
      <c r="I150" s="14">
        <f>H150/G150-1</f>
        <v>-0.33933161953727509</v>
      </c>
      <c r="J150" s="16"/>
      <c r="K150" s="17">
        <v>3.1</v>
      </c>
      <c r="L150" s="17">
        <v>3</v>
      </c>
      <c r="M150" s="14">
        <f t="shared" si="10"/>
        <v>-3.2258064516129115E-2</v>
      </c>
      <c r="N150" s="16"/>
      <c r="O150" s="17">
        <v>1.6</v>
      </c>
      <c r="P150" s="17">
        <v>1.5</v>
      </c>
      <c r="Q150" s="14">
        <f t="shared" si="11"/>
        <v>-6.25E-2</v>
      </c>
      <c r="R150" s="16"/>
      <c r="S150" s="17">
        <v>1.8</v>
      </c>
      <c r="T150" s="17">
        <v>1.4</v>
      </c>
      <c r="U150" s="14">
        <f t="shared" si="12"/>
        <v>-0.22222222222222232</v>
      </c>
      <c r="W150" s="18">
        <f t="shared" si="13"/>
        <v>-0.54838709677419362</v>
      </c>
      <c r="X150" s="19">
        <f t="shared" si="14"/>
        <v>-0.6853932584269663</v>
      </c>
    </row>
    <row r="151" spans="1:24" x14ac:dyDescent="0.25">
      <c r="A151" s="12" t="s">
        <v>150</v>
      </c>
      <c r="B151" s="12" t="s">
        <v>254</v>
      </c>
      <c r="C151" s="13"/>
      <c r="D151" s="13"/>
      <c r="E151" s="14"/>
      <c r="F151" s="15"/>
      <c r="G151" s="13"/>
      <c r="H151" s="13"/>
      <c r="I151" s="14"/>
      <c r="J151" s="16"/>
      <c r="K151" s="17">
        <v>5.0999999999999996</v>
      </c>
      <c r="L151" s="17">
        <v>5.3</v>
      </c>
      <c r="M151" s="14">
        <f t="shared" si="10"/>
        <v>3.9215686274509887E-2</v>
      </c>
      <c r="N151" s="16"/>
      <c r="O151" s="17">
        <v>3.7</v>
      </c>
      <c r="P151" s="17">
        <v>2.7</v>
      </c>
      <c r="Q151" s="14">
        <f t="shared" si="11"/>
        <v>-0.27027027027027029</v>
      </c>
      <c r="R151" s="16"/>
      <c r="S151" s="17">
        <v>2.2000000000000002</v>
      </c>
      <c r="T151" s="17">
        <v>2</v>
      </c>
      <c r="U151" s="14">
        <f t="shared" si="12"/>
        <v>-9.0909090909090939E-2</v>
      </c>
      <c r="W151" s="18">
        <f t="shared" si="13"/>
        <v>-0.60784313725490191</v>
      </c>
      <c r="X151" s="19"/>
    </row>
    <row r="152" spans="1:24" x14ac:dyDescent="0.25">
      <c r="A152" s="12" t="s">
        <v>151</v>
      </c>
      <c r="B152" s="12" t="s">
        <v>254</v>
      </c>
      <c r="C152" s="20">
        <v>3.43</v>
      </c>
      <c r="D152" s="20">
        <v>3.39</v>
      </c>
      <c r="E152" s="14">
        <f>D152/C152-1</f>
        <v>-1.1661807580174988E-2</v>
      </c>
      <c r="F152" s="15"/>
      <c r="G152" s="20">
        <v>3.36</v>
      </c>
      <c r="H152" s="20">
        <v>2.33</v>
      </c>
      <c r="I152" s="14">
        <f>H152/G152-1</f>
        <v>-0.30654761904761896</v>
      </c>
      <c r="J152" s="16"/>
      <c r="K152" s="17">
        <v>3.6</v>
      </c>
      <c r="L152" s="17">
        <v>3.5</v>
      </c>
      <c r="M152" s="14">
        <f t="shared" si="10"/>
        <v>-2.777777777777779E-2</v>
      </c>
      <c r="N152" s="16"/>
      <c r="O152" s="17">
        <v>2</v>
      </c>
      <c r="P152" s="17">
        <v>2</v>
      </c>
      <c r="Q152" s="14">
        <f t="shared" si="11"/>
        <v>0</v>
      </c>
      <c r="R152" s="16"/>
      <c r="S152" s="17">
        <v>2.2000000000000002</v>
      </c>
      <c r="T152" s="17">
        <v>1.7</v>
      </c>
      <c r="U152" s="14">
        <f t="shared" si="12"/>
        <v>-0.2272727272727274</v>
      </c>
      <c r="W152" s="18">
        <f t="shared" si="13"/>
        <v>-0.52777777777777779</v>
      </c>
      <c r="X152" s="19">
        <f t="shared" si="14"/>
        <v>-0.50437317784256563</v>
      </c>
    </row>
    <row r="153" spans="1:24" x14ac:dyDescent="0.25">
      <c r="A153" s="12" t="s">
        <v>152</v>
      </c>
      <c r="B153" s="12" t="s">
        <v>255</v>
      </c>
      <c r="C153" s="20">
        <v>6.16</v>
      </c>
      <c r="D153" s="20">
        <v>6.16</v>
      </c>
      <c r="E153" s="14">
        <f>D153/C153-1</f>
        <v>0</v>
      </c>
      <c r="F153" s="15"/>
      <c r="G153" s="20">
        <v>6.16</v>
      </c>
      <c r="H153" s="20">
        <v>6.16</v>
      </c>
      <c r="I153" s="14">
        <f>H153/G153-1</f>
        <v>0</v>
      </c>
      <c r="J153" s="16"/>
      <c r="K153" s="17">
        <v>7.1</v>
      </c>
      <c r="L153" s="17">
        <v>7</v>
      </c>
      <c r="M153" s="14">
        <f t="shared" si="10"/>
        <v>-1.4084507042253502E-2</v>
      </c>
      <c r="N153" s="16"/>
      <c r="O153" s="17">
        <v>6</v>
      </c>
      <c r="P153" s="17">
        <v>3.8</v>
      </c>
      <c r="Q153" s="14">
        <f t="shared" si="11"/>
        <v>-0.3666666666666667</v>
      </c>
      <c r="R153" s="16"/>
      <c r="S153" s="17">
        <v>2.6</v>
      </c>
      <c r="T153" s="17">
        <v>2.2000000000000002</v>
      </c>
      <c r="U153" s="14">
        <f t="shared" si="12"/>
        <v>-0.15384615384615385</v>
      </c>
      <c r="W153" s="18">
        <f t="shared" si="13"/>
        <v>-0.6901408450704225</v>
      </c>
      <c r="X153" s="19">
        <f t="shared" si="14"/>
        <v>-0.64285714285714279</v>
      </c>
    </row>
    <row r="154" spans="1:24" x14ac:dyDescent="0.25">
      <c r="A154" s="12" t="s">
        <v>153</v>
      </c>
      <c r="B154" s="12" t="s">
        <v>269</v>
      </c>
      <c r="C154" s="13"/>
      <c r="D154" s="13"/>
      <c r="E154" s="14"/>
      <c r="F154" s="15"/>
      <c r="G154" s="13"/>
      <c r="H154" s="13"/>
      <c r="I154" s="14"/>
      <c r="J154" s="16"/>
      <c r="K154" s="17">
        <v>7.6</v>
      </c>
      <c r="L154" s="17">
        <v>7.5</v>
      </c>
      <c r="M154" s="14">
        <f t="shared" si="10"/>
        <v>-1.3157894736842035E-2</v>
      </c>
      <c r="N154" s="16"/>
      <c r="O154" s="17">
        <v>7.8</v>
      </c>
      <c r="P154" s="17">
        <v>7.8</v>
      </c>
      <c r="Q154" s="14">
        <f t="shared" si="11"/>
        <v>0</v>
      </c>
      <c r="R154" s="16"/>
      <c r="S154" s="17">
        <v>7.6</v>
      </c>
      <c r="T154" s="17">
        <v>6.1</v>
      </c>
      <c r="U154" s="14">
        <f t="shared" si="12"/>
        <v>-0.19736842105263164</v>
      </c>
      <c r="W154" s="18">
        <f t="shared" si="13"/>
        <v>-0.19736842105263164</v>
      </c>
      <c r="X154" s="19"/>
    </row>
    <row r="155" spans="1:24" x14ac:dyDescent="0.25">
      <c r="A155" s="12" t="s">
        <v>154</v>
      </c>
      <c r="B155" s="12" t="s">
        <v>269</v>
      </c>
      <c r="C155" s="13"/>
      <c r="D155" s="13"/>
      <c r="E155" s="14"/>
      <c r="F155" s="15"/>
      <c r="G155" s="13"/>
      <c r="H155" s="13"/>
      <c r="I155" s="14"/>
      <c r="J155" s="16"/>
      <c r="K155" s="17">
        <v>6.4</v>
      </c>
      <c r="L155" s="17">
        <v>6.4</v>
      </c>
      <c r="M155" s="14">
        <f t="shared" si="10"/>
        <v>0</v>
      </c>
      <c r="N155" s="16"/>
      <c r="O155" s="17">
        <v>6.8</v>
      </c>
      <c r="P155" s="17">
        <v>6.3</v>
      </c>
      <c r="Q155" s="14">
        <f t="shared" si="11"/>
        <v>-7.3529411764705843E-2</v>
      </c>
      <c r="R155" s="16"/>
      <c r="S155" s="17">
        <v>5.9</v>
      </c>
      <c r="T155" s="17">
        <v>4.5</v>
      </c>
      <c r="U155" s="14">
        <f t="shared" si="12"/>
        <v>-0.23728813559322037</v>
      </c>
      <c r="W155" s="18">
        <f t="shared" si="13"/>
        <v>-0.296875</v>
      </c>
      <c r="X155" s="19"/>
    </row>
    <row r="156" spans="1:24" x14ac:dyDescent="0.25">
      <c r="A156" s="12" t="s">
        <v>155</v>
      </c>
      <c r="B156" s="12"/>
      <c r="C156" s="13"/>
      <c r="D156" s="13"/>
      <c r="E156" s="14"/>
      <c r="F156" s="15"/>
      <c r="G156" s="13"/>
      <c r="H156" s="13"/>
      <c r="I156" s="14"/>
      <c r="J156" s="16"/>
      <c r="K156" s="17">
        <v>6.3</v>
      </c>
      <c r="L156" s="17">
        <v>6.8</v>
      </c>
      <c r="M156" s="14">
        <f t="shared" si="10"/>
        <v>7.9365079365079305E-2</v>
      </c>
      <c r="N156" s="16"/>
      <c r="O156" s="17">
        <v>4.7</v>
      </c>
      <c r="P156" s="17">
        <v>3.4</v>
      </c>
      <c r="Q156" s="14">
        <f t="shared" si="11"/>
        <v>-0.27659574468085113</v>
      </c>
      <c r="R156" s="16"/>
      <c r="S156" s="17">
        <v>3</v>
      </c>
      <c r="T156" s="17">
        <v>2.5</v>
      </c>
      <c r="U156" s="14">
        <f t="shared" si="12"/>
        <v>-0.16666666666666663</v>
      </c>
      <c r="W156" s="18">
        <f t="shared" si="13"/>
        <v>-0.60317460317460314</v>
      </c>
      <c r="X156" s="19"/>
    </row>
    <row r="157" spans="1:24" x14ac:dyDescent="0.25">
      <c r="A157" s="12" t="s">
        <v>156</v>
      </c>
      <c r="B157" s="12" t="s">
        <v>260</v>
      </c>
      <c r="C157" s="13"/>
      <c r="D157" s="13"/>
      <c r="E157" s="14"/>
      <c r="F157" s="15"/>
      <c r="G157" s="13"/>
      <c r="H157" s="13"/>
      <c r="I157" s="14"/>
      <c r="J157" s="16"/>
      <c r="K157" s="17">
        <v>5</v>
      </c>
      <c r="L157" s="17">
        <v>3.6</v>
      </c>
      <c r="M157" s="14">
        <f t="shared" si="10"/>
        <v>-0.28000000000000003</v>
      </c>
      <c r="N157" s="16"/>
      <c r="O157" s="17">
        <v>2.8</v>
      </c>
      <c r="P157" s="17">
        <v>2.1</v>
      </c>
      <c r="Q157" s="14">
        <f t="shared" si="11"/>
        <v>-0.24999999999999989</v>
      </c>
      <c r="R157" s="16"/>
      <c r="S157" s="17">
        <v>1.9</v>
      </c>
      <c r="T157" s="17">
        <v>1.8</v>
      </c>
      <c r="U157" s="14">
        <f t="shared" si="12"/>
        <v>-5.2631578947368363E-2</v>
      </c>
      <c r="W157" s="18">
        <f t="shared" si="13"/>
        <v>-0.64</v>
      </c>
      <c r="X157" s="19"/>
    </row>
    <row r="158" spans="1:24" ht="28.5" x14ac:dyDescent="0.25">
      <c r="A158" s="12" t="s">
        <v>157</v>
      </c>
      <c r="B158" s="12" t="s">
        <v>250</v>
      </c>
      <c r="C158" s="13"/>
      <c r="D158" s="13"/>
      <c r="E158" s="14"/>
      <c r="F158" s="15"/>
      <c r="G158" s="13"/>
      <c r="H158" s="13"/>
      <c r="I158" s="14"/>
      <c r="J158" s="16"/>
      <c r="K158" s="17">
        <v>5.0999999999999996</v>
      </c>
      <c r="L158" s="17">
        <v>3.5</v>
      </c>
      <c r="M158" s="14">
        <f t="shared" si="10"/>
        <v>-0.31372549019607843</v>
      </c>
      <c r="N158" s="16"/>
      <c r="O158" s="17">
        <v>2.4</v>
      </c>
      <c r="P158" s="17">
        <v>2.1</v>
      </c>
      <c r="Q158" s="14">
        <f t="shared" si="11"/>
        <v>-0.12499999999999989</v>
      </c>
      <c r="R158" s="16"/>
      <c r="S158" s="17">
        <v>1.7</v>
      </c>
      <c r="T158" s="17">
        <v>1.5</v>
      </c>
      <c r="U158" s="14">
        <f t="shared" si="12"/>
        <v>-0.11764705882352944</v>
      </c>
      <c r="W158" s="18">
        <f t="shared" si="13"/>
        <v>-0.70588235294117641</v>
      </c>
      <c r="X158" s="19"/>
    </row>
    <row r="159" spans="1:24" ht="28.5" x14ac:dyDescent="0.25">
      <c r="A159" s="12" t="s">
        <v>158</v>
      </c>
      <c r="B159" s="12"/>
      <c r="C159" s="13"/>
      <c r="D159" s="13"/>
      <c r="E159" s="14"/>
      <c r="F159" s="15"/>
      <c r="G159" s="13"/>
      <c r="H159" s="13"/>
      <c r="I159" s="14"/>
      <c r="J159" s="16"/>
      <c r="K159" s="17">
        <v>6.1</v>
      </c>
      <c r="L159" s="17">
        <v>5.7</v>
      </c>
      <c r="M159" s="14">
        <f t="shared" si="10"/>
        <v>-6.557377049180324E-2</v>
      </c>
      <c r="N159" s="16"/>
      <c r="O159" s="17">
        <v>3.6</v>
      </c>
      <c r="P159" s="17">
        <v>3.1</v>
      </c>
      <c r="Q159" s="14">
        <f t="shared" si="11"/>
        <v>-0.13888888888888884</v>
      </c>
      <c r="R159" s="16"/>
      <c r="S159" s="17">
        <v>3</v>
      </c>
      <c r="T159" s="17">
        <v>2.2999999999999998</v>
      </c>
      <c r="U159" s="14">
        <f t="shared" si="12"/>
        <v>-0.23333333333333339</v>
      </c>
      <c r="W159" s="18">
        <f t="shared" si="13"/>
        <v>-0.62295081967213117</v>
      </c>
      <c r="X159" s="19"/>
    </row>
    <row r="160" spans="1:24" ht="28.5" x14ac:dyDescent="0.25">
      <c r="A160" s="12" t="s">
        <v>159</v>
      </c>
      <c r="B160" s="12" t="s">
        <v>263</v>
      </c>
      <c r="C160" s="20">
        <v>4.4000000000000004</v>
      </c>
      <c r="D160" s="20">
        <v>3.37</v>
      </c>
      <c r="E160" s="14">
        <f>D160/C160-1</f>
        <v>-0.23409090909090913</v>
      </c>
      <c r="F160" s="15"/>
      <c r="G160" s="20">
        <v>3.61</v>
      </c>
      <c r="H160" s="20">
        <v>1.78</v>
      </c>
      <c r="I160" s="14">
        <f>H160/G160-1</f>
        <v>-0.50692520775623273</v>
      </c>
      <c r="J160" s="16"/>
      <c r="K160" s="17">
        <v>2.5</v>
      </c>
      <c r="L160" s="17">
        <v>2.9</v>
      </c>
      <c r="M160" s="14">
        <f t="shared" si="10"/>
        <v>0.15999999999999992</v>
      </c>
      <c r="N160" s="16"/>
      <c r="O160" s="17">
        <v>1.7</v>
      </c>
      <c r="P160" s="17">
        <v>1.9</v>
      </c>
      <c r="Q160" s="14">
        <f t="shared" si="11"/>
        <v>0.11764705882352944</v>
      </c>
      <c r="R160" s="16"/>
      <c r="S160" s="17">
        <v>1.9</v>
      </c>
      <c r="T160" s="17">
        <v>1.4</v>
      </c>
      <c r="U160" s="14">
        <f t="shared" si="12"/>
        <v>-0.26315789473684215</v>
      </c>
      <c r="W160" s="18">
        <f t="shared" si="13"/>
        <v>-0.44000000000000006</v>
      </c>
      <c r="X160" s="19">
        <f t="shared" si="14"/>
        <v>-0.68181818181818188</v>
      </c>
    </row>
    <row r="161" spans="1:24" x14ac:dyDescent="0.25">
      <c r="A161" s="12" t="s">
        <v>160</v>
      </c>
      <c r="B161" s="12" t="s">
        <v>256</v>
      </c>
      <c r="C161" s="13"/>
      <c r="D161" s="13"/>
      <c r="E161" s="14"/>
      <c r="F161" s="15"/>
      <c r="G161" s="13"/>
      <c r="H161" s="13"/>
      <c r="I161" s="14"/>
      <c r="J161" s="16"/>
      <c r="K161" s="17">
        <v>7.3</v>
      </c>
      <c r="L161" s="17">
        <v>7.4</v>
      </c>
      <c r="M161" s="14">
        <f t="shared" si="10"/>
        <v>1.3698630136986356E-2</v>
      </c>
      <c r="N161" s="16"/>
      <c r="O161" s="17">
        <v>7.9</v>
      </c>
      <c r="P161" s="17">
        <v>5.0999999999999996</v>
      </c>
      <c r="Q161" s="14">
        <f t="shared" si="11"/>
        <v>-0.35443037974683556</v>
      </c>
      <c r="R161" s="16"/>
      <c r="S161" s="17">
        <v>3</v>
      </c>
      <c r="T161" s="17">
        <v>2.5</v>
      </c>
      <c r="U161" s="14">
        <f t="shared" si="12"/>
        <v>-0.16666666666666663</v>
      </c>
      <c r="W161" s="18">
        <f t="shared" si="13"/>
        <v>-0.65753424657534243</v>
      </c>
      <c r="X161" s="19"/>
    </row>
    <row r="162" spans="1:24" x14ac:dyDescent="0.25">
      <c r="A162" s="12" t="s">
        <v>161</v>
      </c>
      <c r="B162" s="12" t="s">
        <v>249</v>
      </c>
      <c r="C162" s="13"/>
      <c r="D162" s="13"/>
      <c r="E162" s="14"/>
      <c r="F162" s="15"/>
      <c r="G162" s="13"/>
      <c r="H162" s="13"/>
      <c r="I162" s="14"/>
      <c r="J162" s="16"/>
      <c r="K162" s="17">
        <v>6.8</v>
      </c>
      <c r="L162" s="17">
        <v>6.8</v>
      </c>
      <c r="M162" s="14">
        <f t="shared" si="10"/>
        <v>0</v>
      </c>
      <c r="N162" s="16"/>
      <c r="O162" s="17">
        <v>6.7</v>
      </c>
      <c r="P162" s="17">
        <v>5.9</v>
      </c>
      <c r="Q162" s="14">
        <f t="shared" si="11"/>
        <v>-0.11940298507462688</v>
      </c>
      <c r="R162" s="16"/>
      <c r="S162" s="17">
        <v>4.4000000000000004</v>
      </c>
      <c r="T162" s="17">
        <v>3.6</v>
      </c>
      <c r="U162" s="14">
        <f t="shared" si="12"/>
        <v>-0.18181818181818188</v>
      </c>
      <c r="W162" s="18">
        <f t="shared" si="13"/>
        <v>-0.47058823529411764</v>
      </c>
      <c r="X162" s="19"/>
    </row>
    <row r="163" spans="1:24" x14ac:dyDescent="0.25">
      <c r="A163" s="12" t="s">
        <v>162</v>
      </c>
      <c r="B163" s="12"/>
      <c r="C163" s="13"/>
      <c r="D163" s="13"/>
      <c r="E163" s="14"/>
      <c r="F163" s="15"/>
      <c r="G163" s="13"/>
      <c r="H163" s="13"/>
      <c r="I163" s="14"/>
      <c r="J163" s="16"/>
      <c r="K163" s="17">
        <v>7.2</v>
      </c>
      <c r="L163" s="17">
        <v>7</v>
      </c>
      <c r="M163" s="14">
        <f t="shared" si="10"/>
        <v>-2.777777777777779E-2</v>
      </c>
      <c r="N163" s="16"/>
      <c r="O163" s="17">
        <v>3.4</v>
      </c>
      <c r="P163" s="17">
        <v>2.6</v>
      </c>
      <c r="Q163" s="14">
        <f t="shared" si="11"/>
        <v>-0.23529411764705876</v>
      </c>
      <c r="R163" s="16"/>
      <c r="S163" s="17">
        <v>1.9</v>
      </c>
      <c r="T163" s="17">
        <v>1.9</v>
      </c>
      <c r="U163" s="14">
        <f t="shared" si="12"/>
        <v>0</v>
      </c>
      <c r="W163" s="18">
        <f t="shared" si="13"/>
        <v>-0.73611111111111116</v>
      </c>
      <c r="X163" s="19"/>
    </row>
    <row r="164" spans="1:24" x14ac:dyDescent="0.25">
      <c r="A164" s="12" t="s">
        <v>163</v>
      </c>
      <c r="B164" s="12" t="s">
        <v>256</v>
      </c>
      <c r="C164" s="13"/>
      <c r="D164" s="13"/>
      <c r="E164" s="14"/>
      <c r="F164" s="15"/>
      <c r="G164" s="13"/>
      <c r="H164" s="13"/>
      <c r="I164" s="14"/>
      <c r="J164" s="16"/>
      <c r="K164" s="17">
        <v>7.8</v>
      </c>
      <c r="L164" s="17">
        <v>7.8</v>
      </c>
      <c r="M164" s="14">
        <f t="shared" si="10"/>
        <v>0</v>
      </c>
      <c r="N164" s="16"/>
      <c r="O164" s="17">
        <v>7.2</v>
      </c>
      <c r="P164" s="17">
        <v>6.2</v>
      </c>
      <c r="Q164" s="14">
        <f t="shared" si="11"/>
        <v>-0.13888888888888884</v>
      </c>
      <c r="R164" s="16"/>
      <c r="S164" s="17">
        <v>4.4000000000000004</v>
      </c>
      <c r="T164" s="17">
        <v>3.3</v>
      </c>
      <c r="U164" s="14">
        <f t="shared" si="12"/>
        <v>-0.25000000000000011</v>
      </c>
      <c r="W164" s="18">
        <f t="shared" si="13"/>
        <v>-0.57692307692307687</v>
      </c>
      <c r="X164" s="19"/>
    </row>
    <row r="165" spans="1:24" x14ac:dyDescent="0.25">
      <c r="A165" s="12" t="s">
        <v>164</v>
      </c>
      <c r="B165" s="12" t="s">
        <v>255</v>
      </c>
      <c r="C165" s="13"/>
      <c r="D165" s="13"/>
      <c r="E165" s="14"/>
      <c r="F165" s="15"/>
      <c r="G165" s="13"/>
      <c r="H165" s="13"/>
      <c r="I165" s="14"/>
      <c r="J165" s="16"/>
      <c r="K165" s="17">
        <v>5.6</v>
      </c>
      <c r="L165" s="17">
        <v>5.7</v>
      </c>
      <c r="M165" s="14">
        <f t="shared" si="10"/>
        <v>1.7857142857143016E-2</v>
      </c>
      <c r="N165" s="16"/>
      <c r="O165" s="17">
        <v>3.8</v>
      </c>
      <c r="P165" s="17">
        <v>2.9</v>
      </c>
      <c r="Q165" s="14">
        <f t="shared" si="11"/>
        <v>-0.23684210526315785</v>
      </c>
      <c r="R165" s="16"/>
      <c r="S165" s="17">
        <v>2.6</v>
      </c>
      <c r="T165" s="17">
        <v>2.1</v>
      </c>
      <c r="U165" s="14">
        <f t="shared" si="12"/>
        <v>-0.19230769230769229</v>
      </c>
      <c r="W165" s="18">
        <f t="shared" si="13"/>
        <v>-0.625</v>
      </c>
      <c r="X165" s="19"/>
    </row>
    <row r="166" spans="1:24" ht="28.5" x14ac:dyDescent="0.25">
      <c r="A166" s="12" t="s">
        <v>165</v>
      </c>
      <c r="B166" s="12"/>
      <c r="C166" s="13"/>
      <c r="D166" s="13"/>
      <c r="E166" s="14"/>
      <c r="F166" s="15"/>
      <c r="G166" s="13"/>
      <c r="H166" s="13"/>
      <c r="I166" s="14"/>
      <c r="J166" s="16"/>
      <c r="K166" s="17">
        <v>5.7</v>
      </c>
      <c r="L166" s="17">
        <v>6.2</v>
      </c>
      <c r="M166" s="14">
        <f t="shared" si="10"/>
        <v>8.7719298245614086E-2</v>
      </c>
      <c r="N166" s="16"/>
      <c r="O166" s="17">
        <v>5.7</v>
      </c>
      <c r="P166" s="17">
        <v>4.8</v>
      </c>
      <c r="Q166" s="14">
        <f t="shared" si="11"/>
        <v>-0.15789473684210531</v>
      </c>
      <c r="R166" s="16"/>
      <c r="S166" s="17">
        <v>3.9</v>
      </c>
      <c r="T166" s="17">
        <v>3.1</v>
      </c>
      <c r="U166" s="14">
        <f t="shared" si="12"/>
        <v>-0.20512820512820507</v>
      </c>
      <c r="W166" s="18">
        <f t="shared" si="13"/>
        <v>-0.45614035087719296</v>
      </c>
      <c r="X166" s="19"/>
    </row>
    <row r="167" spans="1:24" x14ac:dyDescent="0.25">
      <c r="A167" s="12" t="s">
        <v>166</v>
      </c>
      <c r="B167" s="12" t="s">
        <v>252</v>
      </c>
      <c r="C167" s="13"/>
      <c r="D167" s="13"/>
      <c r="E167" s="14"/>
      <c r="F167" s="15"/>
      <c r="G167" s="13"/>
      <c r="H167" s="13"/>
      <c r="I167" s="14"/>
      <c r="J167" s="16"/>
      <c r="K167" s="17">
        <v>6.5</v>
      </c>
      <c r="L167" s="17">
        <v>6.3</v>
      </c>
      <c r="M167" s="14">
        <f t="shared" si="10"/>
        <v>-3.0769230769230771E-2</v>
      </c>
      <c r="N167" s="16"/>
      <c r="O167" s="17">
        <v>5.0999999999999996</v>
      </c>
      <c r="P167" s="17">
        <v>4.0999999999999996</v>
      </c>
      <c r="Q167" s="14">
        <f t="shared" si="11"/>
        <v>-0.19607843137254899</v>
      </c>
      <c r="R167" s="16"/>
      <c r="S167" s="17">
        <v>2.7</v>
      </c>
      <c r="T167" s="17">
        <v>2.4</v>
      </c>
      <c r="U167" s="14">
        <f t="shared" si="12"/>
        <v>-0.11111111111111116</v>
      </c>
      <c r="W167" s="18">
        <f t="shared" si="13"/>
        <v>-0.63076923076923075</v>
      </c>
      <c r="X167" s="19"/>
    </row>
    <row r="168" spans="1:24" x14ac:dyDescent="0.25">
      <c r="A168" s="12" t="s">
        <v>167</v>
      </c>
      <c r="B168" s="12" t="s">
        <v>252</v>
      </c>
      <c r="C168" s="20">
        <v>6.82</v>
      </c>
      <c r="D168" s="20">
        <v>6.67</v>
      </c>
      <c r="E168" s="14">
        <f>D168/C168-1</f>
        <v>-2.1994134897360795E-2</v>
      </c>
      <c r="F168" s="15"/>
      <c r="G168" s="20">
        <v>6.62</v>
      </c>
      <c r="H168" s="20">
        <v>6.61</v>
      </c>
      <c r="I168" s="14">
        <f>H168/G168-1</f>
        <v>-1.5105740181268201E-3</v>
      </c>
      <c r="J168" s="16"/>
      <c r="K168" s="17">
        <v>6.9</v>
      </c>
      <c r="L168" s="17">
        <v>6.8</v>
      </c>
      <c r="M168" s="14">
        <f t="shared" si="10"/>
        <v>-1.449275362318847E-2</v>
      </c>
      <c r="N168" s="16"/>
      <c r="O168" s="17">
        <v>5</v>
      </c>
      <c r="P168" s="17">
        <v>3.3</v>
      </c>
      <c r="Q168" s="14">
        <f t="shared" si="11"/>
        <v>-0.34000000000000008</v>
      </c>
      <c r="R168" s="16"/>
      <c r="S168" s="17">
        <v>2.4</v>
      </c>
      <c r="T168" s="17">
        <v>2</v>
      </c>
      <c r="U168" s="14">
        <f t="shared" si="12"/>
        <v>-0.16666666666666663</v>
      </c>
      <c r="W168" s="18">
        <f t="shared" si="13"/>
        <v>-0.71014492753623193</v>
      </c>
      <c r="X168" s="19">
        <f t="shared" si="14"/>
        <v>-0.70674486803519065</v>
      </c>
    </row>
    <row r="169" spans="1:24" ht="28.5" x14ac:dyDescent="0.25">
      <c r="A169" s="12" t="s">
        <v>168</v>
      </c>
      <c r="B169" s="12" t="s">
        <v>258</v>
      </c>
      <c r="C169" s="20">
        <v>6.36</v>
      </c>
      <c r="D169" s="20">
        <v>5.95</v>
      </c>
      <c r="E169" s="14">
        <f>D169/C169-1</f>
        <v>-6.4465408805031488E-2</v>
      </c>
      <c r="F169" s="15"/>
      <c r="G169" s="20">
        <v>5.84</v>
      </c>
      <c r="H169" s="20">
        <v>5.53</v>
      </c>
      <c r="I169" s="14">
        <f>H169/G169-1</f>
        <v>-5.3082191780821852E-2</v>
      </c>
      <c r="J169" s="16"/>
      <c r="K169" s="17">
        <v>7.1</v>
      </c>
      <c r="L169" s="17">
        <v>6.8</v>
      </c>
      <c r="M169" s="14">
        <f t="shared" si="10"/>
        <v>-4.2253521126760507E-2</v>
      </c>
      <c r="N169" s="16"/>
      <c r="O169" s="17">
        <v>5.0999999999999996</v>
      </c>
      <c r="P169" s="17">
        <v>4.0999999999999996</v>
      </c>
      <c r="Q169" s="14">
        <f t="shared" si="11"/>
        <v>-0.19607843137254899</v>
      </c>
      <c r="R169" s="16"/>
      <c r="S169" s="17">
        <v>3.3</v>
      </c>
      <c r="T169" s="17">
        <v>1.9</v>
      </c>
      <c r="U169" s="14">
        <f t="shared" si="12"/>
        <v>-0.4242424242424242</v>
      </c>
      <c r="W169" s="18">
        <f t="shared" si="13"/>
        <v>-0.73239436619718312</v>
      </c>
      <c r="X169" s="19">
        <f t="shared" si="14"/>
        <v>-0.70125786163522008</v>
      </c>
    </row>
    <row r="170" spans="1:24" x14ac:dyDescent="0.25">
      <c r="A170" s="12" t="s">
        <v>169</v>
      </c>
      <c r="B170" s="12" t="s">
        <v>250</v>
      </c>
      <c r="C170" s="20">
        <v>5.49</v>
      </c>
      <c r="D170" s="20">
        <v>3.89</v>
      </c>
      <c r="E170" s="14">
        <f>D170/C170-1</f>
        <v>-0.29143897996357016</v>
      </c>
      <c r="F170" s="15"/>
      <c r="G170" s="20">
        <v>4.6900000000000004</v>
      </c>
      <c r="H170" s="20">
        <v>3.49</v>
      </c>
      <c r="I170" s="14">
        <f>H170/G170-1</f>
        <v>-0.25586353944562901</v>
      </c>
      <c r="J170" s="16"/>
      <c r="K170" s="17">
        <v>3.7</v>
      </c>
      <c r="L170" s="17">
        <v>2.5</v>
      </c>
      <c r="M170" s="14">
        <f t="shared" si="10"/>
        <v>-0.32432432432432434</v>
      </c>
      <c r="N170" s="16"/>
      <c r="O170" s="17">
        <v>2.2999999999999998</v>
      </c>
      <c r="P170" s="17">
        <v>1.6</v>
      </c>
      <c r="Q170" s="14">
        <f t="shared" si="11"/>
        <v>-0.30434782608695643</v>
      </c>
      <c r="R170" s="16"/>
      <c r="S170" s="17">
        <v>1.4</v>
      </c>
      <c r="T170" s="17">
        <v>1.3</v>
      </c>
      <c r="U170" s="14">
        <f t="shared" si="12"/>
        <v>-7.1428571428571286E-2</v>
      </c>
      <c r="W170" s="18">
        <f t="shared" si="13"/>
        <v>-0.64864864864864868</v>
      </c>
      <c r="X170" s="19">
        <f t="shared" si="14"/>
        <v>-0.7632058287795993</v>
      </c>
    </row>
    <row r="171" spans="1:24" ht="28.5" x14ac:dyDescent="0.25">
      <c r="A171" s="12" t="s">
        <v>170</v>
      </c>
      <c r="B171" s="12" t="s">
        <v>263</v>
      </c>
      <c r="C171" s="20">
        <v>3.97</v>
      </c>
      <c r="D171" s="20">
        <v>4.24</v>
      </c>
      <c r="E171" s="14">
        <f>D171/C171-1</f>
        <v>6.8010075566750539E-2</v>
      </c>
      <c r="F171" s="15"/>
      <c r="G171" s="20">
        <v>4.37</v>
      </c>
      <c r="H171" s="20">
        <v>3.59</v>
      </c>
      <c r="I171" s="14">
        <f>H171/G171-1</f>
        <v>-0.17848970251716256</v>
      </c>
      <c r="J171" s="16"/>
      <c r="K171" s="17">
        <v>3.2</v>
      </c>
      <c r="L171" s="17">
        <v>3.2</v>
      </c>
      <c r="M171" s="14">
        <f t="shared" si="10"/>
        <v>0</v>
      </c>
      <c r="N171" s="16"/>
      <c r="O171" s="17">
        <v>2.2000000000000002</v>
      </c>
      <c r="P171" s="17">
        <v>1.4</v>
      </c>
      <c r="Q171" s="14">
        <f t="shared" si="11"/>
        <v>-0.36363636363636376</v>
      </c>
      <c r="R171" s="16"/>
      <c r="S171" s="17">
        <v>1.4</v>
      </c>
      <c r="T171" s="17">
        <v>1.5</v>
      </c>
      <c r="U171" s="14">
        <f t="shared" si="12"/>
        <v>7.1428571428571397E-2</v>
      </c>
      <c r="W171" s="18">
        <f t="shared" si="13"/>
        <v>-0.53125</v>
      </c>
      <c r="X171" s="19">
        <f t="shared" si="14"/>
        <v>-0.62216624685138533</v>
      </c>
    </row>
    <row r="172" spans="1:24" x14ac:dyDescent="0.25">
      <c r="A172" s="12" t="s">
        <v>171</v>
      </c>
      <c r="B172" s="12" t="s">
        <v>255</v>
      </c>
      <c r="C172" s="13"/>
      <c r="D172" s="20">
        <v>4.9800000000000004</v>
      </c>
      <c r="E172" s="14"/>
      <c r="F172" s="15"/>
      <c r="G172" s="20">
        <v>5.15</v>
      </c>
      <c r="H172" s="20">
        <v>5.29</v>
      </c>
      <c r="I172" s="14">
        <f>H172/G172-1</f>
        <v>2.7184466019417375E-2</v>
      </c>
      <c r="J172" s="16"/>
      <c r="K172" s="17">
        <v>5.2</v>
      </c>
      <c r="L172" s="17">
        <v>4.0999999999999996</v>
      </c>
      <c r="M172" s="14">
        <f t="shared" si="10"/>
        <v>-0.21153846153846168</v>
      </c>
      <c r="N172" s="16"/>
      <c r="O172" s="17">
        <v>2.7</v>
      </c>
      <c r="P172" s="17">
        <v>2.1</v>
      </c>
      <c r="Q172" s="14">
        <f t="shared" si="11"/>
        <v>-0.22222222222222221</v>
      </c>
      <c r="R172" s="16"/>
      <c r="S172" s="17">
        <v>1.6</v>
      </c>
      <c r="T172" s="17">
        <v>0.9</v>
      </c>
      <c r="U172" s="14">
        <f t="shared" si="12"/>
        <v>-0.4375</v>
      </c>
      <c r="W172" s="18">
        <f t="shared" si="13"/>
        <v>-0.82692307692307687</v>
      </c>
      <c r="X172" s="19"/>
    </row>
    <row r="173" spans="1:24" x14ac:dyDescent="0.25">
      <c r="A173" s="12" t="s">
        <v>172</v>
      </c>
      <c r="B173" s="12" t="s">
        <v>256</v>
      </c>
      <c r="C173" s="13"/>
      <c r="D173" s="13"/>
      <c r="E173" s="14"/>
      <c r="F173" s="15"/>
      <c r="G173" s="13"/>
      <c r="H173" s="13"/>
      <c r="I173" s="14"/>
      <c r="J173" s="16"/>
      <c r="K173" s="17">
        <v>6.5</v>
      </c>
      <c r="L173" s="17">
        <v>6.5</v>
      </c>
      <c r="M173" s="14">
        <f t="shared" si="10"/>
        <v>0</v>
      </c>
      <c r="N173" s="16"/>
      <c r="O173" s="17">
        <v>5.3</v>
      </c>
      <c r="P173" s="17">
        <v>3.6</v>
      </c>
      <c r="Q173" s="14">
        <f t="shared" si="11"/>
        <v>-0.320754716981132</v>
      </c>
      <c r="R173" s="16"/>
      <c r="S173" s="17">
        <v>2.1</v>
      </c>
      <c r="T173" s="17">
        <v>1.7</v>
      </c>
      <c r="U173" s="14">
        <f t="shared" si="12"/>
        <v>-0.19047619047619058</v>
      </c>
      <c r="W173" s="18">
        <f t="shared" si="13"/>
        <v>-0.7384615384615385</v>
      </c>
      <c r="X173" s="19"/>
    </row>
    <row r="174" spans="1:24" x14ac:dyDescent="0.25">
      <c r="A174" s="12" t="s">
        <v>173</v>
      </c>
      <c r="B174" s="12"/>
      <c r="C174" s="13"/>
      <c r="D174" s="13"/>
      <c r="E174" s="14"/>
      <c r="F174" s="15"/>
      <c r="G174" s="13"/>
      <c r="H174" s="13"/>
      <c r="I174" s="14"/>
      <c r="J174" s="16"/>
      <c r="K174" s="17">
        <v>7</v>
      </c>
      <c r="L174" s="17">
        <v>6.2</v>
      </c>
      <c r="M174" s="14">
        <f t="shared" si="10"/>
        <v>-0.11428571428571421</v>
      </c>
      <c r="N174" s="16"/>
      <c r="O174" s="17">
        <v>2.9</v>
      </c>
      <c r="P174" s="17">
        <v>2.2999999999999998</v>
      </c>
      <c r="Q174" s="14">
        <f t="shared" si="11"/>
        <v>-0.20689655172413801</v>
      </c>
      <c r="R174" s="16"/>
      <c r="S174" s="17">
        <v>2.2000000000000002</v>
      </c>
      <c r="T174" s="17">
        <v>2.2000000000000002</v>
      </c>
      <c r="U174" s="14">
        <f t="shared" si="12"/>
        <v>0</v>
      </c>
      <c r="W174" s="18">
        <f t="shared" si="13"/>
        <v>-0.68571428571428572</v>
      </c>
      <c r="X174" s="19"/>
    </row>
    <row r="175" spans="1:24" x14ac:dyDescent="0.25">
      <c r="A175" s="12" t="s">
        <v>174</v>
      </c>
      <c r="B175" s="12" t="s">
        <v>250</v>
      </c>
      <c r="C175" s="20">
        <v>5.2</v>
      </c>
      <c r="D175" s="20">
        <v>5.43</v>
      </c>
      <c r="E175" s="14">
        <f>D175/C175-1</f>
        <v>4.4230769230769074E-2</v>
      </c>
      <c r="F175" s="15"/>
      <c r="G175" s="20">
        <v>4.5199999999999996</v>
      </c>
      <c r="H175" s="20">
        <v>4.1100000000000003</v>
      </c>
      <c r="I175" s="14">
        <f>H175/G175-1</f>
        <v>-9.0707964601769775E-2</v>
      </c>
      <c r="J175" s="16"/>
      <c r="K175" s="17">
        <v>3.1</v>
      </c>
      <c r="L175" s="17">
        <v>1.9</v>
      </c>
      <c r="M175" s="14">
        <f t="shared" si="10"/>
        <v>-0.38709677419354849</v>
      </c>
      <c r="N175" s="16"/>
      <c r="O175" s="17">
        <v>2.4</v>
      </c>
      <c r="P175" s="17">
        <v>1.3</v>
      </c>
      <c r="Q175" s="14">
        <f t="shared" si="11"/>
        <v>-0.45833333333333326</v>
      </c>
      <c r="R175" s="16"/>
      <c r="S175" s="17">
        <v>1.6</v>
      </c>
      <c r="T175" s="17">
        <v>1.7</v>
      </c>
      <c r="U175" s="14">
        <f t="shared" si="12"/>
        <v>6.25E-2</v>
      </c>
      <c r="W175" s="18">
        <f t="shared" si="13"/>
        <v>-0.45161290322580649</v>
      </c>
      <c r="X175" s="19">
        <f t="shared" si="14"/>
        <v>-0.67307692307692313</v>
      </c>
    </row>
    <row r="176" spans="1:24" x14ac:dyDescent="0.25">
      <c r="A176" s="12" t="s">
        <v>175</v>
      </c>
      <c r="B176" s="12" t="s">
        <v>250</v>
      </c>
      <c r="C176" s="20">
        <v>7.36</v>
      </c>
      <c r="D176" s="20">
        <v>3.36</v>
      </c>
      <c r="E176" s="14">
        <f>D176/C176-1</f>
        <v>-0.54347826086956519</v>
      </c>
      <c r="F176" s="15"/>
      <c r="G176" s="20">
        <v>6.72</v>
      </c>
      <c r="H176" s="20">
        <v>4.24</v>
      </c>
      <c r="I176" s="14">
        <f>H176/G176-1</f>
        <v>-0.36904761904761896</v>
      </c>
      <c r="J176" s="16"/>
      <c r="K176" s="17">
        <v>2.9</v>
      </c>
      <c r="L176" s="17">
        <v>2.1</v>
      </c>
      <c r="M176" s="14">
        <f t="shared" si="10"/>
        <v>-0.27586206896551724</v>
      </c>
      <c r="N176" s="16"/>
      <c r="O176" s="17">
        <v>1.9</v>
      </c>
      <c r="P176" s="17">
        <v>1.4</v>
      </c>
      <c r="Q176" s="14">
        <f t="shared" si="11"/>
        <v>-0.26315789473684215</v>
      </c>
      <c r="R176" s="16"/>
      <c r="S176" s="17">
        <v>1.6</v>
      </c>
      <c r="T176" s="17">
        <v>1.4</v>
      </c>
      <c r="U176" s="14">
        <f t="shared" si="12"/>
        <v>-0.12500000000000011</v>
      </c>
      <c r="W176" s="18">
        <f t="shared" si="13"/>
        <v>-0.51724137931034486</v>
      </c>
      <c r="X176" s="19">
        <f t="shared" si="14"/>
        <v>-0.80978260869565222</v>
      </c>
    </row>
    <row r="177" spans="1:24" x14ac:dyDescent="0.25">
      <c r="A177" s="12" t="s">
        <v>176</v>
      </c>
      <c r="B177" s="12" t="s">
        <v>271</v>
      </c>
      <c r="C177" s="13"/>
      <c r="D177" s="13"/>
      <c r="E177" s="14"/>
      <c r="F177" s="15"/>
      <c r="G177" s="13"/>
      <c r="H177" s="13"/>
      <c r="I177" s="14"/>
      <c r="J177" s="16"/>
      <c r="K177" s="17">
        <v>8.1999999999999993</v>
      </c>
      <c r="L177" s="17">
        <v>8.1999999999999993</v>
      </c>
      <c r="M177" s="14">
        <f t="shared" si="10"/>
        <v>0</v>
      </c>
      <c r="N177" s="16"/>
      <c r="O177" s="17">
        <v>8.1</v>
      </c>
      <c r="P177" s="17">
        <v>6.3</v>
      </c>
      <c r="Q177" s="14">
        <f t="shared" si="11"/>
        <v>-0.22222222222222221</v>
      </c>
      <c r="R177" s="16"/>
      <c r="S177" s="17">
        <v>4.5</v>
      </c>
      <c r="T177" s="17">
        <v>3.7</v>
      </c>
      <c r="U177" s="14">
        <f t="shared" si="12"/>
        <v>-0.1777777777777777</v>
      </c>
      <c r="W177" s="18">
        <f t="shared" si="13"/>
        <v>-0.54878048780487798</v>
      </c>
      <c r="X177" s="19"/>
    </row>
    <row r="178" spans="1:24" ht="28.5" x14ac:dyDescent="0.25">
      <c r="A178" s="12" t="s">
        <v>177</v>
      </c>
      <c r="B178" s="12"/>
      <c r="C178" s="13"/>
      <c r="D178" s="13"/>
      <c r="E178" s="14"/>
      <c r="F178" s="15"/>
      <c r="G178" s="13"/>
      <c r="H178" s="13"/>
      <c r="I178" s="14"/>
      <c r="J178" s="16"/>
      <c r="K178" s="17">
        <v>3.2</v>
      </c>
      <c r="L178" s="17">
        <v>2.4</v>
      </c>
      <c r="M178" s="14">
        <f t="shared" si="10"/>
        <v>-0.25000000000000011</v>
      </c>
      <c r="N178" s="16"/>
      <c r="O178" s="17">
        <v>1.4</v>
      </c>
      <c r="P178" s="17">
        <v>1.4</v>
      </c>
      <c r="Q178" s="14">
        <f t="shared" si="11"/>
        <v>0</v>
      </c>
      <c r="R178" s="16"/>
      <c r="S178" s="17">
        <v>1.3</v>
      </c>
      <c r="T178" s="17">
        <v>0.8</v>
      </c>
      <c r="U178" s="14">
        <f t="shared" si="12"/>
        <v>-0.38461538461538458</v>
      </c>
      <c r="W178" s="18">
        <f t="shared" si="13"/>
        <v>-0.75</v>
      </c>
      <c r="X178" s="19"/>
    </row>
    <row r="179" spans="1:24" x14ac:dyDescent="0.25">
      <c r="A179" s="12" t="s">
        <v>178</v>
      </c>
      <c r="B179" s="12"/>
      <c r="C179" s="13"/>
      <c r="D179" s="13"/>
      <c r="E179" s="14"/>
      <c r="F179" s="15"/>
      <c r="G179" s="13"/>
      <c r="H179" s="13"/>
      <c r="I179" s="14"/>
      <c r="J179" s="16"/>
      <c r="K179" s="17">
        <v>5.6</v>
      </c>
      <c r="L179" s="17">
        <v>5</v>
      </c>
      <c r="M179" s="14">
        <f t="shared" si="10"/>
        <v>-0.1071428571428571</v>
      </c>
      <c r="N179" s="16"/>
      <c r="O179" s="17">
        <v>2.8</v>
      </c>
      <c r="P179" s="17">
        <v>1.8</v>
      </c>
      <c r="Q179" s="14">
        <f t="shared" si="11"/>
        <v>-0.3571428571428571</v>
      </c>
      <c r="R179" s="16"/>
      <c r="S179" s="17">
        <v>1.7</v>
      </c>
      <c r="T179" s="17">
        <v>1.6</v>
      </c>
      <c r="U179" s="14">
        <f t="shared" si="12"/>
        <v>-5.8823529411764608E-2</v>
      </c>
      <c r="W179" s="18">
        <f t="shared" si="13"/>
        <v>-0.71428571428571419</v>
      </c>
      <c r="X179" s="19"/>
    </row>
    <row r="180" spans="1:24" ht="28.5" x14ac:dyDescent="0.25">
      <c r="A180" s="12" t="s">
        <v>179</v>
      </c>
      <c r="B180" s="12"/>
      <c r="C180" s="13"/>
      <c r="D180" s="13"/>
      <c r="E180" s="14"/>
      <c r="F180" s="15"/>
      <c r="G180" s="13"/>
      <c r="H180" s="13"/>
      <c r="I180" s="14"/>
      <c r="J180" s="16"/>
      <c r="K180" s="17">
        <v>6.4</v>
      </c>
      <c r="L180" s="17">
        <v>6</v>
      </c>
      <c r="M180" s="14">
        <f t="shared" si="10"/>
        <v>-6.25E-2</v>
      </c>
      <c r="N180" s="16"/>
      <c r="O180" s="17">
        <v>3.3</v>
      </c>
      <c r="P180" s="17">
        <v>2.2999999999999998</v>
      </c>
      <c r="Q180" s="14">
        <f t="shared" si="11"/>
        <v>-0.30303030303030309</v>
      </c>
      <c r="R180" s="16"/>
      <c r="S180" s="17">
        <v>1.8</v>
      </c>
      <c r="T180" s="17">
        <v>1.5</v>
      </c>
      <c r="U180" s="14">
        <f t="shared" si="12"/>
        <v>-0.16666666666666674</v>
      </c>
      <c r="W180" s="18">
        <f t="shared" si="13"/>
        <v>-0.765625</v>
      </c>
      <c r="X180" s="19"/>
    </row>
    <row r="181" spans="1:24" x14ac:dyDescent="0.25">
      <c r="A181" s="12" t="s">
        <v>180</v>
      </c>
      <c r="B181" s="12"/>
      <c r="C181" s="13"/>
      <c r="D181" s="13"/>
      <c r="E181" s="14"/>
      <c r="F181" s="15"/>
      <c r="G181" s="13"/>
      <c r="H181" s="13"/>
      <c r="I181" s="14"/>
      <c r="J181" s="16"/>
      <c r="K181" s="17">
        <v>6.4</v>
      </c>
      <c r="L181" s="17">
        <v>6.7</v>
      </c>
      <c r="M181" s="14">
        <f t="shared" si="10"/>
        <v>4.6875E-2</v>
      </c>
      <c r="N181" s="16"/>
      <c r="O181" s="17">
        <v>4.4000000000000004</v>
      </c>
      <c r="P181" s="17">
        <v>3</v>
      </c>
      <c r="Q181" s="14">
        <f t="shared" si="11"/>
        <v>-0.31818181818181823</v>
      </c>
      <c r="R181" s="16"/>
      <c r="S181" s="17">
        <v>1.7</v>
      </c>
      <c r="T181" s="17">
        <v>1.4</v>
      </c>
      <c r="U181" s="14">
        <f t="shared" si="12"/>
        <v>-0.17647058823529416</v>
      </c>
      <c r="W181" s="18">
        <f t="shared" si="13"/>
        <v>-0.78125</v>
      </c>
      <c r="X181" s="19"/>
    </row>
    <row r="182" spans="1:24" ht="28.5" x14ac:dyDescent="0.25">
      <c r="A182" s="12" t="s">
        <v>181</v>
      </c>
      <c r="B182" s="12"/>
      <c r="C182" s="13"/>
      <c r="D182" s="13"/>
      <c r="E182" s="14"/>
      <c r="F182" s="15"/>
      <c r="G182" s="13"/>
      <c r="H182" s="13"/>
      <c r="I182" s="14"/>
      <c r="J182" s="16"/>
      <c r="K182" s="17">
        <v>6.5</v>
      </c>
      <c r="L182" s="17">
        <v>6.3</v>
      </c>
      <c r="M182" s="14">
        <f t="shared" si="10"/>
        <v>-3.0769230769230771E-2</v>
      </c>
      <c r="N182" s="16"/>
      <c r="O182" s="17">
        <v>3.9</v>
      </c>
      <c r="P182" s="17">
        <v>2.7</v>
      </c>
      <c r="Q182" s="14">
        <f t="shared" si="11"/>
        <v>-0.3076923076923076</v>
      </c>
      <c r="R182" s="16"/>
      <c r="S182" s="17">
        <v>2.4</v>
      </c>
      <c r="T182" s="17">
        <v>2.7</v>
      </c>
      <c r="U182" s="14">
        <f t="shared" si="12"/>
        <v>0.12500000000000022</v>
      </c>
      <c r="W182" s="18">
        <f t="shared" si="13"/>
        <v>-0.58461538461538454</v>
      </c>
      <c r="X182" s="19"/>
    </row>
    <row r="183" spans="1:24" ht="28.5" x14ac:dyDescent="0.25">
      <c r="A183" s="12" t="s">
        <v>182</v>
      </c>
      <c r="B183" s="12"/>
      <c r="C183" s="13"/>
      <c r="D183" s="13"/>
      <c r="E183" s="14"/>
      <c r="F183" s="15"/>
      <c r="G183" s="13"/>
      <c r="H183" s="13"/>
      <c r="I183" s="14"/>
      <c r="J183" s="16"/>
      <c r="K183" s="17">
        <v>3.9</v>
      </c>
      <c r="L183" s="17">
        <v>4.7</v>
      </c>
      <c r="M183" s="14">
        <f t="shared" si="10"/>
        <v>0.20512820512820529</v>
      </c>
      <c r="N183" s="16"/>
      <c r="O183" s="17">
        <v>2.2000000000000002</v>
      </c>
      <c r="P183" s="17">
        <v>2.1</v>
      </c>
      <c r="Q183" s="14">
        <f t="shared" si="11"/>
        <v>-4.5454545454545525E-2</v>
      </c>
      <c r="R183" s="16"/>
      <c r="S183" s="17">
        <v>2</v>
      </c>
      <c r="T183" s="17">
        <v>1.3</v>
      </c>
      <c r="U183" s="14">
        <f t="shared" si="12"/>
        <v>-0.35</v>
      </c>
      <c r="W183" s="18">
        <f t="shared" si="13"/>
        <v>-0.66666666666666663</v>
      </c>
      <c r="X183" s="19"/>
    </row>
    <row r="184" spans="1:24" ht="42.75" x14ac:dyDescent="0.25">
      <c r="A184" s="12" t="s">
        <v>183</v>
      </c>
      <c r="B184" s="12"/>
      <c r="C184" s="13"/>
      <c r="D184" s="13"/>
      <c r="E184" s="14"/>
      <c r="F184" s="15"/>
      <c r="G184" s="13"/>
      <c r="H184" s="13"/>
      <c r="I184" s="14"/>
      <c r="J184" s="16"/>
      <c r="K184" s="17">
        <v>7.3</v>
      </c>
      <c r="L184" s="17">
        <v>6.7</v>
      </c>
      <c r="M184" s="14">
        <f t="shared" si="10"/>
        <v>-8.2191780821917804E-2</v>
      </c>
      <c r="N184" s="16"/>
      <c r="O184" s="17">
        <v>3.9</v>
      </c>
      <c r="P184" s="17">
        <v>2.6</v>
      </c>
      <c r="Q184" s="14">
        <f t="shared" si="11"/>
        <v>-0.33333333333333326</v>
      </c>
      <c r="R184" s="16"/>
      <c r="S184" s="17">
        <v>2.1</v>
      </c>
      <c r="T184" s="17">
        <v>1.8</v>
      </c>
      <c r="U184" s="14">
        <f t="shared" si="12"/>
        <v>-0.1428571428571429</v>
      </c>
      <c r="W184" s="18">
        <f t="shared" si="13"/>
        <v>-0.75342465753424659</v>
      </c>
      <c r="X184" s="19"/>
    </row>
    <row r="185" spans="1:24" x14ac:dyDescent="0.25">
      <c r="A185" s="12" t="s">
        <v>184</v>
      </c>
      <c r="B185" s="12" t="s">
        <v>254</v>
      </c>
      <c r="C185" s="13"/>
      <c r="D185" s="13"/>
      <c r="E185" s="14"/>
      <c r="F185" s="15"/>
      <c r="G185" s="13"/>
      <c r="H185" s="13"/>
      <c r="I185" s="14"/>
      <c r="J185" s="16"/>
      <c r="K185" s="17">
        <v>7.6</v>
      </c>
      <c r="L185" s="17">
        <v>7.7</v>
      </c>
      <c r="M185" s="14">
        <f t="shared" si="10"/>
        <v>1.3157894736842257E-2</v>
      </c>
      <c r="N185" s="16"/>
      <c r="O185" s="17">
        <v>5.9</v>
      </c>
      <c r="P185" s="17">
        <v>4.8</v>
      </c>
      <c r="Q185" s="14">
        <f t="shared" si="11"/>
        <v>-0.18644067796610175</v>
      </c>
      <c r="R185" s="16"/>
      <c r="S185" s="17">
        <v>4.5</v>
      </c>
      <c r="T185" s="17">
        <v>3.8</v>
      </c>
      <c r="U185" s="14">
        <f t="shared" si="12"/>
        <v>-0.15555555555555556</v>
      </c>
      <c r="W185" s="18">
        <f t="shared" si="13"/>
        <v>-0.5</v>
      </c>
      <c r="X185" s="19"/>
    </row>
    <row r="186" spans="1:24" ht="28.5" x14ac:dyDescent="0.25">
      <c r="A186" s="12" t="s">
        <v>185</v>
      </c>
      <c r="B186" s="12" t="s">
        <v>263</v>
      </c>
      <c r="C186" s="13"/>
      <c r="D186" s="13"/>
      <c r="E186" s="14"/>
      <c r="F186" s="15"/>
      <c r="G186" s="13"/>
      <c r="H186" s="13"/>
      <c r="I186" s="14"/>
      <c r="J186" s="16"/>
      <c r="K186" s="17">
        <v>2.8</v>
      </c>
      <c r="L186" s="17">
        <v>2.2999999999999998</v>
      </c>
      <c r="M186" s="14">
        <f t="shared" si="10"/>
        <v>-0.1785714285714286</v>
      </c>
      <c r="N186" s="16"/>
      <c r="O186" s="17">
        <v>1.5</v>
      </c>
      <c r="P186" s="17">
        <v>1.2</v>
      </c>
      <c r="Q186" s="14">
        <f t="shared" si="11"/>
        <v>-0.20000000000000007</v>
      </c>
      <c r="R186" s="16"/>
      <c r="S186" s="17">
        <v>1.5</v>
      </c>
      <c r="T186" s="17">
        <v>1.1000000000000001</v>
      </c>
      <c r="U186" s="14">
        <f t="shared" si="12"/>
        <v>-0.26666666666666661</v>
      </c>
      <c r="W186" s="18">
        <f t="shared" si="13"/>
        <v>-0.6071428571428571</v>
      </c>
      <c r="X186" s="19"/>
    </row>
    <row r="187" spans="1:24" ht="28.5" x14ac:dyDescent="0.25">
      <c r="A187" s="12" t="s">
        <v>186</v>
      </c>
      <c r="B187" s="12"/>
      <c r="C187" s="13"/>
      <c r="D187" s="13"/>
      <c r="E187" s="14"/>
      <c r="F187" s="15"/>
      <c r="G187" s="13"/>
      <c r="H187" s="13"/>
      <c r="I187" s="14"/>
      <c r="J187" s="16"/>
      <c r="K187" s="17">
        <v>6.2</v>
      </c>
      <c r="L187" s="17">
        <v>6.3</v>
      </c>
      <c r="M187" s="14">
        <f t="shared" si="10"/>
        <v>1.6129032258064502E-2</v>
      </c>
      <c r="N187" s="16"/>
      <c r="O187" s="17">
        <v>6.4</v>
      </c>
      <c r="P187" s="17">
        <v>5.6</v>
      </c>
      <c r="Q187" s="14">
        <f t="shared" si="11"/>
        <v>-0.12500000000000011</v>
      </c>
      <c r="R187" s="16"/>
      <c r="S187" s="17">
        <v>4.8</v>
      </c>
      <c r="T187" s="17">
        <v>3.6</v>
      </c>
      <c r="U187" s="14">
        <f t="shared" si="12"/>
        <v>-0.25</v>
      </c>
      <c r="W187" s="18">
        <f t="shared" si="13"/>
        <v>-0.41935483870967738</v>
      </c>
      <c r="X187" s="19"/>
    </row>
    <row r="188" spans="1:24" x14ac:dyDescent="0.25">
      <c r="A188" s="12" t="s">
        <v>187</v>
      </c>
      <c r="B188" s="12" t="s">
        <v>256</v>
      </c>
      <c r="C188" s="13"/>
      <c r="D188" s="13"/>
      <c r="E188" s="14"/>
      <c r="F188" s="15"/>
      <c r="G188" s="13"/>
      <c r="H188" s="13"/>
      <c r="I188" s="14"/>
      <c r="J188" s="16"/>
      <c r="K188" s="17">
        <v>7.6</v>
      </c>
      <c r="L188" s="17">
        <v>7.7</v>
      </c>
      <c r="M188" s="14">
        <f t="shared" si="10"/>
        <v>1.3157894736842257E-2</v>
      </c>
      <c r="N188" s="16"/>
      <c r="O188" s="17">
        <v>7.1</v>
      </c>
      <c r="P188" s="17">
        <v>5</v>
      </c>
      <c r="Q188" s="14">
        <f t="shared" si="11"/>
        <v>-0.29577464788732388</v>
      </c>
      <c r="R188" s="16"/>
      <c r="S188" s="17">
        <v>2.8</v>
      </c>
      <c r="T188" s="17">
        <v>2.2999999999999998</v>
      </c>
      <c r="U188" s="14">
        <f t="shared" si="12"/>
        <v>-0.1785714285714286</v>
      </c>
      <c r="W188" s="18">
        <f t="shared" si="13"/>
        <v>-0.69736842105263164</v>
      </c>
      <c r="X188" s="19"/>
    </row>
    <row r="189" spans="1:24" x14ac:dyDescent="0.25">
      <c r="A189" s="12" t="s">
        <v>188</v>
      </c>
      <c r="B189" s="12" t="s">
        <v>269</v>
      </c>
      <c r="C189" s="13"/>
      <c r="D189" s="13"/>
      <c r="E189" s="14"/>
      <c r="F189" s="15"/>
      <c r="G189" s="13"/>
      <c r="H189" s="13"/>
      <c r="I189" s="14"/>
      <c r="J189" s="16"/>
      <c r="K189" s="17">
        <v>6.8</v>
      </c>
      <c r="L189" s="17">
        <v>7.2</v>
      </c>
      <c r="M189" s="14">
        <f t="shared" si="10"/>
        <v>5.8823529411764719E-2</v>
      </c>
      <c r="N189" s="16"/>
      <c r="O189" s="17">
        <v>7.3</v>
      </c>
      <c r="P189" s="17">
        <v>5.8</v>
      </c>
      <c r="Q189" s="14">
        <f t="shared" si="11"/>
        <v>-0.20547945205479456</v>
      </c>
      <c r="R189" s="16"/>
      <c r="S189" s="17">
        <v>5.0999999999999996</v>
      </c>
      <c r="T189" s="17">
        <v>3.8</v>
      </c>
      <c r="U189" s="14">
        <f t="shared" si="12"/>
        <v>-0.25490196078431371</v>
      </c>
      <c r="W189" s="18">
        <f t="shared" si="13"/>
        <v>-0.44117647058823528</v>
      </c>
      <c r="X189" s="19"/>
    </row>
    <row r="190" spans="1:24" x14ac:dyDescent="0.25">
      <c r="A190" s="12" t="s">
        <v>189</v>
      </c>
      <c r="B190" s="12" t="s">
        <v>250</v>
      </c>
      <c r="C190" s="20">
        <v>5.68</v>
      </c>
      <c r="D190" s="20">
        <v>5.01</v>
      </c>
      <c r="E190" s="14">
        <f>D190/C190-1</f>
        <v>-0.11795774647887325</v>
      </c>
      <c r="F190" s="15"/>
      <c r="G190" s="20">
        <v>4.79</v>
      </c>
      <c r="H190" s="20">
        <v>4.1399999999999997</v>
      </c>
      <c r="I190" s="14">
        <f>H190/G190-1</f>
        <v>-0.13569937369519836</v>
      </c>
      <c r="J190" s="16"/>
      <c r="K190" s="17">
        <v>2.9</v>
      </c>
      <c r="L190" s="17">
        <v>2.1</v>
      </c>
      <c r="M190" s="14">
        <f t="shared" si="10"/>
        <v>-0.27586206896551724</v>
      </c>
      <c r="N190" s="16"/>
      <c r="O190" s="17">
        <v>1.9</v>
      </c>
      <c r="P190" s="17">
        <v>1.5</v>
      </c>
      <c r="Q190" s="14">
        <f t="shared" si="11"/>
        <v>-0.21052631578947367</v>
      </c>
      <c r="R190" s="16"/>
      <c r="S190" s="17">
        <v>1.4</v>
      </c>
      <c r="T190" s="17">
        <v>1.5</v>
      </c>
      <c r="U190" s="14">
        <f t="shared" si="12"/>
        <v>7.1428571428571397E-2</v>
      </c>
      <c r="W190" s="18">
        <f t="shared" si="13"/>
        <v>-0.48275862068965514</v>
      </c>
      <c r="X190" s="19">
        <f t="shared" si="14"/>
        <v>-0.7359154929577465</v>
      </c>
    </row>
    <row r="191" spans="1:24" x14ac:dyDescent="0.25">
      <c r="A191" s="12" t="s">
        <v>190</v>
      </c>
      <c r="B191" s="12"/>
      <c r="C191" s="13"/>
      <c r="D191" s="13"/>
      <c r="E191" s="14"/>
      <c r="F191" s="15"/>
      <c r="G191" s="13"/>
      <c r="H191" s="13"/>
      <c r="I191" s="14"/>
      <c r="J191" s="16"/>
      <c r="K191" s="17">
        <v>4.8</v>
      </c>
      <c r="L191" s="17">
        <v>5.7</v>
      </c>
      <c r="M191" s="14">
        <f t="shared" si="10"/>
        <v>0.1875</v>
      </c>
      <c r="N191" s="16"/>
      <c r="O191" s="17">
        <v>3.8</v>
      </c>
      <c r="P191" s="17">
        <v>2.4</v>
      </c>
      <c r="Q191" s="14">
        <f t="shared" si="11"/>
        <v>-0.36842105263157898</v>
      </c>
      <c r="R191" s="16"/>
      <c r="S191" s="17">
        <v>2.2000000000000002</v>
      </c>
      <c r="T191" s="17">
        <v>2.1</v>
      </c>
      <c r="U191" s="14">
        <f t="shared" si="12"/>
        <v>-4.5454545454545525E-2</v>
      </c>
      <c r="W191" s="18">
        <f t="shared" si="13"/>
        <v>-0.5625</v>
      </c>
      <c r="X191" s="19"/>
    </row>
    <row r="192" spans="1:24" x14ac:dyDescent="0.25">
      <c r="A192" s="12" t="s">
        <v>191</v>
      </c>
      <c r="B192" s="12" t="s">
        <v>269</v>
      </c>
      <c r="C192" s="13"/>
      <c r="D192" s="13"/>
      <c r="E192" s="14"/>
      <c r="F192" s="15"/>
      <c r="G192" s="13"/>
      <c r="H192" s="13"/>
      <c r="I192" s="14"/>
      <c r="J192" s="16"/>
      <c r="K192" s="17">
        <v>6.1</v>
      </c>
      <c r="L192" s="17">
        <v>6.3</v>
      </c>
      <c r="M192" s="14">
        <f t="shared" si="10"/>
        <v>3.2786885245901676E-2</v>
      </c>
      <c r="N192" s="16"/>
      <c r="O192" s="17">
        <v>6.6</v>
      </c>
      <c r="P192" s="17">
        <v>6.6</v>
      </c>
      <c r="Q192" s="14">
        <f t="shared" si="11"/>
        <v>0</v>
      </c>
      <c r="R192" s="16"/>
      <c r="S192" s="17">
        <v>5.3</v>
      </c>
      <c r="T192" s="17">
        <v>3.8</v>
      </c>
      <c r="U192" s="14">
        <f t="shared" si="12"/>
        <v>-0.28301886792452835</v>
      </c>
      <c r="W192" s="18">
        <f t="shared" si="13"/>
        <v>-0.37704918032786883</v>
      </c>
      <c r="X192" s="19"/>
    </row>
    <row r="193" spans="1:24" ht="28.5" x14ac:dyDescent="0.25">
      <c r="A193" s="12" t="s">
        <v>192</v>
      </c>
      <c r="B193" s="12" t="s">
        <v>258</v>
      </c>
      <c r="C193" s="20">
        <v>5.51</v>
      </c>
      <c r="D193" s="20">
        <v>5.49</v>
      </c>
      <c r="E193" s="14">
        <f>D193/C193-1</f>
        <v>-3.6297640653356611E-3</v>
      </c>
      <c r="F193" s="15"/>
      <c r="G193" s="20">
        <v>5.73</v>
      </c>
      <c r="H193" s="20">
        <v>7.39</v>
      </c>
      <c r="I193" s="14">
        <f>H193/G193-1</f>
        <v>0.28970331588132625</v>
      </c>
      <c r="J193" s="16"/>
      <c r="K193" s="17">
        <v>6.2</v>
      </c>
      <c r="L193" s="17">
        <v>4.7</v>
      </c>
      <c r="M193" s="14">
        <f t="shared" si="10"/>
        <v>-0.24193548387096775</v>
      </c>
      <c r="N193" s="16"/>
      <c r="O193" s="17">
        <v>1.7</v>
      </c>
      <c r="P193" s="17">
        <v>1.4</v>
      </c>
      <c r="Q193" s="14">
        <f t="shared" si="11"/>
        <v>-0.17647058823529416</v>
      </c>
      <c r="R193" s="16"/>
      <c r="S193" s="17">
        <v>0.9</v>
      </c>
      <c r="T193" s="17">
        <v>0.9</v>
      </c>
      <c r="U193" s="14">
        <f t="shared" si="12"/>
        <v>0</v>
      </c>
      <c r="W193" s="18">
        <f t="shared" si="13"/>
        <v>-0.85483870967741937</v>
      </c>
      <c r="X193" s="19">
        <f t="shared" si="14"/>
        <v>-0.83666061705989114</v>
      </c>
    </row>
    <row r="194" spans="1:24" ht="28.5" x14ac:dyDescent="0.25">
      <c r="A194" s="12" t="s">
        <v>193</v>
      </c>
      <c r="B194" s="12"/>
      <c r="C194" s="13"/>
      <c r="D194" s="13"/>
      <c r="E194" s="14"/>
      <c r="F194" s="15"/>
      <c r="G194" s="13"/>
      <c r="H194" s="13"/>
      <c r="I194" s="14"/>
      <c r="J194" s="16"/>
      <c r="K194" s="17">
        <v>5.3</v>
      </c>
      <c r="L194" s="17">
        <v>4.2</v>
      </c>
      <c r="M194" s="14">
        <f t="shared" ref="M194:M238" si="15">L194/K194-1</f>
        <v>-0.20754716981132071</v>
      </c>
      <c r="N194" s="16"/>
      <c r="O194" s="17">
        <v>2.6</v>
      </c>
      <c r="P194" s="17">
        <v>2.1</v>
      </c>
      <c r="Q194" s="14">
        <f t="shared" ref="Q194:Q238" si="16">P194/O194-1</f>
        <v>-0.19230769230769229</v>
      </c>
      <c r="R194" s="16"/>
      <c r="S194" s="17">
        <v>1.8</v>
      </c>
      <c r="T194" s="17">
        <v>1.4</v>
      </c>
      <c r="U194" s="14">
        <f t="shared" si="12"/>
        <v>-0.22222222222222232</v>
      </c>
      <c r="W194" s="18">
        <f t="shared" si="13"/>
        <v>-0.73584905660377364</v>
      </c>
      <c r="X194" s="19"/>
    </row>
    <row r="195" spans="1:24" x14ac:dyDescent="0.25">
      <c r="A195" s="12" t="s">
        <v>194</v>
      </c>
      <c r="B195" s="12" t="s">
        <v>250</v>
      </c>
      <c r="C195" s="13"/>
      <c r="D195" s="13"/>
      <c r="E195" s="14"/>
      <c r="F195" s="15"/>
      <c r="G195" s="13"/>
      <c r="H195" s="13"/>
      <c r="I195" s="14"/>
      <c r="J195" s="16"/>
      <c r="K195" s="17">
        <v>3.6</v>
      </c>
      <c r="L195" s="17">
        <v>2.8</v>
      </c>
      <c r="M195" s="14">
        <f t="shared" si="15"/>
        <v>-0.22222222222222232</v>
      </c>
      <c r="N195" s="16"/>
      <c r="O195" s="17">
        <v>2.2999999999999998</v>
      </c>
      <c r="P195" s="17">
        <v>1.5</v>
      </c>
      <c r="Q195" s="14">
        <f t="shared" si="16"/>
        <v>-0.34782608695652173</v>
      </c>
      <c r="R195" s="16"/>
      <c r="S195" s="17">
        <v>1.4</v>
      </c>
      <c r="T195" s="17">
        <v>1.6</v>
      </c>
      <c r="U195" s="14">
        <f t="shared" ref="U195:U238" si="17">T195/S195-1</f>
        <v>0.14285714285714302</v>
      </c>
      <c r="W195" s="18">
        <f t="shared" ref="W195:W238" si="18">T195/K195-1</f>
        <v>-0.55555555555555558</v>
      </c>
      <c r="X195" s="19"/>
    </row>
    <row r="196" spans="1:24" x14ac:dyDescent="0.25">
      <c r="A196" s="12" t="s">
        <v>195</v>
      </c>
      <c r="B196" s="12" t="s">
        <v>250</v>
      </c>
      <c r="C196" s="20">
        <v>4.49</v>
      </c>
      <c r="D196" s="20">
        <v>3.12</v>
      </c>
      <c r="E196" s="14">
        <f>D196/C196-1</f>
        <v>-0.30512249443207129</v>
      </c>
      <c r="F196" s="15"/>
      <c r="G196" s="20">
        <v>3.54</v>
      </c>
      <c r="H196" s="20">
        <v>2.95</v>
      </c>
      <c r="I196" s="14">
        <f>H196/G196-1</f>
        <v>-0.16666666666666663</v>
      </c>
      <c r="J196" s="16"/>
      <c r="K196" s="17">
        <v>3</v>
      </c>
      <c r="L196" s="17">
        <v>2.4</v>
      </c>
      <c r="M196" s="14">
        <f t="shared" si="15"/>
        <v>-0.20000000000000007</v>
      </c>
      <c r="N196" s="16"/>
      <c r="O196" s="17">
        <v>2.1</v>
      </c>
      <c r="P196" s="17">
        <v>1.3</v>
      </c>
      <c r="Q196" s="14">
        <f t="shared" si="16"/>
        <v>-0.38095238095238093</v>
      </c>
      <c r="R196" s="16"/>
      <c r="S196" s="17">
        <v>1.6</v>
      </c>
      <c r="T196" s="17">
        <v>1.6</v>
      </c>
      <c r="U196" s="14">
        <f t="shared" si="17"/>
        <v>0</v>
      </c>
      <c r="W196" s="18">
        <f t="shared" si="18"/>
        <v>-0.46666666666666667</v>
      </c>
      <c r="X196" s="19">
        <f t="shared" ref="X196:X232" si="19">T196/C196-1</f>
        <v>-0.64365256124721604</v>
      </c>
    </row>
    <row r="197" spans="1:24" ht="28.5" x14ac:dyDescent="0.25">
      <c r="A197" s="12" t="s">
        <v>196</v>
      </c>
      <c r="B197" s="12"/>
      <c r="C197" s="13"/>
      <c r="D197" s="13"/>
      <c r="E197" s="14"/>
      <c r="F197" s="15"/>
      <c r="G197" s="13"/>
      <c r="H197" s="13"/>
      <c r="I197" s="14"/>
      <c r="J197" s="16"/>
      <c r="K197" s="17">
        <v>7.2</v>
      </c>
      <c r="L197" s="17">
        <v>7</v>
      </c>
      <c r="M197" s="14">
        <f t="shared" si="15"/>
        <v>-2.777777777777779E-2</v>
      </c>
      <c r="N197" s="16"/>
      <c r="O197" s="17">
        <v>6.8</v>
      </c>
      <c r="P197" s="17">
        <v>5.3</v>
      </c>
      <c r="Q197" s="14">
        <f t="shared" si="16"/>
        <v>-0.22058823529411764</v>
      </c>
      <c r="R197" s="16"/>
      <c r="S197" s="17">
        <v>4.3</v>
      </c>
      <c r="T197" s="17">
        <v>3.6</v>
      </c>
      <c r="U197" s="14">
        <f t="shared" si="17"/>
        <v>-0.16279069767441856</v>
      </c>
      <c r="W197" s="18">
        <f t="shared" si="18"/>
        <v>-0.5</v>
      </c>
      <c r="X197" s="19"/>
    </row>
    <row r="198" spans="1:24" x14ac:dyDescent="0.25">
      <c r="A198" s="12" t="s">
        <v>197</v>
      </c>
      <c r="B198" s="12" t="s">
        <v>271</v>
      </c>
      <c r="C198" s="13"/>
      <c r="D198" s="13"/>
      <c r="E198" s="14"/>
      <c r="F198" s="15"/>
      <c r="G198" s="13"/>
      <c r="H198" s="13"/>
      <c r="I198" s="14"/>
      <c r="J198" s="16"/>
      <c r="K198" s="17">
        <v>7.2</v>
      </c>
      <c r="L198" s="17">
        <v>7.3</v>
      </c>
      <c r="M198" s="14">
        <f t="shared" si="15"/>
        <v>1.388888888888884E-2</v>
      </c>
      <c r="N198" s="16"/>
      <c r="O198" s="17">
        <v>7.2</v>
      </c>
      <c r="P198" s="17">
        <v>7.6</v>
      </c>
      <c r="Q198" s="14">
        <f t="shared" si="16"/>
        <v>5.555555555555558E-2</v>
      </c>
      <c r="R198" s="16"/>
      <c r="S198" s="17">
        <v>7.3</v>
      </c>
      <c r="T198" s="17">
        <v>6.1</v>
      </c>
      <c r="U198" s="14">
        <f t="shared" si="17"/>
        <v>-0.16438356164383561</v>
      </c>
      <c r="W198" s="18">
        <f t="shared" si="18"/>
        <v>-0.1527777777777779</v>
      </c>
      <c r="X198" s="19"/>
    </row>
    <row r="199" spans="1:24" x14ac:dyDescent="0.25">
      <c r="A199" s="12" t="s">
        <v>198</v>
      </c>
      <c r="B199" s="12" t="s">
        <v>270</v>
      </c>
      <c r="C199" s="13"/>
      <c r="D199" s="13"/>
      <c r="E199" s="14"/>
      <c r="F199" s="15"/>
      <c r="G199" s="13"/>
      <c r="H199" s="13"/>
      <c r="I199" s="14"/>
      <c r="J199" s="16"/>
      <c r="K199" s="17">
        <v>6</v>
      </c>
      <c r="L199" s="17">
        <v>5.9</v>
      </c>
      <c r="M199" s="14">
        <f t="shared" si="15"/>
        <v>-1.6666666666666607E-2</v>
      </c>
      <c r="N199" s="16"/>
      <c r="O199" s="17">
        <v>4.8</v>
      </c>
      <c r="P199" s="17">
        <v>3.2</v>
      </c>
      <c r="Q199" s="14">
        <f t="shared" si="16"/>
        <v>-0.33333333333333326</v>
      </c>
      <c r="R199" s="16"/>
      <c r="S199" s="17">
        <v>2.4</v>
      </c>
      <c r="T199" s="17">
        <v>2.2000000000000002</v>
      </c>
      <c r="U199" s="14">
        <f t="shared" si="17"/>
        <v>-8.3333333333333259E-2</v>
      </c>
      <c r="W199" s="18">
        <f t="shared" si="18"/>
        <v>-0.6333333333333333</v>
      </c>
      <c r="X199" s="19"/>
    </row>
    <row r="200" spans="1:24" x14ac:dyDescent="0.25">
      <c r="A200" s="12" t="s">
        <v>199</v>
      </c>
      <c r="B200" s="12" t="s">
        <v>260</v>
      </c>
      <c r="C200" s="13"/>
      <c r="D200" s="13"/>
      <c r="E200" s="14"/>
      <c r="F200" s="15"/>
      <c r="G200" s="13"/>
      <c r="H200" s="13"/>
      <c r="I200" s="14"/>
      <c r="J200" s="16"/>
      <c r="K200" s="17">
        <v>6.1</v>
      </c>
      <c r="L200" s="17">
        <v>4.9000000000000004</v>
      </c>
      <c r="M200" s="14">
        <f t="shared" si="15"/>
        <v>-0.19672131147540972</v>
      </c>
      <c r="N200" s="16"/>
      <c r="O200" s="17">
        <v>2.7</v>
      </c>
      <c r="P200" s="17">
        <v>1.6</v>
      </c>
      <c r="Q200" s="14">
        <f t="shared" si="16"/>
        <v>-0.40740740740740744</v>
      </c>
      <c r="R200" s="16"/>
      <c r="S200" s="17">
        <v>1.2</v>
      </c>
      <c r="T200" s="17">
        <v>0.7</v>
      </c>
      <c r="U200" s="14">
        <f t="shared" si="17"/>
        <v>-0.41666666666666663</v>
      </c>
      <c r="W200" s="18">
        <f t="shared" si="18"/>
        <v>-0.88524590163934425</v>
      </c>
      <c r="X200" s="19"/>
    </row>
    <row r="201" spans="1:24" x14ac:dyDescent="0.25">
      <c r="A201" s="12" t="s">
        <v>200</v>
      </c>
      <c r="B201" s="12" t="s">
        <v>271</v>
      </c>
      <c r="C201" s="13"/>
      <c r="D201" s="13"/>
      <c r="E201" s="14"/>
      <c r="F201" s="15"/>
      <c r="G201" s="13"/>
      <c r="H201" s="13"/>
      <c r="I201" s="14"/>
      <c r="J201" s="16"/>
      <c r="K201" s="17">
        <v>7.1</v>
      </c>
      <c r="L201" s="17">
        <v>7.2</v>
      </c>
      <c r="M201" s="14">
        <f t="shared" si="15"/>
        <v>1.4084507042253502E-2</v>
      </c>
      <c r="N201" s="16"/>
      <c r="O201" s="17">
        <v>7.3</v>
      </c>
      <c r="P201" s="17">
        <v>7.3</v>
      </c>
      <c r="Q201" s="14">
        <f t="shared" si="16"/>
        <v>0</v>
      </c>
      <c r="R201" s="16"/>
      <c r="S201" s="17">
        <v>5.3</v>
      </c>
      <c r="T201" s="17">
        <v>3.9</v>
      </c>
      <c r="U201" s="14">
        <f t="shared" si="17"/>
        <v>-0.26415094339622636</v>
      </c>
      <c r="W201" s="18">
        <f t="shared" si="18"/>
        <v>-0.45070422535211263</v>
      </c>
      <c r="X201" s="19"/>
    </row>
    <row r="202" spans="1:24" ht="28.5" x14ac:dyDescent="0.25">
      <c r="A202" s="12" t="s">
        <v>201</v>
      </c>
      <c r="B202" s="12" t="s">
        <v>263</v>
      </c>
      <c r="C202" s="20">
        <v>4.49</v>
      </c>
      <c r="D202" s="20">
        <v>4.22</v>
      </c>
      <c r="E202" s="14">
        <f>D202/C202-1</f>
        <v>-6.0133630289532447E-2</v>
      </c>
      <c r="F202" s="15"/>
      <c r="G202" s="20">
        <v>4.1399999999999997</v>
      </c>
      <c r="H202" s="20">
        <v>3.31</v>
      </c>
      <c r="I202" s="14">
        <f>H202/G202-1</f>
        <v>-0.2004830917874395</v>
      </c>
      <c r="J202" s="16"/>
      <c r="K202" s="17">
        <v>2.5</v>
      </c>
      <c r="L202" s="17">
        <v>2.9</v>
      </c>
      <c r="M202" s="14">
        <f t="shared" si="15"/>
        <v>0.15999999999999992</v>
      </c>
      <c r="N202" s="16"/>
      <c r="O202" s="17">
        <v>2.2000000000000002</v>
      </c>
      <c r="P202" s="17">
        <v>1.2</v>
      </c>
      <c r="Q202" s="14">
        <f t="shared" si="16"/>
        <v>-0.45454545454545459</v>
      </c>
      <c r="R202" s="16"/>
      <c r="S202" s="17">
        <v>1.4</v>
      </c>
      <c r="T202" s="17">
        <v>1.2</v>
      </c>
      <c r="U202" s="14">
        <f t="shared" si="17"/>
        <v>-0.14285714285714279</v>
      </c>
      <c r="W202" s="18">
        <f t="shared" si="18"/>
        <v>-0.52</v>
      </c>
      <c r="X202" s="19">
        <f t="shared" si="19"/>
        <v>-0.73273942093541211</v>
      </c>
    </row>
    <row r="203" spans="1:24" x14ac:dyDescent="0.25">
      <c r="A203" s="12" t="s">
        <v>202</v>
      </c>
      <c r="B203" s="12" t="s">
        <v>249</v>
      </c>
      <c r="C203" s="20">
        <v>5.79</v>
      </c>
      <c r="D203" s="20">
        <v>5.67</v>
      </c>
      <c r="E203" s="14">
        <f>D203/C203-1</f>
        <v>-2.0725388601036343E-2</v>
      </c>
      <c r="F203" s="15"/>
      <c r="G203" s="20">
        <v>5.55</v>
      </c>
      <c r="H203" s="20">
        <v>5.22</v>
      </c>
      <c r="I203" s="14">
        <f>H203/G203-1</f>
        <v>-5.9459459459459518E-2</v>
      </c>
      <c r="J203" s="16"/>
      <c r="K203" s="17">
        <v>5.5</v>
      </c>
      <c r="L203" s="17">
        <v>4.9000000000000004</v>
      </c>
      <c r="M203" s="14">
        <f t="shared" si="15"/>
        <v>-0.10909090909090902</v>
      </c>
      <c r="N203" s="16"/>
      <c r="O203" s="17">
        <v>3.7</v>
      </c>
      <c r="P203" s="17">
        <v>2.4</v>
      </c>
      <c r="Q203" s="14">
        <f t="shared" si="16"/>
        <v>-0.35135135135135143</v>
      </c>
      <c r="R203" s="16"/>
      <c r="S203" s="17">
        <v>2.1</v>
      </c>
      <c r="T203" s="17">
        <v>2</v>
      </c>
      <c r="U203" s="14">
        <f t="shared" si="17"/>
        <v>-4.7619047619047672E-2</v>
      </c>
      <c r="W203" s="18">
        <f t="shared" si="18"/>
        <v>-0.63636363636363635</v>
      </c>
      <c r="X203" s="19">
        <f t="shared" si="19"/>
        <v>-0.65457685664939547</v>
      </c>
    </row>
    <row r="204" spans="1:24" x14ac:dyDescent="0.25">
      <c r="A204" s="12" t="s">
        <v>203</v>
      </c>
      <c r="B204" s="12" t="s">
        <v>251</v>
      </c>
      <c r="C204" s="13"/>
      <c r="D204" s="13"/>
      <c r="E204" s="14"/>
      <c r="F204" s="15"/>
      <c r="G204" s="13"/>
      <c r="H204" s="13"/>
      <c r="I204" s="14"/>
      <c r="J204" s="16"/>
      <c r="K204" s="17">
        <v>6.7</v>
      </c>
      <c r="L204" s="17">
        <v>6.8</v>
      </c>
      <c r="M204" s="14">
        <f t="shared" si="15"/>
        <v>1.4925373134328401E-2</v>
      </c>
      <c r="N204" s="16"/>
      <c r="O204" s="17">
        <v>6.6</v>
      </c>
      <c r="P204" s="17">
        <v>5.9</v>
      </c>
      <c r="Q204" s="14">
        <f t="shared" si="16"/>
        <v>-0.10606060606060597</v>
      </c>
      <c r="R204" s="16"/>
      <c r="S204" s="17">
        <v>5.0999999999999996</v>
      </c>
      <c r="T204" s="17">
        <v>4.3</v>
      </c>
      <c r="U204" s="14">
        <f t="shared" si="17"/>
        <v>-0.15686274509803921</v>
      </c>
      <c r="W204" s="18">
        <f t="shared" si="18"/>
        <v>-0.35820895522388063</v>
      </c>
      <c r="X204" s="19"/>
    </row>
    <row r="205" spans="1:24" x14ac:dyDescent="0.25">
      <c r="A205" s="12" t="s">
        <v>204</v>
      </c>
      <c r="B205" s="12" t="s">
        <v>252</v>
      </c>
      <c r="C205" s="13"/>
      <c r="D205" s="13"/>
      <c r="E205" s="14"/>
      <c r="F205" s="15"/>
      <c r="G205" s="13"/>
      <c r="H205" s="13"/>
      <c r="I205" s="14"/>
      <c r="J205" s="16"/>
      <c r="K205" s="17">
        <v>6.2</v>
      </c>
      <c r="L205" s="17">
        <v>6.3</v>
      </c>
      <c r="M205" s="14">
        <f t="shared" si="15"/>
        <v>1.6129032258064502E-2</v>
      </c>
      <c r="N205" s="16"/>
      <c r="O205" s="17">
        <v>3.8</v>
      </c>
      <c r="P205" s="17">
        <v>2.9</v>
      </c>
      <c r="Q205" s="14">
        <f t="shared" si="16"/>
        <v>-0.23684210526315785</v>
      </c>
      <c r="R205" s="16"/>
      <c r="S205" s="17">
        <v>2.7</v>
      </c>
      <c r="T205" s="17">
        <v>2.2000000000000002</v>
      </c>
      <c r="U205" s="14">
        <f t="shared" si="17"/>
        <v>-0.18518518518518512</v>
      </c>
      <c r="W205" s="18">
        <f t="shared" si="18"/>
        <v>-0.64516129032258063</v>
      </c>
      <c r="X205" s="19"/>
    </row>
    <row r="206" spans="1:24" ht="28.5" x14ac:dyDescent="0.25">
      <c r="A206" s="12" t="s">
        <v>205</v>
      </c>
      <c r="B206" s="12" t="s">
        <v>263</v>
      </c>
      <c r="C206" s="20">
        <v>4</v>
      </c>
      <c r="D206" s="20">
        <v>3.01</v>
      </c>
      <c r="E206" s="14">
        <f>D206/C206-1</f>
        <v>-0.24750000000000005</v>
      </c>
      <c r="F206" s="15"/>
      <c r="G206" s="20">
        <v>3.19</v>
      </c>
      <c r="H206" s="20">
        <v>1.68</v>
      </c>
      <c r="I206" s="14">
        <f>H206/G206-1</f>
        <v>-0.47335423197492166</v>
      </c>
      <c r="J206" s="16"/>
      <c r="K206" s="17">
        <v>2.2999999999999998</v>
      </c>
      <c r="L206" s="17">
        <v>2.4</v>
      </c>
      <c r="M206" s="14">
        <f t="shared" si="15"/>
        <v>4.3478260869565188E-2</v>
      </c>
      <c r="N206" s="16"/>
      <c r="O206" s="17">
        <v>1.7</v>
      </c>
      <c r="P206" s="17">
        <v>1.7</v>
      </c>
      <c r="Q206" s="14">
        <f t="shared" si="16"/>
        <v>0</v>
      </c>
      <c r="R206" s="16"/>
      <c r="S206" s="17">
        <v>2</v>
      </c>
      <c r="T206" s="17">
        <v>1.4</v>
      </c>
      <c r="U206" s="14">
        <f t="shared" si="17"/>
        <v>-0.30000000000000004</v>
      </c>
      <c r="W206" s="18">
        <f t="shared" si="18"/>
        <v>-0.39130434782608692</v>
      </c>
      <c r="X206" s="19">
        <f t="shared" si="19"/>
        <v>-0.65</v>
      </c>
    </row>
    <row r="207" spans="1:24" ht="28.5" x14ac:dyDescent="0.25">
      <c r="A207" s="12" t="s">
        <v>206</v>
      </c>
      <c r="B207" s="12" t="s">
        <v>263</v>
      </c>
      <c r="C207" s="20">
        <v>3.83</v>
      </c>
      <c r="D207" s="20">
        <v>2.61</v>
      </c>
      <c r="E207" s="14">
        <f>D207/C207-1</f>
        <v>-0.31853785900783294</v>
      </c>
      <c r="F207" s="15"/>
      <c r="G207" s="20">
        <v>2.34</v>
      </c>
      <c r="H207" s="20">
        <v>1.84</v>
      </c>
      <c r="I207" s="14">
        <f>H207/G207-1</f>
        <v>-0.21367521367521358</v>
      </c>
      <c r="J207" s="16"/>
      <c r="K207" s="17">
        <v>2.4</v>
      </c>
      <c r="L207" s="17">
        <v>2.6</v>
      </c>
      <c r="M207" s="14">
        <f t="shared" si="15"/>
        <v>8.3333333333333481E-2</v>
      </c>
      <c r="N207" s="16"/>
      <c r="O207" s="17">
        <v>1.5</v>
      </c>
      <c r="P207" s="17">
        <v>1.5</v>
      </c>
      <c r="Q207" s="14">
        <f t="shared" si="16"/>
        <v>0</v>
      </c>
      <c r="R207" s="16"/>
      <c r="S207" s="17">
        <v>1.5</v>
      </c>
      <c r="T207" s="17">
        <v>1.4</v>
      </c>
      <c r="U207" s="14">
        <f t="shared" si="17"/>
        <v>-6.6666666666666763E-2</v>
      </c>
      <c r="W207" s="18">
        <f t="shared" si="18"/>
        <v>-0.41666666666666663</v>
      </c>
      <c r="X207" s="19">
        <f t="shared" si="19"/>
        <v>-0.63446475195822449</v>
      </c>
    </row>
    <row r="208" spans="1:24" x14ac:dyDescent="0.25">
      <c r="A208" s="12" t="s">
        <v>207</v>
      </c>
      <c r="B208" s="12" t="s">
        <v>256</v>
      </c>
      <c r="C208" s="13"/>
      <c r="D208" s="13"/>
      <c r="E208" s="14"/>
      <c r="F208" s="15"/>
      <c r="G208" s="13"/>
      <c r="H208" s="13"/>
      <c r="I208" s="14"/>
      <c r="J208" s="16"/>
      <c r="K208" s="17">
        <v>7.6</v>
      </c>
      <c r="L208" s="17">
        <v>7.5</v>
      </c>
      <c r="M208" s="14">
        <f t="shared" si="15"/>
        <v>-1.3157894736842035E-2</v>
      </c>
      <c r="N208" s="16"/>
      <c r="O208" s="17">
        <v>7.1</v>
      </c>
      <c r="P208" s="17">
        <v>4.7</v>
      </c>
      <c r="Q208" s="14">
        <f t="shared" si="16"/>
        <v>-0.3380281690140845</v>
      </c>
      <c r="R208" s="16"/>
      <c r="S208" s="17">
        <v>3.4</v>
      </c>
      <c r="T208" s="17">
        <v>2.7</v>
      </c>
      <c r="U208" s="14">
        <f t="shared" si="17"/>
        <v>-0.20588235294117641</v>
      </c>
      <c r="W208" s="18">
        <f t="shared" si="18"/>
        <v>-0.64473684210526305</v>
      </c>
      <c r="X208" s="19"/>
    </row>
    <row r="209" spans="1:24" x14ac:dyDescent="0.25">
      <c r="A209" s="12" t="s">
        <v>208</v>
      </c>
      <c r="B209" s="12" t="s">
        <v>260</v>
      </c>
      <c r="C209" s="13"/>
      <c r="D209" s="13"/>
      <c r="E209" s="14"/>
      <c r="F209" s="15"/>
      <c r="G209" s="20">
        <v>5.73</v>
      </c>
      <c r="H209" s="20">
        <v>6.51</v>
      </c>
      <c r="I209" s="14">
        <f>H209/G209-1</f>
        <v>0.13612565445026159</v>
      </c>
      <c r="J209" s="16"/>
      <c r="K209" s="17">
        <v>6.5</v>
      </c>
      <c r="L209" s="17">
        <v>5</v>
      </c>
      <c r="M209" s="14">
        <f t="shared" si="15"/>
        <v>-0.23076923076923073</v>
      </c>
      <c r="N209" s="16"/>
      <c r="O209" s="17">
        <v>2.5</v>
      </c>
      <c r="P209" s="17">
        <v>1.8</v>
      </c>
      <c r="Q209" s="14">
        <f t="shared" si="16"/>
        <v>-0.28000000000000003</v>
      </c>
      <c r="R209" s="16"/>
      <c r="S209" s="17">
        <v>0.9</v>
      </c>
      <c r="T209" s="17">
        <v>0.9</v>
      </c>
      <c r="U209" s="14">
        <f t="shared" si="17"/>
        <v>0</v>
      </c>
      <c r="W209" s="18">
        <f t="shared" si="18"/>
        <v>-0.86153846153846159</v>
      </c>
      <c r="X209" s="19"/>
    </row>
    <row r="210" spans="1:24" x14ac:dyDescent="0.25">
      <c r="A210" s="12" t="s">
        <v>209</v>
      </c>
      <c r="B210" s="12" t="s">
        <v>261</v>
      </c>
      <c r="C210" s="13"/>
      <c r="D210" s="13"/>
      <c r="E210" s="14"/>
      <c r="F210" s="15"/>
      <c r="G210" s="13"/>
      <c r="H210" s="13"/>
      <c r="I210" s="14"/>
      <c r="J210" s="16"/>
      <c r="K210" s="17">
        <v>5.6</v>
      </c>
      <c r="L210" s="17">
        <v>6.7</v>
      </c>
      <c r="M210" s="14">
        <f t="shared" si="15"/>
        <v>0.19642857142857162</v>
      </c>
      <c r="N210" s="16"/>
      <c r="O210" s="17">
        <v>6.2</v>
      </c>
      <c r="P210" s="17">
        <v>4.7</v>
      </c>
      <c r="Q210" s="14">
        <f t="shared" si="16"/>
        <v>-0.24193548387096775</v>
      </c>
      <c r="R210" s="16"/>
      <c r="S210" s="17">
        <v>3.5</v>
      </c>
      <c r="T210" s="17">
        <v>3.1</v>
      </c>
      <c r="U210" s="14">
        <f t="shared" si="17"/>
        <v>-0.11428571428571421</v>
      </c>
      <c r="W210" s="18">
        <f t="shared" si="18"/>
        <v>-0.4464285714285714</v>
      </c>
      <c r="X210" s="19"/>
    </row>
    <row r="211" spans="1:24" x14ac:dyDescent="0.25">
      <c r="A211" s="12" t="s">
        <v>210</v>
      </c>
      <c r="B211" s="12" t="s">
        <v>271</v>
      </c>
      <c r="C211" s="13"/>
      <c r="D211" s="13"/>
      <c r="E211" s="14"/>
      <c r="F211" s="15"/>
      <c r="G211" s="13"/>
      <c r="H211" s="13"/>
      <c r="I211" s="14"/>
      <c r="J211" s="16"/>
      <c r="K211" s="17">
        <v>6.2</v>
      </c>
      <c r="L211" s="17">
        <v>6.7</v>
      </c>
      <c r="M211" s="14">
        <f t="shared" si="15"/>
        <v>8.0645161290322509E-2</v>
      </c>
      <c r="N211" s="16"/>
      <c r="O211" s="17">
        <v>7</v>
      </c>
      <c r="P211" s="17">
        <v>5.8</v>
      </c>
      <c r="Q211" s="14">
        <f t="shared" si="16"/>
        <v>-0.17142857142857149</v>
      </c>
      <c r="R211" s="16"/>
      <c r="S211" s="17">
        <v>5.2</v>
      </c>
      <c r="T211" s="17">
        <v>4.5999999999999996</v>
      </c>
      <c r="U211" s="14">
        <f t="shared" si="17"/>
        <v>-0.11538461538461553</v>
      </c>
      <c r="W211" s="18">
        <f t="shared" si="18"/>
        <v>-0.25806451612903236</v>
      </c>
      <c r="X211" s="19"/>
    </row>
    <row r="212" spans="1:24" ht="28.5" x14ac:dyDescent="0.25">
      <c r="A212" s="12" t="s">
        <v>211</v>
      </c>
      <c r="B212" s="12" t="s">
        <v>258</v>
      </c>
      <c r="C212" s="13"/>
      <c r="D212" s="13"/>
      <c r="E212" s="14"/>
      <c r="F212" s="15"/>
      <c r="G212" s="13"/>
      <c r="H212" s="13"/>
      <c r="I212" s="14"/>
      <c r="J212" s="16"/>
      <c r="K212" s="17">
        <v>6.4</v>
      </c>
      <c r="L212" s="17">
        <v>6.3</v>
      </c>
      <c r="M212" s="14">
        <f t="shared" si="15"/>
        <v>-1.5625000000000111E-2</v>
      </c>
      <c r="N212" s="16"/>
      <c r="O212" s="17">
        <v>3.3</v>
      </c>
      <c r="P212" s="17">
        <v>1.9</v>
      </c>
      <c r="Q212" s="14">
        <f t="shared" si="16"/>
        <v>-0.4242424242424242</v>
      </c>
      <c r="R212" s="16"/>
      <c r="S212" s="17">
        <v>1.6</v>
      </c>
      <c r="T212" s="17">
        <v>1.2</v>
      </c>
      <c r="U212" s="14">
        <f t="shared" si="17"/>
        <v>-0.25000000000000011</v>
      </c>
      <c r="W212" s="18">
        <f t="shared" si="18"/>
        <v>-0.8125</v>
      </c>
      <c r="X212" s="19"/>
    </row>
    <row r="213" spans="1:24" x14ac:dyDescent="0.25">
      <c r="A213" s="12" t="s">
        <v>212</v>
      </c>
      <c r="B213" s="12" t="s">
        <v>269</v>
      </c>
      <c r="C213" s="13"/>
      <c r="D213" s="13"/>
      <c r="E213" s="14"/>
      <c r="F213" s="15"/>
      <c r="G213" s="13"/>
      <c r="H213" s="13"/>
      <c r="I213" s="14"/>
      <c r="J213" s="16"/>
      <c r="K213" s="17">
        <v>6.6</v>
      </c>
      <c r="L213" s="17">
        <v>6.9</v>
      </c>
      <c r="M213" s="14">
        <f t="shared" si="15"/>
        <v>4.5454545454545636E-2</v>
      </c>
      <c r="N213" s="16"/>
      <c r="O213" s="17">
        <v>6.9</v>
      </c>
      <c r="P213" s="17">
        <v>5.6</v>
      </c>
      <c r="Q213" s="14">
        <f t="shared" si="16"/>
        <v>-0.18840579710144933</v>
      </c>
      <c r="R213" s="16"/>
      <c r="S213" s="17">
        <v>5.0999999999999996</v>
      </c>
      <c r="T213" s="17">
        <v>4.2</v>
      </c>
      <c r="U213" s="14">
        <f t="shared" si="17"/>
        <v>-0.17647058823529405</v>
      </c>
      <c r="W213" s="18">
        <f t="shared" si="18"/>
        <v>-0.36363636363636354</v>
      </c>
      <c r="X213" s="19"/>
    </row>
    <row r="214" spans="1:24" x14ac:dyDescent="0.25">
      <c r="A214" s="12" t="s">
        <v>213</v>
      </c>
      <c r="B214" s="12"/>
      <c r="C214" s="13"/>
      <c r="D214" s="13"/>
      <c r="E214" s="14"/>
      <c r="F214" s="15"/>
      <c r="G214" s="13"/>
      <c r="H214" s="13"/>
      <c r="I214" s="14"/>
      <c r="J214" s="16"/>
      <c r="K214" s="17">
        <v>5.0999999999999996</v>
      </c>
      <c r="L214" s="17">
        <v>5.6</v>
      </c>
      <c r="M214" s="14">
        <f t="shared" si="15"/>
        <v>9.8039215686274606E-2</v>
      </c>
      <c r="N214" s="16"/>
      <c r="O214" s="17">
        <v>4.0999999999999996</v>
      </c>
      <c r="P214" s="17">
        <v>4.5</v>
      </c>
      <c r="Q214" s="14">
        <f t="shared" si="16"/>
        <v>9.7560975609756184E-2</v>
      </c>
      <c r="R214" s="16"/>
      <c r="S214" s="17">
        <v>3.2</v>
      </c>
      <c r="T214" s="17">
        <v>2.6</v>
      </c>
      <c r="U214" s="14">
        <f t="shared" si="17"/>
        <v>-0.1875</v>
      </c>
      <c r="W214" s="18">
        <f t="shared" si="18"/>
        <v>-0.49019607843137247</v>
      </c>
      <c r="X214" s="19"/>
    </row>
    <row r="215" spans="1:24" x14ac:dyDescent="0.25">
      <c r="A215" s="12" t="s">
        <v>214</v>
      </c>
      <c r="B215" s="12"/>
      <c r="C215" s="13"/>
      <c r="D215" s="13"/>
      <c r="E215" s="14"/>
      <c r="F215" s="15"/>
      <c r="G215" s="13"/>
      <c r="H215" s="13"/>
      <c r="I215" s="14"/>
      <c r="J215" s="16"/>
      <c r="K215" s="17">
        <v>6.7</v>
      </c>
      <c r="L215" s="17">
        <v>6.4</v>
      </c>
      <c r="M215" s="14">
        <f t="shared" si="15"/>
        <v>-4.4776119402985093E-2</v>
      </c>
      <c r="N215" s="16"/>
      <c r="O215" s="17">
        <v>5.6</v>
      </c>
      <c r="P215" s="17">
        <v>4.5999999999999996</v>
      </c>
      <c r="Q215" s="14">
        <f t="shared" si="16"/>
        <v>-0.1785714285714286</v>
      </c>
      <c r="R215" s="16"/>
      <c r="S215" s="17">
        <v>3.9</v>
      </c>
      <c r="T215" s="17">
        <v>3.1</v>
      </c>
      <c r="U215" s="14">
        <f t="shared" si="17"/>
        <v>-0.20512820512820507</v>
      </c>
      <c r="W215" s="18">
        <f t="shared" si="18"/>
        <v>-0.53731343283582089</v>
      </c>
      <c r="X215" s="19"/>
    </row>
    <row r="216" spans="1:24" ht="28.5" x14ac:dyDescent="0.25">
      <c r="A216" s="12" t="s">
        <v>215</v>
      </c>
      <c r="B216" s="12"/>
      <c r="C216" s="13"/>
      <c r="D216" s="13"/>
      <c r="E216" s="14"/>
      <c r="F216" s="15"/>
      <c r="G216" s="13"/>
      <c r="H216" s="13"/>
      <c r="I216" s="14"/>
      <c r="J216" s="16"/>
      <c r="K216" s="17">
        <v>5.2</v>
      </c>
      <c r="L216" s="17">
        <v>4.9000000000000004</v>
      </c>
      <c r="M216" s="14">
        <f t="shared" si="15"/>
        <v>-5.7692307692307709E-2</v>
      </c>
      <c r="N216" s="16"/>
      <c r="O216" s="17">
        <v>3.1</v>
      </c>
      <c r="P216" s="17">
        <v>2</v>
      </c>
      <c r="Q216" s="14">
        <f t="shared" si="16"/>
        <v>-0.35483870967741937</v>
      </c>
      <c r="R216" s="16"/>
      <c r="S216" s="17">
        <v>1.6</v>
      </c>
      <c r="T216" s="17">
        <v>1.5</v>
      </c>
      <c r="U216" s="14">
        <f t="shared" si="17"/>
        <v>-6.25E-2</v>
      </c>
      <c r="W216" s="18">
        <f t="shared" si="18"/>
        <v>-0.71153846153846156</v>
      </c>
      <c r="X216" s="19"/>
    </row>
    <row r="217" spans="1:24" x14ac:dyDescent="0.25">
      <c r="A217" s="12" t="s">
        <v>216</v>
      </c>
      <c r="B217" s="12" t="s">
        <v>251</v>
      </c>
      <c r="C217" s="13"/>
      <c r="D217" s="13"/>
      <c r="E217" s="14"/>
      <c r="F217" s="15"/>
      <c r="G217" s="13"/>
      <c r="H217" s="13"/>
      <c r="I217" s="14"/>
      <c r="J217" s="16"/>
      <c r="K217" s="17">
        <v>6.7</v>
      </c>
      <c r="L217" s="17">
        <v>7.1</v>
      </c>
      <c r="M217" s="14">
        <f t="shared" si="15"/>
        <v>5.9701492537313383E-2</v>
      </c>
      <c r="N217" s="16"/>
      <c r="O217" s="17">
        <v>5</v>
      </c>
      <c r="P217" s="17">
        <v>2.7</v>
      </c>
      <c r="Q217" s="14">
        <f t="shared" si="16"/>
        <v>-0.45999999999999996</v>
      </c>
      <c r="R217" s="16"/>
      <c r="S217" s="17">
        <v>2.1</v>
      </c>
      <c r="T217" s="17">
        <v>1.8</v>
      </c>
      <c r="U217" s="14">
        <f t="shared" si="17"/>
        <v>-0.1428571428571429</v>
      </c>
      <c r="W217" s="18">
        <f t="shared" si="18"/>
        <v>-0.73134328358208955</v>
      </c>
      <c r="X217" s="19"/>
    </row>
    <row r="218" spans="1:24" x14ac:dyDescent="0.25">
      <c r="A218" s="12" t="s">
        <v>217</v>
      </c>
      <c r="B218" s="12" t="s">
        <v>256</v>
      </c>
      <c r="C218" s="13"/>
      <c r="D218" s="13"/>
      <c r="E218" s="14"/>
      <c r="F218" s="15"/>
      <c r="G218" s="13"/>
      <c r="H218" s="13"/>
      <c r="I218" s="14"/>
      <c r="J218" s="16"/>
      <c r="K218" s="17">
        <v>6.5</v>
      </c>
      <c r="L218" s="17">
        <v>6.2</v>
      </c>
      <c r="M218" s="14">
        <f t="shared" si="15"/>
        <v>-4.6153846153846101E-2</v>
      </c>
      <c r="N218" s="16"/>
      <c r="O218" s="17">
        <v>4.5</v>
      </c>
      <c r="P218" s="17">
        <v>2.8</v>
      </c>
      <c r="Q218" s="14">
        <f t="shared" si="16"/>
        <v>-0.37777777777777777</v>
      </c>
      <c r="R218" s="16"/>
      <c r="S218" s="17">
        <v>2.1</v>
      </c>
      <c r="T218" s="17">
        <v>1.6</v>
      </c>
      <c r="U218" s="14">
        <f t="shared" si="17"/>
        <v>-0.23809523809523814</v>
      </c>
      <c r="W218" s="18">
        <f t="shared" si="18"/>
        <v>-0.75384615384615383</v>
      </c>
      <c r="X218" s="19"/>
    </row>
    <row r="219" spans="1:24" x14ac:dyDescent="0.25">
      <c r="A219" s="12" t="s">
        <v>218</v>
      </c>
      <c r="B219" s="12" t="s">
        <v>261</v>
      </c>
      <c r="C219" s="13"/>
      <c r="D219" s="13"/>
      <c r="E219" s="14"/>
      <c r="F219" s="15"/>
      <c r="G219" s="13"/>
      <c r="H219" s="13"/>
      <c r="I219" s="14"/>
      <c r="J219" s="16"/>
      <c r="K219" s="17">
        <v>5.3</v>
      </c>
      <c r="L219" s="17">
        <v>6.8</v>
      </c>
      <c r="M219" s="14">
        <f t="shared" si="15"/>
        <v>0.28301886792452824</v>
      </c>
      <c r="N219" s="16"/>
      <c r="O219" s="17">
        <v>5.3</v>
      </c>
      <c r="P219" s="17">
        <v>3.5</v>
      </c>
      <c r="Q219" s="14">
        <f t="shared" si="16"/>
        <v>-0.33962264150943389</v>
      </c>
      <c r="R219" s="16"/>
      <c r="S219" s="17">
        <v>2.8</v>
      </c>
      <c r="T219" s="17">
        <v>2.7</v>
      </c>
      <c r="U219" s="14">
        <f t="shared" si="17"/>
        <v>-3.5714285714285587E-2</v>
      </c>
      <c r="W219" s="18">
        <f t="shared" si="18"/>
        <v>-0.49056603773584906</v>
      </c>
      <c r="X219" s="19"/>
    </row>
    <row r="220" spans="1:24" ht="28.5" x14ac:dyDescent="0.25">
      <c r="A220" s="12" t="s">
        <v>219</v>
      </c>
      <c r="B220" s="12"/>
      <c r="C220" s="13"/>
      <c r="D220" s="13"/>
      <c r="E220" s="14"/>
      <c r="F220" s="15"/>
      <c r="G220" s="13"/>
      <c r="H220" s="13"/>
      <c r="I220" s="14"/>
      <c r="J220" s="16"/>
      <c r="K220" s="17">
        <v>5.9</v>
      </c>
      <c r="L220" s="17">
        <v>5.5</v>
      </c>
      <c r="M220" s="14">
        <f t="shared" si="15"/>
        <v>-6.7796610169491567E-2</v>
      </c>
      <c r="N220" s="16"/>
      <c r="O220" s="17">
        <v>4.4000000000000004</v>
      </c>
      <c r="P220" s="17">
        <v>2.7</v>
      </c>
      <c r="Q220" s="14">
        <f t="shared" si="16"/>
        <v>-0.38636363636363635</v>
      </c>
      <c r="R220" s="16"/>
      <c r="S220" s="17">
        <v>1.9</v>
      </c>
      <c r="T220" s="17">
        <v>1.5</v>
      </c>
      <c r="U220" s="14">
        <f t="shared" si="17"/>
        <v>-0.21052631578947367</v>
      </c>
      <c r="W220" s="18">
        <f t="shared" si="18"/>
        <v>-0.74576271186440679</v>
      </c>
      <c r="X220" s="19"/>
    </row>
    <row r="221" spans="1:24" x14ac:dyDescent="0.25">
      <c r="A221" s="12" t="s">
        <v>220</v>
      </c>
      <c r="B221" s="12"/>
      <c r="C221" s="13"/>
      <c r="D221" s="13"/>
      <c r="E221" s="14"/>
      <c r="F221" s="15"/>
      <c r="G221" s="13"/>
      <c r="H221" s="13"/>
      <c r="I221" s="14"/>
      <c r="J221" s="16"/>
      <c r="K221" s="17">
        <v>5.4</v>
      </c>
      <c r="L221" s="17">
        <v>4.7</v>
      </c>
      <c r="M221" s="14">
        <f t="shared" si="15"/>
        <v>-0.12962962962962965</v>
      </c>
      <c r="N221" s="16"/>
      <c r="O221" s="17">
        <v>3.7</v>
      </c>
      <c r="P221" s="17">
        <v>4</v>
      </c>
      <c r="Q221" s="14">
        <f t="shared" si="16"/>
        <v>8.1081081081080919E-2</v>
      </c>
      <c r="R221" s="16"/>
      <c r="S221" s="17">
        <v>3.4</v>
      </c>
      <c r="T221" s="17">
        <v>3.2</v>
      </c>
      <c r="U221" s="14">
        <f t="shared" si="17"/>
        <v>-5.8823529411764608E-2</v>
      </c>
      <c r="W221" s="18">
        <f t="shared" si="18"/>
        <v>-0.40740740740740744</v>
      </c>
      <c r="X221" s="19"/>
    </row>
    <row r="222" spans="1:24" x14ac:dyDescent="0.25">
      <c r="A222" s="12" t="s">
        <v>221</v>
      </c>
      <c r="B222" s="12" t="s">
        <v>271</v>
      </c>
      <c r="C222" s="13"/>
      <c r="D222" s="13"/>
      <c r="E222" s="14"/>
      <c r="F222" s="15"/>
      <c r="G222" s="13"/>
      <c r="H222" s="13"/>
      <c r="I222" s="14"/>
      <c r="J222" s="16"/>
      <c r="K222" s="17">
        <v>6.7</v>
      </c>
      <c r="L222" s="17">
        <v>7</v>
      </c>
      <c r="M222" s="14">
        <f t="shared" si="15"/>
        <v>4.4776119402984982E-2</v>
      </c>
      <c r="N222" s="16"/>
      <c r="O222" s="17">
        <v>7.1</v>
      </c>
      <c r="P222" s="17">
        <v>6.9</v>
      </c>
      <c r="Q222" s="14">
        <f t="shared" si="16"/>
        <v>-2.8169014084506894E-2</v>
      </c>
      <c r="R222" s="16"/>
      <c r="S222" s="17">
        <v>6</v>
      </c>
      <c r="T222" s="17">
        <v>4.3</v>
      </c>
      <c r="U222" s="14">
        <f t="shared" si="17"/>
        <v>-0.28333333333333333</v>
      </c>
      <c r="W222" s="18">
        <f t="shared" si="18"/>
        <v>-0.35820895522388063</v>
      </c>
      <c r="X222" s="19"/>
    </row>
    <row r="223" spans="1:24" x14ac:dyDescent="0.25">
      <c r="A223" s="12" t="s">
        <v>222</v>
      </c>
      <c r="B223" s="12" t="s">
        <v>250</v>
      </c>
      <c r="C223" s="20">
        <v>6.69</v>
      </c>
      <c r="D223" s="20">
        <v>5.7</v>
      </c>
      <c r="E223" s="14">
        <f>D223/C223-1</f>
        <v>-0.14798206278026904</v>
      </c>
      <c r="F223" s="15"/>
      <c r="G223" s="20">
        <v>5.37</v>
      </c>
      <c r="H223" s="20">
        <v>3.78</v>
      </c>
      <c r="I223" s="14">
        <f>H223/G223-1</f>
        <v>-0.29608938547486041</v>
      </c>
      <c r="J223" s="16"/>
      <c r="K223" s="17">
        <v>2.4</v>
      </c>
      <c r="L223" s="17">
        <v>1.9</v>
      </c>
      <c r="M223" s="14">
        <f t="shared" si="15"/>
        <v>-0.20833333333333337</v>
      </c>
      <c r="N223" s="16"/>
      <c r="O223" s="17">
        <v>1.9</v>
      </c>
      <c r="P223" s="17">
        <v>1.4</v>
      </c>
      <c r="Q223" s="14">
        <f t="shared" si="16"/>
        <v>-0.26315789473684215</v>
      </c>
      <c r="R223" s="16"/>
      <c r="S223" s="17">
        <v>1.4</v>
      </c>
      <c r="T223" s="17">
        <v>1</v>
      </c>
      <c r="U223" s="14">
        <f t="shared" si="17"/>
        <v>-0.2857142857142857</v>
      </c>
      <c r="W223" s="18">
        <f t="shared" si="18"/>
        <v>-0.58333333333333326</v>
      </c>
      <c r="X223" s="19">
        <f t="shared" si="19"/>
        <v>-0.85052316890881918</v>
      </c>
    </row>
    <row r="224" spans="1:24" ht="28.5" x14ac:dyDescent="0.25">
      <c r="A224" s="12" t="s">
        <v>223</v>
      </c>
      <c r="B224" s="12" t="s">
        <v>256</v>
      </c>
      <c r="C224" s="13"/>
      <c r="D224" s="13"/>
      <c r="E224" s="14"/>
      <c r="F224" s="15"/>
      <c r="G224" s="13"/>
      <c r="H224" s="13"/>
      <c r="I224" s="14"/>
      <c r="J224" s="16"/>
      <c r="K224" s="17">
        <v>6.5</v>
      </c>
      <c r="L224" s="17">
        <v>6.5</v>
      </c>
      <c r="M224" s="14">
        <f t="shared" si="15"/>
        <v>0</v>
      </c>
      <c r="N224" s="16"/>
      <c r="O224" s="17">
        <v>6</v>
      </c>
      <c r="P224" s="17">
        <v>3.3</v>
      </c>
      <c r="Q224" s="14">
        <f t="shared" si="16"/>
        <v>-0.45000000000000007</v>
      </c>
      <c r="R224" s="16"/>
      <c r="S224" s="17">
        <v>1.6</v>
      </c>
      <c r="T224" s="17">
        <v>1.2</v>
      </c>
      <c r="U224" s="14">
        <f t="shared" si="17"/>
        <v>-0.25000000000000011</v>
      </c>
      <c r="W224" s="18">
        <f t="shared" si="18"/>
        <v>-0.81538461538461537</v>
      </c>
      <c r="X224" s="19"/>
    </row>
    <row r="225" spans="1:24" ht="28.5" x14ac:dyDescent="0.25">
      <c r="A225" s="12" t="s">
        <v>224</v>
      </c>
      <c r="B225" s="12" t="s">
        <v>263</v>
      </c>
      <c r="C225" s="20">
        <v>3.53</v>
      </c>
      <c r="D225" s="20">
        <v>2.59</v>
      </c>
      <c r="E225" s="14">
        <f>D225/C225-1</f>
        <v>-0.26628895184135981</v>
      </c>
      <c r="F225" s="15"/>
      <c r="G225" s="20">
        <v>3.08</v>
      </c>
      <c r="H225" s="20">
        <v>1.75</v>
      </c>
      <c r="I225" s="14">
        <f>H225/G225-1</f>
        <v>-0.43181818181818188</v>
      </c>
      <c r="J225" s="16"/>
      <c r="K225" s="17">
        <v>2.2000000000000002</v>
      </c>
      <c r="L225" s="17">
        <v>2.9</v>
      </c>
      <c r="M225" s="14">
        <f t="shared" si="15"/>
        <v>0.31818181818181812</v>
      </c>
      <c r="N225" s="16"/>
      <c r="O225" s="17">
        <v>1.9</v>
      </c>
      <c r="P225" s="17">
        <v>1.7</v>
      </c>
      <c r="Q225" s="14">
        <f t="shared" si="16"/>
        <v>-0.10526315789473684</v>
      </c>
      <c r="R225" s="16"/>
      <c r="S225" s="17">
        <v>1.9</v>
      </c>
      <c r="T225" s="17">
        <v>1.6</v>
      </c>
      <c r="U225" s="14">
        <f t="shared" si="17"/>
        <v>-0.1578947368421052</v>
      </c>
      <c r="W225" s="18">
        <f t="shared" si="18"/>
        <v>-0.27272727272727271</v>
      </c>
      <c r="X225" s="19">
        <f t="shared" si="19"/>
        <v>-0.54674220963172804</v>
      </c>
    </row>
    <row r="226" spans="1:24" ht="28.5" x14ac:dyDescent="0.25">
      <c r="A226" s="12" t="s">
        <v>225</v>
      </c>
      <c r="B226" s="12" t="s">
        <v>259</v>
      </c>
      <c r="C226" s="20">
        <v>3.85</v>
      </c>
      <c r="D226" s="20">
        <v>3.52</v>
      </c>
      <c r="E226" s="14">
        <f>D226/C226-1</f>
        <v>-8.5714285714285743E-2</v>
      </c>
      <c r="F226" s="15"/>
      <c r="G226" s="20">
        <v>3.26</v>
      </c>
      <c r="H226" s="20">
        <v>2.04</v>
      </c>
      <c r="I226" s="14">
        <f>H226/G226-1</f>
        <v>-0.37423312883435578</v>
      </c>
      <c r="J226" s="16"/>
      <c r="K226" s="17">
        <v>3.1</v>
      </c>
      <c r="L226" s="17">
        <v>3</v>
      </c>
      <c r="M226" s="14">
        <f t="shared" si="15"/>
        <v>-3.2258064516129115E-2</v>
      </c>
      <c r="N226" s="16"/>
      <c r="O226" s="17">
        <v>1.9</v>
      </c>
      <c r="P226" s="17">
        <v>2</v>
      </c>
      <c r="Q226" s="14">
        <f t="shared" si="16"/>
        <v>5.2631578947368363E-2</v>
      </c>
      <c r="R226" s="16"/>
      <c r="S226" s="17">
        <v>1.9</v>
      </c>
      <c r="T226" s="17">
        <v>1.6</v>
      </c>
      <c r="U226" s="14">
        <f t="shared" si="17"/>
        <v>-0.1578947368421052</v>
      </c>
      <c r="W226" s="18">
        <f t="shared" si="18"/>
        <v>-0.4838709677419355</v>
      </c>
      <c r="X226" s="19">
        <f t="shared" si="19"/>
        <v>-0.58441558441558439</v>
      </c>
    </row>
    <row r="227" spans="1:24" ht="28.5" x14ac:dyDescent="0.25">
      <c r="A227" s="12" t="s">
        <v>226</v>
      </c>
      <c r="B227" s="12"/>
      <c r="C227" s="13"/>
      <c r="D227" s="13"/>
      <c r="E227" s="14"/>
      <c r="F227" s="15"/>
      <c r="G227" s="13"/>
      <c r="H227" s="13"/>
      <c r="I227" s="14"/>
      <c r="J227" s="16"/>
      <c r="K227" s="17">
        <v>5</v>
      </c>
      <c r="L227" s="17">
        <v>5.6</v>
      </c>
      <c r="M227" s="14">
        <f t="shared" si="15"/>
        <v>0.11999999999999988</v>
      </c>
      <c r="N227" s="16"/>
      <c r="O227" s="17">
        <v>3.1</v>
      </c>
      <c r="P227" s="17">
        <v>3.2</v>
      </c>
      <c r="Q227" s="14">
        <f t="shared" si="16"/>
        <v>3.2258064516129004E-2</v>
      </c>
      <c r="R227" s="16"/>
      <c r="S227" s="17">
        <v>2.5</v>
      </c>
      <c r="T227" s="17">
        <v>2.1</v>
      </c>
      <c r="U227" s="14">
        <f t="shared" si="17"/>
        <v>-0.15999999999999992</v>
      </c>
      <c r="W227" s="18">
        <f t="shared" si="18"/>
        <v>-0.57999999999999996</v>
      </c>
      <c r="X227" s="19"/>
    </row>
    <row r="228" spans="1:24" x14ac:dyDescent="0.25">
      <c r="A228" s="12" t="s">
        <v>227</v>
      </c>
      <c r="B228" s="12" t="s">
        <v>252</v>
      </c>
      <c r="C228" s="20">
        <v>4.5</v>
      </c>
      <c r="D228" s="20">
        <v>3.98</v>
      </c>
      <c r="E228" s="14">
        <f>D228/C228-1</f>
        <v>-0.11555555555555552</v>
      </c>
      <c r="F228" s="15"/>
      <c r="G228" s="20">
        <v>3.59</v>
      </c>
      <c r="H228" s="20">
        <v>2.8</v>
      </c>
      <c r="I228" s="14">
        <f>H228/G228-1</f>
        <v>-0.22005571030640669</v>
      </c>
      <c r="J228" s="16"/>
      <c r="K228" s="17">
        <v>2.7</v>
      </c>
      <c r="L228" s="17">
        <v>2.8</v>
      </c>
      <c r="M228" s="14">
        <f t="shared" si="15"/>
        <v>3.7037037037036979E-2</v>
      </c>
      <c r="N228" s="16"/>
      <c r="O228" s="17">
        <v>2.6</v>
      </c>
      <c r="P228" s="17">
        <v>2.4</v>
      </c>
      <c r="Q228" s="14">
        <f t="shared" si="16"/>
        <v>-7.6923076923076983E-2</v>
      </c>
      <c r="R228" s="16"/>
      <c r="S228" s="17">
        <v>2</v>
      </c>
      <c r="T228" s="17">
        <v>1.4</v>
      </c>
      <c r="U228" s="14">
        <f t="shared" si="17"/>
        <v>-0.30000000000000004</v>
      </c>
      <c r="W228" s="18">
        <f t="shared" si="18"/>
        <v>-0.48148148148148151</v>
      </c>
      <c r="X228" s="19">
        <f t="shared" si="19"/>
        <v>-0.68888888888888888</v>
      </c>
    </row>
    <row r="229" spans="1:24" x14ac:dyDescent="0.25">
      <c r="A229" s="12" t="s">
        <v>228</v>
      </c>
      <c r="B229" s="12" t="s">
        <v>261</v>
      </c>
      <c r="C229" s="13"/>
      <c r="D229" s="13"/>
      <c r="E229" s="14"/>
      <c r="F229" s="15"/>
      <c r="G229" s="13"/>
      <c r="H229" s="13"/>
      <c r="I229" s="14"/>
      <c r="J229" s="16"/>
      <c r="K229" s="17">
        <v>5.2</v>
      </c>
      <c r="L229" s="17">
        <v>6.8</v>
      </c>
      <c r="M229" s="14">
        <f t="shared" si="15"/>
        <v>0.30769230769230771</v>
      </c>
      <c r="N229" s="16"/>
      <c r="O229" s="17">
        <v>5</v>
      </c>
      <c r="P229" s="17">
        <v>3.6</v>
      </c>
      <c r="Q229" s="14">
        <f t="shared" si="16"/>
        <v>-0.28000000000000003</v>
      </c>
      <c r="R229" s="16"/>
      <c r="S229" s="17">
        <v>2.4</v>
      </c>
      <c r="T229" s="17">
        <v>3.5</v>
      </c>
      <c r="U229" s="14">
        <f t="shared" si="17"/>
        <v>0.45833333333333348</v>
      </c>
      <c r="W229" s="18">
        <f t="shared" si="18"/>
        <v>-0.32692307692307698</v>
      </c>
      <c r="X229" s="19"/>
    </row>
    <row r="230" spans="1:24" x14ac:dyDescent="0.25">
      <c r="A230" s="12" t="s">
        <v>229</v>
      </c>
      <c r="B230" s="12"/>
      <c r="C230" s="13"/>
      <c r="D230" s="13"/>
      <c r="E230" s="14"/>
      <c r="F230" s="15"/>
      <c r="G230" s="13"/>
      <c r="H230" s="13"/>
      <c r="I230" s="14"/>
      <c r="J230" s="16"/>
      <c r="K230" s="17">
        <v>7</v>
      </c>
      <c r="L230" s="17">
        <v>6.5</v>
      </c>
      <c r="M230" s="14">
        <f t="shared" si="15"/>
        <v>-7.1428571428571397E-2</v>
      </c>
      <c r="N230" s="16"/>
      <c r="O230" s="17">
        <v>5.7</v>
      </c>
      <c r="P230" s="17">
        <v>4.8</v>
      </c>
      <c r="Q230" s="14">
        <f t="shared" si="16"/>
        <v>-0.15789473684210531</v>
      </c>
      <c r="R230" s="16"/>
      <c r="S230" s="17">
        <v>4.0999999999999996</v>
      </c>
      <c r="T230" s="17">
        <v>3.6</v>
      </c>
      <c r="U230" s="14">
        <f t="shared" si="17"/>
        <v>-0.12195121951219501</v>
      </c>
      <c r="W230" s="18">
        <f t="shared" si="18"/>
        <v>-0.48571428571428565</v>
      </c>
      <c r="X230" s="19"/>
    </row>
    <row r="231" spans="1:24" ht="28.5" x14ac:dyDescent="0.25">
      <c r="A231" s="12" t="s">
        <v>230</v>
      </c>
      <c r="B231" s="12" t="s">
        <v>263</v>
      </c>
      <c r="C231" s="13"/>
      <c r="D231" s="13"/>
      <c r="E231" s="14"/>
      <c r="F231" s="15"/>
      <c r="G231" s="13"/>
      <c r="H231" s="13"/>
      <c r="I231" s="14"/>
      <c r="J231" s="16"/>
      <c r="K231" s="17">
        <v>1</v>
      </c>
      <c r="L231" s="17">
        <v>1</v>
      </c>
      <c r="M231" s="14">
        <f t="shared" si="15"/>
        <v>0</v>
      </c>
      <c r="N231" s="16"/>
      <c r="O231" s="17">
        <v>1</v>
      </c>
      <c r="P231" s="17">
        <v>1</v>
      </c>
      <c r="Q231" s="14">
        <f t="shared" si="16"/>
        <v>0</v>
      </c>
      <c r="R231" s="16"/>
      <c r="S231" s="17">
        <v>1</v>
      </c>
      <c r="T231" s="17">
        <v>1</v>
      </c>
      <c r="U231" s="14">
        <f t="shared" si="17"/>
        <v>0</v>
      </c>
      <c r="W231" s="18">
        <f t="shared" si="18"/>
        <v>0</v>
      </c>
      <c r="X231" s="19"/>
    </row>
    <row r="232" spans="1:24" x14ac:dyDescent="0.25">
      <c r="A232" s="12" t="s">
        <v>231</v>
      </c>
      <c r="B232" s="12" t="s">
        <v>252</v>
      </c>
      <c r="C232" s="20">
        <v>5.67</v>
      </c>
      <c r="D232" s="20">
        <v>5.71</v>
      </c>
      <c r="E232" s="14">
        <f>D232/C232-1</f>
        <v>7.0546737213403876E-3</v>
      </c>
      <c r="F232" s="15"/>
      <c r="G232" s="20">
        <v>5.53</v>
      </c>
      <c r="H232" s="20">
        <v>5.37</v>
      </c>
      <c r="I232" s="14">
        <f>H232/G232-1</f>
        <v>-2.893309222423146E-2</v>
      </c>
      <c r="J232" s="16"/>
      <c r="K232" s="17">
        <v>6.6</v>
      </c>
      <c r="L232" s="17">
        <v>6</v>
      </c>
      <c r="M232" s="14">
        <f t="shared" si="15"/>
        <v>-9.0909090909090828E-2</v>
      </c>
      <c r="N232" s="16"/>
      <c r="O232" s="17">
        <v>4.2</v>
      </c>
      <c r="P232" s="17">
        <v>3.1</v>
      </c>
      <c r="Q232" s="14">
        <f t="shared" si="16"/>
        <v>-0.26190476190476186</v>
      </c>
      <c r="R232" s="16"/>
      <c r="S232" s="17">
        <v>2.4</v>
      </c>
      <c r="T232" s="17">
        <v>2.1</v>
      </c>
      <c r="U232" s="14">
        <f t="shared" si="17"/>
        <v>-0.12499999999999989</v>
      </c>
      <c r="W232" s="18">
        <f t="shared" si="18"/>
        <v>-0.68181818181818177</v>
      </c>
      <c r="X232" s="19">
        <f t="shared" si="19"/>
        <v>-0.62962962962962954</v>
      </c>
    </row>
    <row r="233" spans="1:24" ht="28.5" x14ac:dyDescent="0.25">
      <c r="A233" s="12" t="s">
        <v>232</v>
      </c>
      <c r="B233" s="12" t="s">
        <v>258</v>
      </c>
      <c r="C233" s="13"/>
      <c r="D233" s="20">
        <v>4.42</v>
      </c>
      <c r="E233" s="14"/>
      <c r="F233" s="15"/>
      <c r="G233" s="20">
        <v>4.1500000000000004</v>
      </c>
      <c r="H233" s="20">
        <v>4.92</v>
      </c>
      <c r="I233" s="14">
        <f>H233/G233-1</f>
        <v>0.18554216867469875</v>
      </c>
      <c r="J233" s="16"/>
      <c r="K233" s="17">
        <v>5.0999999999999996</v>
      </c>
      <c r="L233" s="17">
        <v>6.2</v>
      </c>
      <c r="M233" s="14">
        <f t="shared" si="15"/>
        <v>0.21568627450980404</v>
      </c>
      <c r="N233" s="16"/>
      <c r="O233" s="17">
        <v>4.8</v>
      </c>
      <c r="P233" s="17">
        <v>2.7</v>
      </c>
      <c r="Q233" s="14">
        <f t="shared" si="16"/>
        <v>-0.43749999999999989</v>
      </c>
      <c r="R233" s="16"/>
      <c r="S233" s="17">
        <v>1.9</v>
      </c>
      <c r="T233" s="17">
        <v>1.9</v>
      </c>
      <c r="U233" s="14">
        <f t="shared" si="17"/>
        <v>0</v>
      </c>
      <c r="W233" s="18">
        <f t="shared" si="18"/>
        <v>-0.62745098039215685</v>
      </c>
      <c r="X233" s="19"/>
    </row>
    <row r="234" spans="1:24" ht="28.5" x14ac:dyDescent="0.25">
      <c r="A234" s="12" t="s">
        <v>233</v>
      </c>
      <c r="B234" s="12"/>
      <c r="C234" s="13"/>
      <c r="D234" s="13"/>
      <c r="E234" s="14"/>
      <c r="F234" s="15"/>
      <c r="G234" s="13"/>
      <c r="H234" s="13"/>
      <c r="I234" s="14"/>
      <c r="J234" s="16"/>
      <c r="K234" s="17">
        <v>6.9</v>
      </c>
      <c r="L234" s="17">
        <v>7.1</v>
      </c>
      <c r="M234" s="14">
        <f t="shared" si="15"/>
        <v>2.8985507246376718E-2</v>
      </c>
      <c r="N234" s="16"/>
      <c r="O234" s="17">
        <v>6</v>
      </c>
      <c r="P234" s="17">
        <v>3.4</v>
      </c>
      <c r="Q234" s="14">
        <f t="shared" si="16"/>
        <v>-0.43333333333333335</v>
      </c>
      <c r="R234" s="16"/>
      <c r="S234" s="17">
        <v>1.9</v>
      </c>
      <c r="T234" s="17">
        <v>1.4</v>
      </c>
      <c r="U234" s="14">
        <f t="shared" si="17"/>
        <v>-0.26315789473684215</v>
      </c>
      <c r="W234" s="18">
        <f t="shared" si="18"/>
        <v>-0.79710144927536231</v>
      </c>
      <c r="X234" s="19"/>
    </row>
    <row r="235" spans="1:24" ht="28.5" x14ac:dyDescent="0.25">
      <c r="A235" s="12" t="s">
        <v>234</v>
      </c>
      <c r="B235" s="12" t="s">
        <v>251</v>
      </c>
      <c r="C235" s="13"/>
      <c r="D235" s="13"/>
      <c r="E235" s="14"/>
      <c r="F235" s="15"/>
      <c r="G235" s="13"/>
      <c r="H235" s="13"/>
      <c r="I235" s="14"/>
      <c r="J235" s="16"/>
      <c r="K235" s="17">
        <v>6</v>
      </c>
      <c r="L235" s="17">
        <v>6.5</v>
      </c>
      <c r="M235" s="14">
        <f t="shared" si="15"/>
        <v>8.3333333333333259E-2</v>
      </c>
      <c r="N235" s="16"/>
      <c r="O235" s="17">
        <v>5.9</v>
      </c>
      <c r="P235" s="17">
        <v>4</v>
      </c>
      <c r="Q235" s="14">
        <f t="shared" si="16"/>
        <v>-0.32203389830508478</v>
      </c>
      <c r="R235" s="16"/>
      <c r="S235" s="17">
        <v>2.6</v>
      </c>
      <c r="T235" s="17">
        <v>2.2000000000000002</v>
      </c>
      <c r="U235" s="14">
        <f t="shared" si="17"/>
        <v>-0.15384615384615385</v>
      </c>
      <c r="W235" s="18">
        <f t="shared" si="18"/>
        <v>-0.6333333333333333</v>
      </c>
      <c r="X235" s="19"/>
    </row>
    <row r="236" spans="1:24" x14ac:dyDescent="0.25">
      <c r="A236" s="12" t="s">
        <v>235</v>
      </c>
      <c r="B236" s="12" t="s">
        <v>256</v>
      </c>
      <c r="C236" s="13"/>
      <c r="D236" s="13"/>
      <c r="E236" s="14"/>
      <c r="F236" s="15"/>
      <c r="G236" s="13"/>
      <c r="H236" s="13"/>
      <c r="I236" s="14"/>
      <c r="J236" s="16"/>
      <c r="K236" s="17">
        <v>8</v>
      </c>
      <c r="L236" s="17">
        <v>8.1</v>
      </c>
      <c r="M236" s="14">
        <f t="shared" si="15"/>
        <v>1.2499999999999956E-2</v>
      </c>
      <c r="N236" s="16"/>
      <c r="O236" s="17">
        <v>8.6999999999999993</v>
      </c>
      <c r="P236" s="17">
        <v>7.5</v>
      </c>
      <c r="Q236" s="14">
        <f t="shared" si="16"/>
        <v>-0.13793103448275856</v>
      </c>
      <c r="R236" s="16"/>
      <c r="S236" s="17">
        <v>4.8</v>
      </c>
      <c r="T236" s="17">
        <v>4.5999999999999996</v>
      </c>
      <c r="U236" s="14">
        <f t="shared" si="17"/>
        <v>-4.1666666666666741E-2</v>
      </c>
      <c r="W236" s="18">
        <f t="shared" si="18"/>
        <v>-0.42500000000000004</v>
      </c>
      <c r="X236" s="19"/>
    </row>
    <row r="237" spans="1:24" x14ac:dyDescent="0.25">
      <c r="A237" s="12" t="s">
        <v>236</v>
      </c>
      <c r="B237" s="12" t="s">
        <v>271</v>
      </c>
      <c r="C237" s="13"/>
      <c r="D237" s="13"/>
      <c r="E237" s="14"/>
      <c r="F237" s="15"/>
      <c r="G237" s="13"/>
      <c r="H237" s="13"/>
      <c r="I237" s="14"/>
      <c r="J237" s="16"/>
      <c r="K237" s="17">
        <v>6.8</v>
      </c>
      <c r="L237" s="17">
        <v>7.1</v>
      </c>
      <c r="M237" s="14">
        <f t="shared" si="15"/>
        <v>4.4117647058823595E-2</v>
      </c>
      <c r="N237" s="16"/>
      <c r="O237" s="17">
        <v>7.1</v>
      </c>
      <c r="P237" s="17">
        <v>6.2</v>
      </c>
      <c r="Q237" s="14">
        <f t="shared" si="16"/>
        <v>-0.12676056338028163</v>
      </c>
      <c r="R237" s="16"/>
      <c r="S237" s="17">
        <v>5.4</v>
      </c>
      <c r="T237" s="17">
        <v>4.0999999999999996</v>
      </c>
      <c r="U237" s="14">
        <f t="shared" si="17"/>
        <v>-0.24074074074074081</v>
      </c>
      <c r="W237" s="18">
        <f t="shared" si="18"/>
        <v>-0.3970588235294118</v>
      </c>
      <c r="X237" s="19"/>
    </row>
    <row r="238" spans="1:24" x14ac:dyDescent="0.25">
      <c r="A238" s="12" t="s">
        <v>237</v>
      </c>
      <c r="B238" s="12" t="s">
        <v>271</v>
      </c>
      <c r="C238" s="13"/>
      <c r="D238" s="13"/>
      <c r="E238" s="14"/>
      <c r="F238" s="15"/>
      <c r="G238" s="13"/>
      <c r="H238" s="13"/>
      <c r="I238" s="14"/>
      <c r="J238" s="16"/>
      <c r="K238" s="17">
        <v>7</v>
      </c>
      <c r="L238" s="17">
        <v>7.2</v>
      </c>
      <c r="M238" s="14">
        <f t="shared" si="15"/>
        <v>2.8571428571428692E-2</v>
      </c>
      <c r="N238" s="16"/>
      <c r="O238" s="17">
        <v>6.5</v>
      </c>
      <c r="P238" s="17">
        <v>4.2</v>
      </c>
      <c r="Q238" s="14">
        <f t="shared" si="16"/>
        <v>-0.35384615384615381</v>
      </c>
      <c r="R238" s="16"/>
      <c r="S238" s="17">
        <v>4</v>
      </c>
      <c r="T238" s="17">
        <v>3.7</v>
      </c>
      <c r="U238" s="14">
        <f t="shared" si="17"/>
        <v>-7.4999999999999956E-2</v>
      </c>
      <c r="W238" s="18">
        <f t="shared" si="18"/>
        <v>-0.47142857142857142</v>
      </c>
      <c r="X238" s="1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76444-B98B-477F-8B2E-C55EF5C9E153}">
  <dimension ref="A1:Z238"/>
  <sheetViews>
    <sheetView tabSelected="1" zoomScale="80" zoomScaleNormal="80" workbookViewId="0">
      <pane ySplit="1" topLeftCell="A85" activePane="bottomLeft" state="frozen"/>
      <selection pane="bottomLeft"/>
    </sheetView>
  </sheetViews>
  <sheetFormatPr defaultRowHeight="15" x14ac:dyDescent="0.25"/>
  <cols>
    <col min="1" max="1" width="20.140625" customWidth="1"/>
    <col min="2" max="3" width="5.5703125" bestFit="1" customWidth="1"/>
    <col min="4" max="4" width="20.7109375" bestFit="1" customWidth="1"/>
    <col min="6" max="7" width="5.5703125" bestFit="1" customWidth="1"/>
    <col min="8" max="8" width="20.7109375" bestFit="1" customWidth="1"/>
    <col min="10" max="11" width="5.5703125" bestFit="1" customWidth="1"/>
    <col min="12" max="12" width="20.7109375" bestFit="1" customWidth="1"/>
    <col min="14" max="15" width="5.5703125" bestFit="1" customWidth="1"/>
    <col min="16" max="16" width="20.7109375" bestFit="1" customWidth="1"/>
    <col min="18" max="19" width="5.5703125" bestFit="1" customWidth="1"/>
    <col min="20" max="20" width="20.7109375" bestFit="1" customWidth="1"/>
    <col min="22" max="22" width="42.42578125" bestFit="1" customWidth="1"/>
    <col min="23" max="23" width="43.5703125" bestFit="1" customWidth="1"/>
    <col min="25" max="25" width="50.42578125" bestFit="1" customWidth="1"/>
    <col min="26" max="26" width="51.5703125" bestFit="1" customWidth="1"/>
  </cols>
  <sheetData>
    <row r="1" spans="1:26" ht="15.75" x14ac:dyDescent="0.25">
      <c r="A1" s="32" t="s">
        <v>0</v>
      </c>
      <c r="B1" s="32">
        <v>1900</v>
      </c>
      <c r="C1" s="32">
        <v>1915</v>
      </c>
      <c r="D1" s="33" t="s">
        <v>242</v>
      </c>
      <c r="E1" s="34"/>
      <c r="F1" s="32">
        <v>1920</v>
      </c>
      <c r="G1" s="32">
        <v>1935</v>
      </c>
      <c r="H1" s="33" t="s">
        <v>242</v>
      </c>
      <c r="I1" s="34"/>
      <c r="J1" s="32">
        <v>1950</v>
      </c>
      <c r="K1" s="32">
        <v>1965</v>
      </c>
      <c r="L1" s="33" t="s">
        <v>242</v>
      </c>
      <c r="M1" s="34"/>
      <c r="N1" s="32">
        <v>1980</v>
      </c>
      <c r="O1" s="32">
        <v>1995</v>
      </c>
      <c r="P1" s="33" t="s">
        <v>242</v>
      </c>
      <c r="Q1" s="34"/>
      <c r="R1" s="32">
        <v>2010</v>
      </c>
      <c r="S1" s="32">
        <v>2021</v>
      </c>
      <c r="T1" s="35" t="s">
        <v>242</v>
      </c>
      <c r="U1" s="36"/>
      <c r="V1" s="37" t="s">
        <v>243</v>
      </c>
      <c r="W1" s="38" t="s">
        <v>244</v>
      </c>
      <c r="X1" s="7"/>
      <c r="Y1" s="39" t="s">
        <v>245</v>
      </c>
      <c r="Z1" s="40" t="s">
        <v>246</v>
      </c>
    </row>
    <row r="2" spans="1:26" ht="28.5" x14ac:dyDescent="0.25">
      <c r="A2" s="41" t="s">
        <v>1</v>
      </c>
      <c r="B2" s="42"/>
      <c r="C2" s="42"/>
      <c r="D2" s="43"/>
      <c r="E2" s="44"/>
      <c r="F2" s="42"/>
      <c r="G2" s="42"/>
      <c r="H2" s="43"/>
      <c r="I2" s="44"/>
      <c r="J2" s="42">
        <v>27.7</v>
      </c>
      <c r="K2" s="42">
        <v>35</v>
      </c>
      <c r="L2" s="43">
        <f t="shared" ref="L2:L65" si="0">K2/J2-1</f>
        <v>0.26353790613718409</v>
      </c>
      <c r="M2" s="45"/>
      <c r="N2" s="42">
        <v>39.6</v>
      </c>
      <c r="O2" s="42">
        <v>52.5</v>
      </c>
      <c r="P2" s="43">
        <f t="shared" ref="P2:P65" si="1">O2/N2-1</f>
        <v>0.32575757575757569</v>
      </c>
      <c r="Q2" s="45"/>
      <c r="R2" s="42">
        <v>60.9</v>
      </c>
      <c r="S2" s="42">
        <v>62</v>
      </c>
      <c r="T2" s="46"/>
      <c r="U2" s="47"/>
      <c r="V2" s="48">
        <f>S2-J2</f>
        <v>34.299999999999997</v>
      </c>
      <c r="W2" s="49"/>
      <c r="X2" s="50"/>
      <c r="Y2" s="51">
        <f>S2/J2-1</f>
        <v>1.2382671480144407</v>
      </c>
      <c r="Z2" s="52"/>
    </row>
    <row r="3" spans="1:26" x14ac:dyDescent="0.25">
      <c r="A3" s="41" t="s">
        <v>2</v>
      </c>
      <c r="B3" s="42"/>
      <c r="C3" s="42"/>
      <c r="D3" s="43"/>
      <c r="E3" s="53"/>
      <c r="F3" s="42"/>
      <c r="G3" s="42"/>
      <c r="H3" s="43"/>
      <c r="I3" s="54"/>
      <c r="J3" s="42">
        <v>44.7</v>
      </c>
      <c r="K3" s="42">
        <v>60</v>
      </c>
      <c r="L3" s="43">
        <f t="shared" si="0"/>
        <v>0.34228187919463071</v>
      </c>
      <c r="M3" s="45"/>
      <c r="N3" s="42">
        <v>70.5</v>
      </c>
      <c r="O3" s="42">
        <v>74.400000000000006</v>
      </c>
      <c r="P3" s="43">
        <f t="shared" si="1"/>
        <v>5.5319148936170404E-2</v>
      </c>
      <c r="Q3" s="45"/>
      <c r="R3" s="42">
        <v>77.900000000000006</v>
      </c>
      <c r="S3" s="42">
        <v>76.5</v>
      </c>
      <c r="T3" s="46">
        <f t="shared" ref="T3:T66" si="2">S3/R3-1</f>
        <v>-1.7971758664955151E-2</v>
      </c>
      <c r="U3" s="47"/>
      <c r="V3" s="48">
        <f t="shared" ref="V3:V66" si="3">S3-J3</f>
        <v>31.799999999999997</v>
      </c>
      <c r="W3" s="49"/>
      <c r="X3" s="50"/>
      <c r="Y3" s="51">
        <f t="shared" ref="Y3:Y66" si="4">S3/J3-1</f>
        <v>0.71140939597315422</v>
      </c>
      <c r="Z3" s="52"/>
    </row>
    <row r="4" spans="1:26" x14ac:dyDescent="0.25">
      <c r="A4" s="41" t="s">
        <v>3</v>
      </c>
      <c r="B4" s="42"/>
      <c r="C4" s="42"/>
      <c r="D4" s="43"/>
      <c r="E4" s="53"/>
      <c r="F4" s="42"/>
      <c r="G4" s="42"/>
      <c r="H4" s="43"/>
      <c r="I4" s="54"/>
      <c r="J4" s="42">
        <v>42.4</v>
      </c>
      <c r="K4" s="42">
        <v>42.7</v>
      </c>
      <c r="L4" s="43">
        <f t="shared" si="0"/>
        <v>7.0754716981134003E-3</v>
      </c>
      <c r="M4" s="45"/>
      <c r="N4" s="42">
        <v>53.3</v>
      </c>
      <c r="O4" s="42">
        <v>67.5</v>
      </c>
      <c r="P4" s="43">
        <f t="shared" si="1"/>
        <v>0.26641651031894931</v>
      </c>
      <c r="Q4" s="45"/>
      <c r="R4" s="42">
        <v>73.8</v>
      </c>
      <c r="S4" s="42">
        <v>76.400000000000006</v>
      </c>
      <c r="T4" s="46">
        <f t="shared" si="2"/>
        <v>3.5230352303523116E-2</v>
      </c>
      <c r="U4" s="47"/>
      <c r="V4" s="48">
        <f t="shared" si="3"/>
        <v>34.000000000000007</v>
      </c>
      <c r="W4" s="49"/>
      <c r="X4" s="50"/>
      <c r="Y4" s="51">
        <f t="shared" si="4"/>
        <v>0.80188679245283034</v>
      </c>
      <c r="Z4" s="52"/>
    </row>
    <row r="5" spans="1:26" ht="42.75" x14ac:dyDescent="0.25">
      <c r="A5" s="41" t="s">
        <v>4</v>
      </c>
      <c r="B5" s="42"/>
      <c r="C5" s="42"/>
      <c r="D5" s="43"/>
      <c r="E5" s="53"/>
      <c r="F5" s="42"/>
      <c r="G5" s="42"/>
      <c r="H5" s="43"/>
      <c r="I5" s="54"/>
      <c r="J5" s="42">
        <v>61</v>
      </c>
      <c r="K5" s="42">
        <v>66.3</v>
      </c>
      <c r="L5" s="43">
        <f t="shared" si="0"/>
        <v>8.6885245901639374E-2</v>
      </c>
      <c r="M5" s="45"/>
      <c r="N5" s="42">
        <v>68.900000000000006</v>
      </c>
      <c r="O5" s="42">
        <v>71.099999999999994</v>
      </c>
      <c r="P5" s="43">
        <f t="shared" si="1"/>
        <v>3.1930333817126177E-2</v>
      </c>
      <c r="Q5" s="45"/>
      <c r="R5" s="42">
        <v>72.099999999999994</v>
      </c>
      <c r="S5" s="42">
        <v>72.5</v>
      </c>
      <c r="T5" s="46">
        <f t="shared" si="2"/>
        <v>5.5478502080443803E-3</v>
      </c>
      <c r="U5" s="47"/>
      <c r="V5" s="48">
        <f t="shared" si="3"/>
        <v>11.5</v>
      </c>
      <c r="W5" s="49"/>
      <c r="X5" s="50"/>
      <c r="Y5" s="51">
        <f t="shared" si="4"/>
        <v>0.18852459016393452</v>
      </c>
      <c r="Z5" s="52"/>
    </row>
    <row r="6" spans="1:26" x14ac:dyDescent="0.25">
      <c r="A6" s="41" t="s">
        <v>5</v>
      </c>
      <c r="B6" s="42"/>
      <c r="C6" s="42"/>
      <c r="D6" s="43"/>
      <c r="E6" s="53"/>
      <c r="F6" s="42"/>
      <c r="G6" s="42"/>
      <c r="H6" s="43"/>
      <c r="I6" s="54"/>
      <c r="J6" s="42">
        <v>64.599999999999994</v>
      </c>
      <c r="K6" s="42">
        <v>73.400000000000006</v>
      </c>
      <c r="L6" s="43">
        <f t="shared" si="0"/>
        <v>0.13622291021671851</v>
      </c>
      <c r="M6" s="45"/>
      <c r="N6" s="42">
        <v>76.8</v>
      </c>
      <c r="O6" s="42">
        <v>79</v>
      </c>
      <c r="P6" s="43">
        <f t="shared" si="1"/>
        <v>2.8645833333333481E-2</v>
      </c>
      <c r="Q6" s="45"/>
      <c r="R6" s="42">
        <v>82.8</v>
      </c>
      <c r="S6" s="42">
        <v>80.400000000000006</v>
      </c>
      <c r="T6" s="46">
        <f t="shared" si="2"/>
        <v>-2.8985507246376718E-2</v>
      </c>
      <c r="U6" s="47"/>
      <c r="V6" s="48">
        <f t="shared" si="3"/>
        <v>15.800000000000011</v>
      </c>
      <c r="W6" s="49"/>
      <c r="X6" s="50"/>
      <c r="Y6" s="51">
        <f t="shared" si="4"/>
        <v>0.24458204334365341</v>
      </c>
      <c r="Z6" s="52"/>
    </row>
    <row r="7" spans="1:26" x14ac:dyDescent="0.25">
      <c r="A7" s="41" t="s">
        <v>6</v>
      </c>
      <c r="B7" s="42"/>
      <c r="C7" s="42"/>
      <c r="D7" s="43"/>
      <c r="E7" s="53"/>
      <c r="F7" s="42"/>
      <c r="G7" s="42"/>
      <c r="H7" s="43"/>
      <c r="I7" s="54"/>
      <c r="J7" s="42">
        <v>36.299999999999997</v>
      </c>
      <c r="K7" s="42">
        <v>38.5</v>
      </c>
      <c r="L7" s="43">
        <f t="shared" si="0"/>
        <v>6.0606060606060774E-2</v>
      </c>
      <c r="M7" s="45"/>
      <c r="N7" s="42">
        <v>42.4</v>
      </c>
      <c r="O7" s="42">
        <v>45.8</v>
      </c>
      <c r="P7" s="43">
        <f t="shared" si="1"/>
        <v>8.0188679245283057E-2</v>
      </c>
      <c r="Q7" s="45"/>
      <c r="R7" s="42">
        <v>56.7</v>
      </c>
      <c r="S7" s="42">
        <v>61.6</v>
      </c>
      <c r="T7" s="46">
        <f t="shared" si="2"/>
        <v>8.6419753086419693E-2</v>
      </c>
      <c r="U7" s="47"/>
      <c r="V7" s="48">
        <f t="shared" si="3"/>
        <v>25.300000000000004</v>
      </c>
      <c r="W7" s="49"/>
      <c r="X7" s="50"/>
      <c r="Y7" s="51">
        <f t="shared" si="4"/>
        <v>0.69696969696969724</v>
      </c>
      <c r="Z7" s="52"/>
    </row>
    <row r="8" spans="1:26" x14ac:dyDescent="0.25">
      <c r="A8" s="41" t="s">
        <v>7</v>
      </c>
      <c r="B8" s="42"/>
      <c r="C8" s="42"/>
      <c r="D8" s="43"/>
      <c r="E8" s="53"/>
      <c r="F8" s="42"/>
      <c r="G8" s="42"/>
      <c r="H8" s="43"/>
      <c r="I8" s="54"/>
      <c r="J8" s="42">
        <v>55.3</v>
      </c>
      <c r="K8" s="42">
        <v>62.9</v>
      </c>
      <c r="L8" s="43">
        <f t="shared" si="0"/>
        <v>0.13743218806509949</v>
      </c>
      <c r="M8" s="45"/>
      <c r="N8" s="42">
        <v>69</v>
      </c>
      <c r="O8" s="42">
        <v>74.400000000000006</v>
      </c>
      <c r="P8" s="43">
        <f t="shared" si="1"/>
        <v>7.8260869565217384E-2</v>
      </c>
      <c r="Q8" s="45"/>
      <c r="R8" s="42">
        <v>77.7</v>
      </c>
      <c r="S8" s="42">
        <v>76.599999999999994</v>
      </c>
      <c r="T8" s="46">
        <f t="shared" si="2"/>
        <v>-1.4157014157014314E-2</v>
      </c>
      <c r="U8" s="47"/>
      <c r="V8" s="48">
        <f t="shared" si="3"/>
        <v>21.299999999999997</v>
      </c>
      <c r="W8" s="49"/>
      <c r="X8" s="50"/>
      <c r="Y8" s="51">
        <f t="shared" si="4"/>
        <v>0.3851717902350813</v>
      </c>
      <c r="Z8" s="52"/>
    </row>
    <row r="9" spans="1:26" ht="42.75" x14ac:dyDescent="0.25">
      <c r="A9" s="41" t="s">
        <v>8</v>
      </c>
      <c r="B9" s="42"/>
      <c r="C9" s="42"/>
      <c r="D9" s="43"/>
      <c r="E9" s="53"/>
      <c r="F9" s="42"/>
      <c r="G9" s="42"/>
      <c r="H9" s="43"/>
      <c r="I9" s="54"/>
      <c r="J9" s="42">
        <v>57.1</v>
      </c>
      <c r="K9" s="42">
        <v>66</v>
      </c>
      <c r="L9" s="43">
        <f t="shared" si="0"/>
        <v>0.15586690017513138</v>
      </c>
      <c r="M9" s="45"/>
      <c r="N9" s="42">
        <v>73.2</v>
      </c>
      <c r="O9" s="42">
        <v>73.599999999999994</v>
      </c>
      <c r="P9" s="43">
        <f t="shared" si="1"/>
        <v>5.4644808743167239E-3</v>
      </c>
      <c r="Q9" s="45"/>
      <c r="R9" s="42">
        <v>76.8</v>
      </c>
      <c r="S9" s="42">
        <v>78.5</v>
      </c>
      <c r="T9" s="46">
        <f t="shared" si="2"/>
        <v>2.2135416666666741E-2</v>
      </c>
      <c r="U9" s="47"/>
      <c r="V9" s="48">
        <f t="shared" si="3"/>
        <v>21.4</v>
      </c>
      <c r="W9" s="49"/>
      <c r="X9" s="50"/>
      <c r="Y9" s="51">
        <f t="shared" si="4"/>
        <v>0.37478108581436076</v>
      </c>
      <c r="Z9" s="52"/>
    </row>
    <row r="10" spans="1:26" ht="28.5" x14ac:dyDescent="0.25">
      <c r="A10" s="41" t="s">
        <v>9</v>
      </c>
      <c r="B10" s="42">
        <v>39</v>
      </c>
      <c r="C10" s="42">
        <v>46.2</v>
      </c>
      <c r="D10" s="43">
        <f t="shared" ref="D10:D57" si="5">C10/B10-1</f>
        <v>0.18461538461538463</v>
      </c>
      <c r="E10" s="53"/>
      <c r="F10" s="42">
        <v>48.6</v>
      </c>
      <c r="G10" s="42">
        <v>54.5</v>
      </c>
      <c r="H10" s="43">
        <f>G10/F10-1</f>
        <v>0.12139917695473246</v>
      </c>
      <c r="I10" s="54"/>
      <c r="J10" s="42">
        <v>61.2</v>
      </c>
      <c r="K10" s="42">
        <v>64.599999999999994</v>
      </c>
      <c r="L10" s="43">
        <f t="shared" si="0"/>
        <v>5.5555555555555358E-2</v>
      </c>
      <c r="M10" s="45"/>
      <c r="N10" s="42">
        <v>68.599999999999994</v>
      </c>
      <c r="O10" s="42">
        <v>73.099999999999994</v>
      </c>
      <c r="P10" s="43">
        <f t="shared" si="1"/>
        <v>6.5597667638483959E-2</v>
      </c>
      <c r="Q10" s="45"/>
      <c r="R10" s="42">
        <v>75.7</v>
      </c>
      <c r="S10" s="42">
        <v>75.400000000000006</v>
      </c>
      <c r="T10" s="46">
        <f t="shared" si="2"/>
        <v>-3.9630118890355837E-3</v>
      </c>
      <c r="U10" s="47"/>
      <c r="V10" s="48">
        <f t="shared" si="3"/>
        <v>14.200000000000003</v>
      </c>
      <c r="W10" s="49"/>
      <c r="X10" s="50"/>
      <c r="Y10" s="51">
        <f t="shared" si="4"/>
        <v>0.23202614379084974</v>
      </c>
      <c r="Z10" s="52">
        <f>S10/B10-1</f>
        <v>0.93333333333333357</v>
      </c>
    </row>
    <row r="11" spans="1:26" x14ac:dyDescent="0.25">
      <c r="A11" s="41" t="s">
        <v>10</v>
      </c>
      <c r="B11" s="42"/>
      <c r="C11" s="42"/>
      <c r="D11" s="43"/>
      <c r="E11" s="53"/>
      <c r="F11" s="42"/>
      <c r="G11" s="42"/>
      <c r="H11" s="43"/>
      <c r="I11" s="45"/>
      <c r="J11" s="42">
        <v>59.3</v>
      </c>
      <c r="K11" s="42">
        <v>62.8</v>
      </c>
      <c r="L11" s="43">
        <f t="shared" si="0"/>
        <v>5.9021922428330598E-2</v>
      </c>
      <c r="M11" s="45"/>
      <c r="N11" s="42">
        <v>66.2</v>
      </c>
      <c r="O11" s="42">
        <v>69.3</v>
      </c>
      <c r="P11" s="43">
        <f t="shared" si="1"/>
        <v>4.6827794561933533E-2</v>
      </c>
      <c r="Q11" s="45"/>
      <c r="R11" s="42">
        <v>73.2</v>
      </c>
      <c r="S11" s="42">
        <v>72</v>
      </c>
      <c r="T11" s="46">
        <f t="shared" si="2"/>
        <v>-1.6393442622950838E-2</v>
      </c>
      <c r="U11" s="47"/>
      <c r="V11" s="48">
        <f t="shared" si="3"/>
        <v>12.700000000000003</v>
      </c>
      <c r="W11" s="49"/>
      <c r="X11" s="50"/>
      <c r="Y11" s="51">
        <f t="shared" si="4"/>
        <v>0.21416526138279934</v>
      </c>
      <c r="Z11" s="52"/>
    </row>
    <row r="12" spans="1:26" x14ac:dyDescent="0.25">
      <c r="A12" s="41" t="s">
        <v>11</v>
      </c>
      <c r="B12" s="42"/>
      <c r="C12" s="42"/>
      <c r="D12" s="43"/>
      <c r="E12" s="53"/>
      <c r="F12" s="42"/>
      <c r="G12" s="42"/>
      <c r="H12" s="43"/>
      <c r="I12" s="54"/>
      <c r="J12" s="42">
        <v>57.2</v>
      </c>
      <c r="K12" s="42">
        <v>65.5</v>
      </c>
      <c r="L12" s="43">
        <f t="shared" si="0"/>
        <v>0.14510489510489499</v>
      </c>
      <c r="M12" s="45"/>
      <c r="N12" s="42">
        <v>71.099999999999994</v>
      </c>
      <c r="O12" s="42">
        <v>73.3</v>
      </c>
      <c r="P12" s="43">
        <f t="shared" si="1"/>
        <v>3.0942334739803234E-2</v>
      </c>
      <c r="Q12" s="45"/>
      <c r="R12" s="42">
        <v>75.400000000000006</v>
      </c>
      <c r="S12" s="42">
        <v>74.599999999999994</v>
      </c>
      <c r="T12" s="46">
        <f t="shared" si="2"/>
        <v>-1.0610079575597009E-2</v>
      </c>
      <c r="U12" s="47"/>
      <c r="V12" s="48">
        <f t="shared" si="3"/>
        <v>17.399999999999991</v>
      </c>
      <c r="W12" s="49"/>
      <c r="X12" s="50"/>
      <c r="Y12" s="51">
        <f t="shared" si="4"/>
        <v>0.30419580419580394</v>
      </c>
      <c r="Z12" s="52"/>
    </row>
    <row r="13" spans="1:26" x14ac:dyDescent="0.25">
      <c r="A13" s="41" t="s">
        <v>12</v>
      </c>
      <c r="B13" s="42"/>
      <c r="C13" s="42"/>
      <c r="D13" s="43"/>
      <c r="E13" s="53"/>
      <c r="F13" s="42"/>
      <c r="G13" s="42">
        <v>65</v>
      </c>
      <c r="H13" s="43"/>
      <c r="I13" s="54"/>
      <c r="J13" s="42">
        <v>69</v>
      </c>
      <c r="K13" s="42">
        <v>70.8</v>
      </c>
      <c r="L13" s="43">
        <f t="shared" si="0"/>
        <v>2.608695652173898E-2</v>
      </c>
      <c r="M13" s="45"/>
      <c r="N13" s="42">
        <v>74.599999999999994</v>
      </c>
      <c r="O13" s="42">
        <v>78.3</v>
      </c>
      <c r="P13" s="43">
        <f t="shared" si="1"/>
        <v>4.9597855227882182E-2</v>
      </c>
      <c r="Q13" s="45"/>
      <c r="R13" s="42">
        <v>82.1</v>
      </c>
      <c r="S13" s="42">
        <v>84.5</v>
      </c>
      <c r="T13" s="46">
        <f t="shared" si="2"/>
        <v>2.923264311814866E-2</v>
      </c>
      <c r="U13" s="47"/>
      <c r="V13" s="48">
        <f t="shared" si="3"/>
        <v>15.5</v>
      </c>
      <c r="W13" s="49"/>
      <c r="X13" s="50"/>
      <c r="Y13" s="51">
        <f t="shared" si="4"/>
        <v>0.2246376811594204</v>
      </c>
      <c r="Z13" s="52"/>
    </row>
    <row r="14" spans="1:26" x14ac:dyDescent="0.25">
      <c r="A14" s="41" t="s">
        <v>13</v>
      </c>
      <c r="B14" s="42"/>
      <c r="C14" s="42"/>
      <c r="D14" s="43"/>
      <c r="E14" s="53"/>
      <c r="F14" s="42"/>
      <c r="G14" s="42"/>
      <c r="H14" s="43"/>
      <c r="I14" s="54"/>
      <c r="J14" s="42">
        <v>64.8</v>
      </c>
      <c r="K14" s="42">
        <v>69.900000000000006</v>
      </c>
      <c r="L14" s="43">
        <f t="shared" si="0"/>
        <v>7.8703703703703942E-2</v>
      </c>
      <c r="M14" s="45"/>
      <c r="N14" s="42">
        <v>72.7</v>
      </c>
      <c r="O14" s="42">
        <v>76.8</v>
      </c>
      <c r="P14" s="43">
        <f t="shared" si="1"/>
        <v>5.6396148555708292E-2</v>
      </c>
      <c r="Q14" s="45"/>
      <c r="R14" s="42">
        <v>80.5</v>
      </c>
      <c r="S14" s="42">
        <v>81.599999999999994</v>
      </c>
      <c r="T14" s="46">
        <f t="shared" si="2"/>
        <v>1.3664596273291751E-2</v>
      </c>
      <c r="U14" s="47"/>
      <c r="V14" s="48">
        <f t="shared" si="3"/>
        <v>16.799999999999997</v>
      </c>
      <c r="W14" s="49"/>
      <c r="X14" s="50"/>
      <c r="Y14" s="51">
        <f t="shared" si="4"/>
        <v>0.2592592592592593</v>
      </c>
      <c r="Z14" s="52"/>
    </row>
    <row r="15" spans="1:26" ht="28.5" x14ac:dyDescent="0.25">
      <c r="A15" s="41" t="s">
        <v>14</v>
      </c>
      <c r="B15" s="42"/>
      <c r="C15" s="42"/>
      <c r="D15" s="43"/>
      <c r="E15" s="53"/>
      <c r="F15" s="42"/>
      <c r="G15" s="42"/>
      <c r="H15" s="43"/>
      <c r="I15" s="54"/>
      <c r="J15" s="42">
        <v>53.4</v>
      </c>
      <c r="K15" s="42">
        <v>57.6</v>
      </c>
      <c r="L15" s="43">
        <f t="shared" si="0"/>
        <v>7.8651685393258397E-2</v>
      </c>
      <c r="M15" s="45"/>
      <c r="N15" s="42">
        <v>61.1</v>
      </c>
      <c r="O15" s="42">
        <v>62.3</v>
      </c>
      <c r="P15" s="43">
        <f t="shared" si="1"/>
        <v>1.9639934533551395E-2</v>
      </c>
      <c r="Q15" s="45"/>
      <c r="R15" s="42">
        <v>69.5</v>
      </c>
      <c r="S15" s="42">
        <v>69.400000000000006</v>
      </c>
      <c r="T15" s="46">
        <f t="shared" si="2"/>
        <v>-1.4388489208632116E-3</v>
      </c>
      <c r="U15" s="47"/>
      <c r="V15" s="48">
        <f t="shared" si="3"/>
        <v>16.000000000000007</v>
      </c>
      <c r="W15" s="49"/>
      <c r="X15" s="50"/>
      <c r="Y15" s="51">
        <f t="shared" si="4"/>
        <v>0.29962546816479407</v>
      </c>
      <c r="Z15" s="52"/>
    </row>
    <row r="16" spans="1:26" ht="28.5" x14ac:dyDescent="0.25">
      <c r="A16" s="41" t="s">
        <v>15</v>
      </c>
      <c r="B16" s="42"/>
      <c r="C16" s="42"/>
      <c r="D16" s="43"/>
      <c r="E16" s="53"/>
      <c r="F16" s="42"/>
      <c r="G16" s="42"/>
      <c r="H16" s="43"/>
      <c r="I16" s="54"/>
      <c r="J16" s="42">
        <v>60</v>
      </c>
      <c r="K16" s="42">
        <v>64.400000000000006</v>
      </c>
      <c r="L16" s="43">
        <f t="shared" si="0"/>
        <v>7.3333333333333472E-2</v>
      </c>
      <c r="M16" s="45"/>
      <c r="N16" s="42">
        <v>67.5</v>
      </c>
      <c r="O16" s="42">
        <v>70.8</v>
      </c>
      <c r="P16" s="43">
        <f t="shared" si="1"/>
        <v>4.888888888888876E-2</v>
      </c>
      <c r="Q16" s="45"/>
      <c r="R16" s="42">
        <v>72.7</v>
      </c>
      <c r="S16" s="42">
        <v>71.599999999999994</v>
      </c>
      <c r="T16" s="46">
        <f t="shared" si="2"/>
        <v>-1.5130674002751143E-2</v>
      </c>
      <c r="U16" s="47"/>
      <c r="V16" s="48">
        <f t="shared" si="3"/>
        <v>11.599999999999994</v>
      </c>
      <c r="W16" s="49"/>
      <c r="X16" s="50"/>
      <c r="Y16" s="51">
        <f t="shared" si="4"/>
        <v>0.19333333333333313</v>
      </c>
      <c r="Z16" s="52"/>
    </row>
    <row r="17" spans="1:26" x14ac:dyDescent="0.25">
      <c r="A17" s="41" t="s">
        <v>16</v>
      </c>
      <c r="B17" s="42"/>
      <c r="C17" s="42"/>
      <c r="D17" s="43"/>
      <c r="E17" s="53"/>
      <c r="F17" s="42"/>
      <c r="G17" s="42"/>
      <c r="H17" s="43"/>
      <c r="I17" s="54"/>
      <c r="J17" s="42">
        <v>38.1</v>
      </c>
      <c r="K17" s="42">
        <v>58.2</v>
      </c>
      <c r="L17" s="43">
        <f t="shared" si="0"/>
        <v>0.52755905511811019</v>
      </c>
      <c r="M17" s="45"/>
      <c r="N17" s="42">
        <v>70.8</v>
      </c>
      <c r="O17" s="42">
        <v>73.8</v>
      </c>
      <c r="P17" s="43">
        <f t="shared" si="1"/>
        <v>4.2372881355932313E-2</v>
      </c>
      <c r="Q17" s="45"/>
      <c r="R17" s="42">
        <v>78.7</v>
      </c>
      <c r="S17" s="42">
        <v>78.8</v>
      </c>
      <c r="T17" s="46">
        <f t="shared" si="2"/>
        <v>1.2706480304955914E-3</v>
      </c>
      <c r="U17" s="47"/>
      <c r="V17" s="48">
        <f t="shared" si="3"/>
        <v>40.699999999999996</v>
      </c>
      <c r="W17" s="49"/>
      <c r="X17" s="50"/>
      <c r="Y17" s="51">
        <f t="shared" si="4"/>
        <v>1.068241469816273</v>
      </c>
      <c r="Z17" s="52"/>
    </row>
    <row r="18" spans="1:26" ht="28.5" x14ac:dyDescent="0.25">
      <c r="A18" s="41" t="s">
        <v>17</v>
      </c>
      <c r="B18" s="42"/>
      <c r="C18" s="42"/>
      <c r="D18" s="43"/>
      <c r="E18" s="53"/>
      <c r="F18" s="42"/>
      <c r="G18" s="42"/>
      <c r="H18" s="43"/>
      <c r="I18" s="54"/>
      <c r="J18" s="42">
        <v>38.200000000000003</v>
      </c>
      <c r="K18" s="42">
        <v>46.9</v>
      </c>
      <c r="L18" s="43">
        <f t="shared" si="0"/>
        <v>0.22774869109947637</v>
      </c>
      <c r="M18" s="45"/>
      <c r="N18" s="42">
        <v>51.8</v>
      </c>
      <c r="O18" s="42">
        <v>59.5</v>
      </c>
      <c r="P18" s="43">
        <f t="shared" si="1"/>
        <v>0.14864864864864868</v>
      </c>
      <c r="Q18" s="45"/>
      <c r="R18" s="42">
        <v>68.599999999999994</v>
      </c>
      <c r="S18" s="42">
        <v>72.400000000000006</v>
      </c>
      <c r="T18" s="46">
        <f t="shared" si="2"/>
        <v>5.5393586005830997E-2</v>
      </c>
      <c r="U18" s="47"/>
      <c r="V18" s="48">
        <f t="shared" si="3"/>
        <v>34.200000000000003</v>
      </c>
      <c r="W18" s="49"/>
      <c r="X18" s="50"/>
      <c r="Y18" s="51">
        <f t="shared" si="4"/>
        <v>0.89528795811518336</v>
      </c>
      <c r="Z18" s="52"/>
    </row>
    <row r="19" spans="1:26" ht="28.5" x14ac:dyDescent="0.25">
      <c r="A19" s="41" t="s">
        <v>18</v>
      </c>
      <c r="B19" s="42"/>
      <c r="C19" s="42"/>
      <c r="D19" s="43"/>
      <c r="E19" s="53"/>
      <c r="F19" s="42"/>
      <c r="G19" s="42"/>
      <c r="H19" s="43"/>
      <c r="I19" s="54"/>
      <c r="J19" s="42">
        <v>55.2</v>
      </c>
      <c r="K19" s="42">
        <v>67.400000000000006</v>
      </c>
      <c r="L19" s="43">
        <f t="shared" si="0"/>
        <v>0.22101449275362328</v>
      </c>
      <c r="M19" s="45"/>
      <c r="N19" s="42">
        <v>71.900000000000006</v>
      </c>
      <c r="O19" s="42">
        <v>73.3</v>
      </c>
      <c r="P19" s="43">
        <f t="shared" si="1"/>
        <v>1.9471488178024909E-2</v>
      </c>
      <c r="Q19" s="45"/>
      <c r="R19" s="42">
        <v>75.7</v>
      </c>
      <c r="S19" s="42">
        <v>77.599999999999994</v>
      </c>
      <c r="T19" s="46">
        <f t="shared" si="2"/>
        <v>2.509907529722577E-2</v>
      </c>
      <c r="U19" s="47"/>
      <c r="V19" s="48">
        <f t="shared" si="3"/>
        <v>22.399999999999991</v>
      </c>
      <c r="W19" s="49"/>
      <c r="X19" s="50"/>
      <c r="Y19" s="51">
        <f t="shared" si="4"/>
        <v>0.40579710144927517</v>
      </c>
      <c r="Z19" s="52"/>
    </row>
    <row r="20" spans="1:26" x14ac:dyDescent="0.25">
      <c r="A20" s="41" t="s">
        <v>19</v>
      </c>
      <c r="B20" s="42">
        <v>36.200000000000003</v>
      </c>
      <c r="C20" s="42"/>
      <c r="D20" s="43"/>
      <c r="E20" s="53"/>
      <c r="F20" s="42"/>
      <c r="G20" s="42"/>
      <c r="H20" s="43"/>
      <c r="I20" s="54"/>
      <c r="J20" s="42">
        <v>59.5</v>
      </c>
      <c r="K20" s="42">
        <v>71.099999999999994</v>
      </c>
      <c r="L20" s="43">
        <f t="shared" si="0"/>
        <v>0.19495798319327728</v>
      </c>
      <c r="M20" s="45"/>
      <c r="N20" s="42">
        <v>70.3</v>
      </c>
      <c r="O20" s="42">
        <v>68.8</v>
      </c>
      <c r="P20" s="43">
        <f t="shared" si="1"/>
        <v>-2.1337126600284528E-2</v>
      </c>
      <c r="Q20" s="45"/>
      <c r="R20" s="42">
        <v>71.099999999999994</v>
      </c>
      <c r="S20" s="42">
        <v>72.400000000000006</v>
      </c>
      <c r="T20" s="46">
        <f t="shared" si="2"/>
        <v>1.8284106891701901E-2</v>
      </c>
      <c r="U20" s="47"/>
      <c r="V20" s="48">
        <f t="shared" si="3"/>
        <v>12.900000000000006</v>
      </c>
      <c r="W20" s="49"/>
      <c r="X20" s="50"/>
      <c r="Y20" s="51">
        <f t="shared" si="4"/>
        <v>0.21680672268907575</v>
      </c>
      <c r="Z20" s="52">
        <f>S20/B20-1</f>
        <v>1</v>
      </c>
    </row>
    <row r="21" spans="1:26" x14ac:dyDescent="0.25">
      <c r="A21" s="41" t="s">
        <v>20</v>
      </c>
      <c r="B21" s="42">
        <v>46.7</v>
      </c>
      <c r="C21" s="42"/>
      <c r="D21" s="43"/>
      <c r="E21" s="53"/>
      <c r="F21" s="42">
        <v>54</v>
      </c>
      <c r="G21" s="42">
        <v>59.9</v>
      </c>
      <c r="H21" s="43">
        <f>G21/F21-1</f>
        <v>0.10925925925925917</v>
      </c>
      <c r="I21" s="54"/>
      <c r="J21" s="42">
        <v>66.3</v>
      </c>
      <c r="K21" s="42">
        <v>70.599999999999994</v>
      </c>
      <c r="L21" s="43">
        <f t="shared" si="0"/>
        <v>6.4856711915535437E-2</v>
      </c>
      <c r="M21" s="45"/>
      <c r="N21" s="42">
        <v>73.2</v>
      </c>
      <c r="O21" s="42">
        <v>76.8</v>
      </c>
      <c r="P21" s="43">
        <f t="shared" si="1"/>
        <v>4.9180327868852292E-2</v>
      </c>
      <c r="Q21" s="45"/>
      <c r="R21" s="42">
        <v>80</v>
      </c>
      <c r="S21" s="42">
        <v>81.900000000000006</v>
      </c>
      <c r="T21" s="46">
        <f t="shared" si="2"/>
        <v>2.375000000000016E-2</v>
      </c>
      <c r="U21" s="47"/>
      <c r="V21" s="48">
        <f t="shared" si="3"/>
        <v>15.600000000000009</v>
      </c>
      <c r="W21" s="49"/>
      <c r="X21" s="50"/>
      <c r="Y21" s="51">
        <f t="shared" si="4"/>
        <v>0.23529411764705888</v>
      </c>
      <c r="Z21" s="52">
        <f>S21/B21-1</f>
        <v>0.75374732334047101</v>
      </c>
    </row>
    <row r="22" spans="1:26" x14ac:dyDescent="0.25">
      <c r="A22" s="41" t="s">
        <v>21</v>
      </c>
      <c r="B22" s="42"/>
      <c r="C22" s="42"/>
      <c r="D22" s="43"/>
      <c r="E22" s="53"/>
      <c r="F22" s="42"/>
      <c r="G22" s="42"/>
      <c r="H22" s="43"/>
      <c r="I22" s="45"/>
      <c r="J22" s="42">
        <v>50.4</v>
      </c>
      <c r="K22" s="42">
        <v>60.6</v>
      </c>
      <c r="L22" s="43">
        <f t="shared" si="0"/>
        <v>0.20238095238095255</v>
      </c>
      <c r="M22" s="45"/>
      <c r="N22" s="42">
        <v>67.8</v>
      </c>
      <c r="O22" s="42">
        <v>69.900000000000006</v>
      </c>
      <c r="P22" s="43">
        <f t="shared" si="1"/>
        <v>3.0973451327433787E-2</v>
      </c>
      <c r="Q22" s="45"/>
      <c r="R22" s="42">
        <v>72.3</v>
      </c>
      <c r="S22" s="42">
        <v>70.5</v>
      </c>
      <c r="T22" s="46">
        <f t="shared" si="2"/>
        <v>-2.4896265560165887E-2</v>
      </c>
      <c r="U22" s="47"/>
      <c r="V22" s="48">
        <f t="shared" si="3"/>
        <v>20.100000000000001</v>
      </c>
      <c r="W22" s="49"/>
      <c r="X22" s="50"/>
      <c r="Y22" s="51">
        <f t="shared" si="4"/>
        <v>0.39880952380952395</v>
      </c>
      <c r="Z22" s="52"/>
    </row>
    <row r="23" spans="1:26" x14ac:dyDescent="0.25">
      <c r="A23" s="41" t="s">
        <v>22</v>
      </c>
      <c r="B23" s="42"/>
      <c r="C23" s="42"/>
      <c r="D23" s="43"/>
      <c r="E23" s="53"/>
      <c r="F23" s="42"/>
      <c r="G23" s="42"/>
      <c r="H23" s="43"/>
      <c r="I23" s="54"/>
      <c r="J23" s="42">
        <v>35</v>
      </c>
      <c r="K23" s="42">
        <v>40.200000000000003</v>
      </c>
      <c r="L23" s="43">
        <f t="shared" si="0"/>
        <v>0.14857142857142858</v>
      </c>
      <c r="M23" s="45"/>
      <c r="N23" s="42">
        <v>47.9</v>
      </c>
      <c r="O23" s="42">
        <v>55.3</v>
      </c>
      <c r="P23" s="43">
        <f t="shared" si="1"/>
        <v>0.15448851774530259</v>
      </c>
      <c r="Q23" s="45"/>
      <c r="R23" s="42">
        <v>58.4</v>
      </c>
      <c r="S23" s="42">
        <v>59.8</v>
      </c>
      <c r="T23" s="46">
        <f t="shared" si="2"/>
        <v>2.3972602739726012E-2</v>
      </c>
      <c r="U23" s="47"/>
      <c r="V23" s="48">
        <f t="shared" si="3"/>
        <v>24.799999999999997</v>
      </c>
      <c r="W23" s="49"/>
      <c r="X23" s="50"/>
      <c r="Y23" s="51">
        <f t="shared" si="4"/>
        <v>0.70857142857142841</v>
      </c>
      <c r="Z23" s="52"/>
    </row>
    <row r="24" spans="1:26" ht="28.5" x14ac:dyDescent="0.25">
      <c r="A24" s="41" t="s">
        <v>23</v>
      </c>
      <c r="B24" s="42"/>
      <c r="C24" s="42"/>
      <c r="D24" s="43"/>
      <c r="E24" s="53"/>
      <c r="F24" s="42"/>
      <c r="G24" s="42"/>
      <c r="H24" s="43"/>
      <c r="I24" s="54"/>
      <c r="J24" s="42">
        <v>54.7</v>
      </c>
      <c r="K24" s="42">
        <v>67.8</v>
      </c>
      <c r="L24" s="43">
        <f t="shared" si="0"/>
        <v>0.23948811700182793</v>
      </c>
      <c r="M24" s="45"/>
      <c r="N24" s="42">
        <v>73.5</v>
      </c>
      <c r="O24" s="42">
        <v>76.099999999999994</v>
      </c>
      <c r="P24" s="43">
        <f t="shared" si="1"/>
        <v>3.5374149659863852E-2</v>
      </c>
      <c r="Q24" s="45"/>
      <c r="R24" s="42">
        <v>80.5</v>
      </c>
      <c r="S24" s="42">
        <v>79.3</v>
      </c>
      <c r="T24" s="46">
        <f t="shared" si="2"/>
        <v>-1.4906832298136719E-2</v>
      </c>
      <c r="U24" s="47"/>
      <c r="V24" s="48">
        <f t="shared" si="3"/>
        <v>24.599999999999994</v>
      </c>
      <c r="W24" s="49"/>
      <c r="X24" s="50"/>
      <c r="Y24" s="51">
        <f t="shared" si="4"/>
        <v>0.44972577696526495</v>
      </c>
      <c r="Z24" s="52"/>
    </row>
    <row r="25" spans="1:26" x14ac:dyDescent="0.25">
      <c r="A25" s="41" t="s">
        <v>24</v>
      </c>
      <c r="B25" s="42"/>
      <c r="C25" s="42"/>
      <c r="D25" s="43"/>
      <c r="E25" s="53"/>
      <c r="F25" s="42"/>
      <c r="G25" s="42"/>
      <c r="H25" s="43"/>
      <c r="I25" s="54"/>
      <c r="J25" s="42">
        <v>30.1</v>
      </c>
      <c r="K25" s="42">
        <v>36.200000000000003</v>
      </c>
      <c r="L25" s="43">
        <f t="shared" si="0"/>
        <v>0.20265780730897021</v>
      </c>
      <c r="M25" s="45"/>
      <c r="N25" s="42">
        <v>48.2</v>
      </c>
      <c r="O25" s="42">
        <v>59.5</v>
      </c>
      <c r="P25" s="43">
        <f t="shared" si="1"/>
        <v>0.2344398340248961</v>
      </c>
      <c r="Q25" s="45"/>
      <c r="R25" s="42">
        <v>68.400000000000006</v>
      </c>
      <c r="S25" s="42">
        <v>71.8</v>
      </c>
      <c r="T25" s="46">
        <f t="shared" si="2"/>
        <v>4.9707602339181145E-2</v>
      </c>
      <c r="U25" s="47"/>
      <c r="V25" s="48">
        <f t="shared" si="3"/>
        <v>41.699999999999996</v>
      </c>
      <c r="W25" s="49"/>
      <c r="X25" s="50"/>
      <c r="Y25" s="51">
        <f t="shared" si="4"/>
        <v>1.3853820598006643</v>
      </c>
      <c r="Z25" s="52"/>
    </row>
    <row r="26" spans="1:26" x14ac:dyDescent="0.25">
      <c r="A26" s="41" t="s">
        <v>25</v>
      </c>
      <c r="B26" s="42">
        <v>26</v>
      </c>
      <c r="C26" s="42"/>
      <c r="D26" s="43"/>
      <c r="E26" s="53"/>
      <c r="F26" s="42">
        <v>31</v>
      </c>
      <c r="G26" s="42"/>
      <c r="H26" s="43"/>
      <c r="I26" s="54"/>
      <c r="J26" s="42">
        <v>40.6</v>
      </c>
      <c r="K26" s="42">
        <v>44.7</v>
      </c>
      <c r="L26" s="43">
        <f t="shared" si="0"/>
        <v>0.10098522167487678</v>
      </c>
      <c r="M26" s="45"/>
      <c r="N26" s="42">
        <v>51.2</v>
      </c>
      <c r="O26" s="42">
        <v>59.5</v>
      </c>
      <c r="P26" s="43">
        <f t="shared" si="1"/>
        <v>0.162109375</v>
      </c>
      <c r="Q26" s="45"/>
      <c r="R26" s="42">
        <v>66.2</v>
      </c>
      <c r="S26" s="42">
        <v>63.6</v>
      </c>
      <c r="T26" s="46">
        <f t="shared" si="2"/>
        <v>-3.92749244712991E-2</v>
      </c>
      <c r="U26" s="47"/>
      <c r="V26" s="48">
        <f t="shared" si="3"/>
        <v>23</v>
      </c>
      <c r="W26" s="49">
        <f t="shared" ref="W26:W89" si="6">S26-B26</f>
        <v>37.6</v>
      </c>
      <c r="X26" s="50"/>
      <c r="Y26" s="51">
        <f t="shared" si="4"/>
        <v>0.56650246305418728</v>
      </c>
      <c r="Z26" s="52">
        <f>S26/B26-1</f>
        <v>1.4461538461538463</v>
      </c>
    </row>
    <row r="27" spans="1:26" ht="71.25" x14ac:dyDescent="0.25">
      <c r="A27" s="41" t="s">
        <v>26</v>
      </c>
      <c r="B27" s="42"/>
      <c r="C27" s="42"/>
      <c r="D27" s="43"/>
      <c r="E27" s="53"/>
      <c r="F27" s="42"/>
      <c r="G27" s="42"/>
      <c r="H27" s="43"/>
      <c r="I27" s="54"/>
      <c r="J27" s="42">
        <v>60.7</v>
      </c>
      <c r="K27" s="42">
        <v>67.8</v>
      </c>
      <c r="L27" s="43">
        <f t="shared" si="0"/>
        <v>0.11696869851729819</v>
      </c>
      <c r="M27" s="45"/>
      <c r="N27" s="42">
        <v>72.099999999999994</v>
      </c>
      <c r="O27" s="42">
        <v>75.400000000000006</v>
      </c>
      <c r="P27" s="43">
        <f t="shared" si="1"/>
        <v>4.576976421636636E-2</v>
      </c>
      <c r="Q27" s="45"/>
      <c r="R27" s="42">
        <v>75.3</v>
      </c>
      <c r="S27" s="42">
        <v>75.099999999999994</v>
      </c>
      <c r="T27" s="46">
        <f t="shared" si="2"/>
        <v>-2.6560424966799445E-3</v>
      </c>
      <c r="U27" s="47"/>
      <c r="V27" s="48">
        <f t="shared" si="3"/>
        <v>14.399999999999991</v>
      </c>
      <c r="W27" s="49"/>
      <c r="X27" s="50"/>
      <c r="Y27" s="51">
        <f t="shared" si="4"/>
        <v>0.23723228995057655</v>
      </c>
      <c r="Z27" s="52"/>
    </row>
    <row r="28" spans="1:26" ht="28.5" x14ac:dyDescent="0.25">
      <c r="A28" s="41" t="s">
        <v>27</v>
      </c>
      <c r="B28" s="42"/>
      <c r="C28" s="42"/>
      <c r="D28" s="43"/>
      <c r="E28" s="53"/>
      <c r="F28" s="42"/>
      <c r="G28" s="42"/>
      <c r="H28" s="43"/>
      <c r="I28" s="54"/>
      <c r="J28" s="42">
        <v>48.9</v>
      </c>
      <c r="K28" s="42">
        <v>64.599999999999994</v>
      </c>
      <c r="L28" s="43">
        <f t="shared" si="0"/>
        <v>0.32106339468302658</v>
      </c>
      <c r="M28" s="45"/>
      <c r="N28" s="42">
        <v>70.5</v>
      </c>
      <c r="O28" s="42">
        <v>70.3</v>
      </c>
      <c r="P28" s="43">
        <f t="shared" si="1"/>
        <v>-2.8368794326241176E-3</v>
      </c>
      <c r="Q28" s="45"/>
      <c r="R28" s="42">
        <v>77.099999999999994</v>
      </c>
      <c r="S28" s="42">
        <v>75.3</v>
      </c>
      <c r="T28" s="46">
        <f t="shared" si="2"/>
        <v>-2.3346303501945442E-2</v>
      </c>
      <c r="U28" s="47"/>
      <c r="V28" s="48">
        <f t="shared" si="3"/>
        <v>26.4</v>
      </c>
      <c r="W28" s="49"/>
      <c r="X28" s="50"/>
      <c r="Y28" s="51">
        <f t="shared" si="4"/>
        <v>0.53987730061349692</v>
      </c>
      <c r="Z28" s="52"/>
    </row>
    <row r="29" spans="1:26" x14ac:dyDescent="0.25">
      <c r="A29" s="41" t="s">
        <v>28</v>
      </c>
      <c r="B29" s="42"/>
      <c r="C29" s="42"/>
      <c r="D29" s="43"/>
      <c r="E29" s="53"/>
      <c r="F29" s="42"/>
      <c r="G29" s="42"/>
      <c r="H29" s="43"/>
      <c r="I29" s="54"/>
      <c r="J29" s="42">
        <v>44.9</v>
      </c>
      <c r="K29" s="42">
        <v>52.8</v>
      </c>
      <c r="L29" s="43">
        <f t="shared" si="0"/>
        <v>0.17594654788418707</v>
      </c>
      <c r="M29" s="45"/>
      <c r="N29" s="42">
        <v>60.6</v>
      </c>
      <c r="O29" s="42">
        <v>55.1</v>
      </c>
      <c r="P29" s="43">
        <f t="shared" si="1"/>
        <v>-9.0759075907590803E-2</v>
      </c>
      <c r="Q29" s="45"/>
      <c r="R29" s="42">
        <v>60</v>
      </c>
      <c r="S29" s="42">
        <v>61.1</v>
      </c>
      <c r="T29" s="46">
        <f t="shared" si="2"/>
        <v>1.8333333333333313E-2</v>
      </c>
      <c r="U29" s="47"/>
      <c r="V29" s="48">
        <f t="shared" si="3"/>
        <v>16.200000000000003</v>
      </c>
      <c r="W29" s="49"/>
      <c r="X29" s="50"/>
      <c r="Y29" s="51">
        <f t="shared" si="4"/>
        <v>0.36080178173719379</v>
      </c>
      <c r="Z29" s="52"/>
    </row>
    <row r="30" spans="1:26" x14ac:dyDescent="0.25">
      <c r="A30" s="41" t="s">
        <v>29</v>
      </c>
      <c r="B30" s="42">
        <v>29</v>
      </c>
      <c r="C30" s="42"/>
      <c r="D30" s="43"/>
      <c r="E30" s="53"/>
      <c r="F30" s="42">
        <v>32</v>
      </c>
      <c r="G30" s="42"/>
      <c r="H30" s="43"/>
      <c r="I30" s="54"/>
      <c r="J30" s="42">
        <v>48.1</v>
      </c>
      <c r="K30" s="42">
        <v>55.1</v>
      </c>
      <c r="L30" s="43">
        <f t="shared" si="0"/>
        <v>0.14553014553014543</v>
      </c>
      <c r="M30" s="45"/>
      <c r="N30" s="42">
        <v>61.8</v>
      </c>
      <c r="O30" s="42">
        <v>67.900000000000006</v>
      </c>
      <c r="P30" s="43">
        <f t="shared" si="1"/>
        <v>9.8705501618123082E-2</v>
      </c>
      <c r="Q30" s="45"/>
      <c r="R30" s="42">
        <v>73.2</v>
      </c>
      <c r="S30" s="42">
        <v>72.8</v>
      </c>
      <c r="T30" s="46">
        <f t="shared" si="2"/>
        <v>-5.464480874317057E-3</v>
      </c>
      <c r="U30" s="47"/>
      <c r="V30" s="48">
        <f t="shared" si="3"/>
        <v>24.699999999999996</v>
      </c>
      <c r="W30" s="49">
        <f t="shared" si="6"/>
        <v>43.8</v>
      </c>
      <c r="X30" s="50"/>
      <c r="Y30" s="51">
        <f t="shared" si="4"/>
        <v>0.51351351351351338</v>
      </c>
      <c r="Z30" s="52">
        <f>S30/B30-1</f>
        <v>1.5103448275862066</v>
      </c>
    </row>
    <row r="31" spans="1:26" x14ac:dyDescent="0.25">
      <c r="A31" s="41" t="s">
        <v>30</v>
      </c>
      <c r="B31" s="42"/>
      <c r="C31" s="42"/>
      <c r="D31" s="43"/>
      <c r="E31" s="53"/>
      <c r="F31" s="42"/>
      <c r="G31" s="42"/>
      <c r="H31" s="43"/>
      <c r="I31" s="54"/>
      <c r="J31" s="42">
        <v>44.7</v>
      </c>
      <c r="K31" s="42">
        <v>65.2</v>
      </c>
      <c r="L31" s="43">
        <f t="shared" si="0"/>
        <v>0.45861297539149892</v>
      </c>
      <c r="M31" s="45"/>
      <c r="N31" s="42">
        <v>67.7</v>
      </c>
      <c r="O31" s="42">
        <v>74.2</v>
      </c>
      <c r="P31" s="43">
        <f t="shared" si="1"/>
        <v>9.6011816838995623E-2</v>
      </c>
      <c r="Q31" s="45"/>
      <c r="R31" s="42">
        <v>75.400000000000006</v>
      </c>
      <c r="S31" s="42">
        <v>74.5</v>
      </c>
      <c r="T31" s="46">
        <f t="shared" si="2"/>
        <v>-1.1936339522546469E-2</v>
      </c>
      <c r="U31" s="47"/>
      <c r="V31" s="48">
        <f t="shared" si="3"/>
        <v>29.799999999999997</v>
      </c>
      <c r="W31" s="49"/>
      <c r="X31" s="50"/>
      <c r="Y31" s="51">
        <f t="shared" si="4"/>
        <v>0.66666666666666652</v>
      </c>
      <c r="Z31" s="52"/>
    </row>
    <row r="32" spans="1:26" x14ac:dyDescent="0.25">
      <c r="A32" s="41" t="s">
        <v>31</v>
      </c>
      <c r="B32" s="42"/>
      <c r="C32" s="42"/>
      <c r="D32" s="43"/>
      <c r="E32" s="53"/>
      <c r="F32" s="42"/>
      <c r="G32" s="42"/>
      <c r="H32" s="43"/>
      <c r="I32" s="54"/>
      <c r="J32" s="42">
        <v>50</v>
      </c>
      <c r="K32" s="42">
        <v>61.2</v>
      </c>
      <c r="L32" s="43">
        <f t="shared" si="0"/>
        <v>0.22399999999999998</v>
      </c>
      <c r="M32" s="45"/>
      <c r="N32" s="42">
        <v>69.2</v>
      </c>
      <c r="O32" s="42">
        <v>72.8</v>
      </c>
      <c r="P32" s="43">
        <f t="shared" si="1"/>
        <v>5.2023121387283044E-2</v>
      </c>
      <c r="Q32" s="45"/>
      <c r="R32" s="42">
        <v>74.8</v>
      </c>
      <c r="S32" s="42">
        <v>74.599999999999994</v>
      </c>
      <c r="T32" s="46">
        <f t="shared" si="2"/>
        <v>-2.673796791443861E-3</v>
      </c>
      <c r="U32" s="47"/>
      <c r="V32" s="48">
        <f t="shared" si="3"/>
        <v>24.599999999999994</v>
      </c>
      <c r="W32" s="49"/>
      <c r="X32" s="50"/>
      <c r="Y32" s="51">
        <f t="shared" si="4"/>
        <v>0.49199999999999999</v>
      </c>
      <c r="Z32" s="52"/>
    </row>
    <row r="33" spans="1:26" x14ac:dyDescent="0.25">
      <c r="A33" s="41" t="s">
        <v>32</v>
      </c>
      <c r="B33" s="42">
        <v>40.200000000000003</v>
      </c>
      <c r="C33" s="42"/>
      <c r="D33" s="43"/>
      <c r="E33" s="53"/>
      <c r="F33" s="42"/>
      <c r="G33" s="42"/>
      <c r="H33" s="43"/>
      <c r="I33" s="54"/>
      <c r="J33" s="42">
        <v>61.5</v>
      </c>
      <c r="K33" s="42">
        <v>71.3</v>
      </c>
      <c r="L33" s="43">
        <f t="shared" si="0"/>
        <v>0.1593495934959348</v>
      </c>
      <c r="M33" s="45"/>
      <c r="N33" s="42">
        <v>71.099999999999994</v>
      </c>
      <c r="O33" s="42">
        <v>71</v>
      </c>
      <c r="P33" s="43">
        <f t="shared" si="1"/>
        <v>-1.4064697609000865E-3</v>
      </c>
      <c r="Q33" s="45"/>
      <c r="R33" s="42">
        <v>73.8</v>
      </c>
      <c r="S33" s="42">
        <v>71.8</v>
      </c>
      <c r="T33" s="46">
        <f t="shared" si="2"/>
        <v>-2.7100271002710064E-2</v>
      </c>
      <c r="U33" s="47"/>
      <c r="V33" s="48">
        <f t="shared" si="3"/>
        <v>10.299999999999997</v>
      </c>
      <c r="W33" s="49">
        <f t="shared" si="6"/>
        <v>31.599999999999994</v>
      </c>
      <c r="X33" s="50"/>
      <c r="Y33" s="51">
        <f t="shared" si="4"/>
        <v>0.16747967479674797</v>
      </c>
      <c r="Z33" s="52">
        <f>S33/B33-1</f>
        <v>0.78606965174129328</v>
      </c>
    </row>
    <row r="34" spans="1:26" x14ac:dyDescent="0.25">
      <c r="A34" s="41" t="s">
        <v>33</v>
      </c>
      <c r="B34" s="42"/>
      <c r="C34" s="42"/>
      <c r="D34" s="43"/>
      <c r="E34" s="53"/>
      <c r="F34" s="42"/>
      <c r="G34" s="42"/>
      <c r="H34" s="43"/>
      <c r="I34" s="54"/>
      <c r="J34" s="42">
        <v>33.1</v>
      </c>
      <c r="K34" s="42">
        <v>37.700000000000003</v>
      </c>
      <c r="L34" s="43">
        <f t="shared" si="0"/>
        <v>0.13897280966767367</v>
      </c>
      <c r="M34" s="45"/>
      <c r="N34" s="42">
        <v>46.5</v>
      </c>
      <c r="O34" s="42">
        <v>49.4</v>
      </c>
      <c r="P34" s="43">
        <f t="shared" si="1"/>
        <v>6.2365591397849363E-2</v>
      </c>
      <c r="Q34" s="45"/>
      <c r="R34" s="42">
        <v>56.5</v>
      </c>
      <c r="S34" s="42">
        <v>59.3</v>
      </c>
      <c r="T34" s="46">
        <f t="shared" si="2"/>
        <v>4.9557522123893749E-2</v>
      </c>
      <c r="U34" s="47"/>
      <c r="V34" s="48">
        <f t="shared" si="3"/>
        <v>26.199999999999996</v>
      </c>
      <c r="W34" s="49">
        <f t="shared" si="6"/>
        <v>59.3</v>
      </c>
      <c r="X34" s="50"/>
      <c r="Y34" s="51">
        <f t="shared" si="4"/>
        <v>0.79154078549848927</v>
      </c>
      <c r="Z34" s="52"/>
    </row>
    <row r="35" spans="1:26" x14ac:dyDescent="0.25">
      <c r="A35" s="41" t="s">
        <v>34</v>
      </c>
      <c r="B35" s="42"/>
      <c r="C35" s="42"/>
      <c r="D35" s="43"/>
      <c r="E35" s="53"/>
      <c r="F35" s="42"/>
      <c r="G35" s="42"/>
      <c r="H35" s="43"/>
      <c r="I35" s="54"/>
      <c r="J35" s="42">
        <v>40.6</v>
      </c>
      <c r="K35" s="42">
        <v>42</v>
      </c>
      <c r="L35" s="43">
        <f t="shared" si="0"/>
        <v>3.4482758620689724E-2</v>
      </c>
      <c r="M35" s="45"/>
      <c r="N35" s="42">
        <v>45.4</v>
      </c>
      <c r="O35" s="42">
        <v>44.1</v>
      </c>
      <c r="P35" s="43">
        <f t="shared" si="1"/>
        <v>-2.8634361233480066E-2</v>
      </c>
      <c r="Q35" s="45"/>
      <c r="R35" s="42">
        <v>57.1</v>
      </c>
      <c r="S35" s="42">
        <v>61.7</v>
      </c>
      <c r="T35" s="46">
        <f t="shared" si="2"/>
        <v>8.0560420315236358E-2</v>
      </c>
      <c r="U35" s="47"/>
      <c r="V35" s="48">
        <f t="shared" si="3"/>
        <v>21.1</v>
      </c>
      <c r="W35" s="49">
        <f t="shared" si="6"/>
        <v>61.7</v>
      </c>
      <c r="X35" s="50"/>
      <c r="Y35" s="51">
        <f t="shared" si="4"/>
        <v>0.51970443349753692</v>
      </c>
      <c r="Z35" s="52"/>
    </row>
    <row r="36" spans="1:26" x14ac:dyDescent="0.25">
      <c r="A36" s="41" t="s">
        <v>35</v>
      </c>
      <c r="B36" s="42"/>
      <c r="C36" s="42"/>
      <c r="D36" s="43"/>
      <c r="E36" s="53"/>
      <c r="F36" s="42"/>
      <c r="G36" s="42"/>
      <c r="H36" s="43"/>
      <c r="I36" s="54"/>
      <c r="J36" s="42">
        <v>38.9</v>
      </c>
      <c r="K36" s="42">
        <v>44.8</v>
      </c>
      <c r="L36" s="43">
        <f t="shared" si="0"/>
        <v>0.15167095115681239</v>
      </c>
      <c r="M36" s="45"/>
      <c r="N36" s="42">
        <v>47.6</v>
      </c>
      <c r="O36" s="42">
        <v>56.3</v>
      </c>
      <c r="P36" s="43">
        <f t="shared" si="1"/>
        <v>0.18277310924369727</v>
      </c>
      <c r="Q36" s="45"/>
      <c r="R36" s="42">
        <v>67.7</v>
      </c>
      <c r="S36" s="42">
        <v>69.599999999999994</v>
      </c>
      <c r="T36" s="46">
        <f t="shared" si="2"/>
        <v>2.8064992614475592E-2</v>
      </c>
      <c r="U36" s="47"/>
      <c r="V36" s="48">
        <f t="shared" si="3"/>
        <v>30.699999999999996</v>
      </c>
      <c r="W36" s="49">
        <f t="shared" si="6"/>
        <v>69.599999999999994</v>
      </c>
      <c r="X36" s="50"/>
      <c r="Y36" s="51">
        <f t="shared" si="4"/>
        <v>0.7892030848329048</v>
      </c>
      <c r="Z36" s="52"/>
    </row>
    <row r="37" spans="1:26" x14ac:dyDescent="0.25">
      <c r="A37" s="41" t="s">
        <v>36</v>
      </c>
      <c r="B37" s="42"/>
      <c r="C37" s="42"/>
      <c r="D37" s="43"/>
      <c r="E37" s="53"/>
      <c r="F37" s="42"/>
      <c r="G37" s="42"/>
      <c r="H37" s="43"/>
      <c r="I37" s="54"/>
      <c r="J37" s="42">
        <v>34.5</v>
      </c>
      <c r="K37" s="42">
        <v>43.9</v>
      </c>
      <c r="L37" s="43">
        <f t="shared" si="0"/>
        <v>0.27246376811594208</v>
      </c>
      <c r="M37" s="45"/>
      <c r="N37" s="42">
        <v>51</v>
      </c>
      <c r="O37" s="42">
        <v>53.2</v>
      </c>
      <c r="P37" s="43">
        <f t="shared" si="1"/>
        <v>4.3137254901960853E-2</v>
      </c>
      <c r="Q37" s="45"/>
      <c r="R37" s="42">
        <v>56.6</v>
      </c>
      <c r="S37" s="42">
        <v>60.3</v>
      </c>
      <c r="T37" s="46">
        <f t="shared" si="2"/>
        <v>6.5371024734982353E-2</v>
      </c>
      <c r="U37" s="47"/>
      <c r="V37" s="48">
        <f t="shared" si="3"/>
        <v>25.799999999999997</v>
      </c>
      <c r="W37" s="49">
        <f t="shared" si="6"/>
        <v>60.3</v>
      </c>
      <c r="X37" s="50"/>
      <c r="Y37" s="51">
        <f t="shared" si="4"/>
        <v>0.74782608695652164</v>
      </c>
      <c r="Z37" s="52"/>
    </row>
    <row r="38" spans="1:26" x14ac:dyDescent="0.25">
      <c r="A38" s="41" t="s">
        <v>37</v>
      </c>
      <c r="B38" s="42"/>
      <c r="C38" s="42"/>
      <c r="D38" s="43"/>
      <c r="E38" s="53"/>
      <c r="F38" s="42"/>
      <c r="G38" s="42">
        <v>62.4</v>
      </c>
      <c r="H38" s="43"/>
      <c r="I38" s="54"/>
      <c r="J38" s="42">
        <v>68.2</v>
      </c>
      <c r="K38" s="42">
        <v>71.8</v>
      </c>
      <c r="L38" s="43">
        <f t="shared" si="0"/>
        <v>5.2785923753665642E-2</v>
      </c>
      <c r="M38" s="45"/>
      <c r="N38" s="42">
        <v>75.099999999999994</v>
      </c>
      <c r="O38" s="42">
        <v>78</v>
      </c>
      <c r="P38" s="43">
        <f t="shared" si="1"/>
        <v>3.8615179760319585E-2</v>
      </c>
      <c r="Q38" s="45"/>
      <c r="R38" s="42">
        <v>81.3</v>
      </c>
      <c r="S38" s="42">
        <v>82.7</v>
      </c>
      <c r="T38" s="46">
        <f t="shared" si="2"/>
        <v>1.7220172201722006E-2</v>
      </c>
      <c r="U38" s="47"/>
      <c r="V38" s="48">
        <f t="shared" si="3"/>
        <v>14.5</v>
      </c>
      <c r="W38" s="49">
        <f t="shared" si="6"/>
        <v>82.7</v>
      </c>
      <c r="X38" s="50"/>
      <c r="Y38" s="51">
        <f t="shared" si="4"/>
        <v>0.21260997067448684</v>
      </c>
      <c r="Z38" s="52"/>
    </row>
    <row r="39" spans="1:26" x14ac:dyDescent="0.25">
      <c r="A39" s="41" t="s">
        <v>38</v>
      </c>
      <c r="B39" s="42"/>
      <c r="C39" s="42"/>
      <c r="D39" s="43"/>
      <c r="E39" s="53"/>
      <c r="F39" s="42"/>
      <c r="G39" s="42"/>
      <c r="H39" s="43"/>
      <c r="I39" s="54"/>
      <c r="J39" s="42">
        <v>47.3</v>
      </c>
      <c r="K39" s="42">
        <v>51.8</v>
      </c>
      <c r="L39" s="43">
        <f t="shared" si="0"/>
        <v>9.5137420718816035E-2</v>
      </c>
      <c r="M39" s="45"/>
      <c r="N39" s="42">
        <v>61.4</v>
      </c>
      <c r="O39" s="42">
        <v>64.099999999999994</v>
      </c>
      <c r="P39" s="43">
        <f t="shared" si="1"/>
        <v>4.3973941368078195E-2</v>
      </c>
      <c r="Q39" s="45"/>
      <c r="R39" s="42">
        <v>73.5</v>
      </c>
      <c r="S39" s="42">
        <v>74.099999999999994</v>
      </c>
      <c r="T39" s="46">
        <f t="shared" si="2"/>
        <v>8.1632653061223248E-3</v>
      </c>
      <c r="U39" s="47"/>
      <c r="V39" s="48">
        <f t="shared" si="3"/>
        <v>26.799999999999997</v>
      </c>
      <c r="W39" s="49">
        <f t="shared" si="6"/>
        <v>74.099999999999994</v>
      </c>
      <c r="X39" s="50"/>
      <c r="Y39" s="51">
        <f t="shared" si="4"/>
        <v>0.56659619450317122</v>
      </c>
      <c r="Z39" s="52"/>
    </row>
    <row r="40" spans="1:26" x14ac:dyDescent="0.25">
      <c r="A40" s="41" t="s">
        <v>39</v>
      </c>
      <c r="B40" s="42"/>
      <c r="C40" s="42"/>
      <c r="D40" s="43"/>
      <c r="E40" s="53"/>
      <c r="F40" s="42"/>
      <c r="G40" s="42"/>
      <c r="H40" s="43"/>
      <c r="I40" s="54"/>
      <c r="J40" s="42">
        <v>54</v>
      </c>
      <c r="K40" s="42">
        <v>62.2</v>
      </c>
      <c r="L40" s="43">
        <f t="shared" si="0"/>
        <v>0.1518518518518519</v>
      </c>
      <c r="M40" s="45"/>
      <c r="N40" s="42">
        <v>69.900000000000006</v>
      </c>
      <c r="O40" s="42">
        <v>72.3</v>
      </c>
      <c r="P40" s="43">
        <f t="shared" si="1"/>
        <v>3.433476394849766E-2</v>
      </c>
      <c r="Q40" s="45"/>
      <c r="R40" s="42">
        <v>75.8</v>
      </c>
      <c r="S40" s="42">
        <v>75.099999999999994</v>
      </c>
      <c r="T40" s="46">
        <f t="shared" si="2"/>
        <v>-9.2348284960422911E-3</v>
      </c>
      <c r="U40" s="47"/>
      <c r="V40" s="48">
        <f t="shared" si="3"/>
        <v>21.099999999999994</v>
      </c>
      <c r="W40" s="49">
        <f t="shared" si="6"/>
        <v>75.099999999999994</v>
      </c>
      <c r="X40" s="50"/>
      <c r="Y40" s="51">
        <f t="shared" si="4"/>
        <v>0.39074074074074061</v>
      </c>
      <c r="Z40" s="52"/>
    </row>
    <row r="41" spans="1:26" ht="28.5" x14ac:dyDescent="0.25">
      <c r="A41" s="41" t="s">
        <v>40</v>
      </c>
      <c r="B41" s="42"/>
      <c r="C41" s="42"/>
      <c r="D41" s="43"/>
      <c r="E41" s="53"/>
      <c r="F41" s="42"/>
      <c r="G41" s="42"/>
      <c r="H41" s="43"/>
      <c r="I41" s="54"/>
      <c r="J41" s="42">
        <v>35.4</v>
      </c>
      <c r="K41" s="42">
        <v>41.9</v>
      </c>
      <c r="L41" s="43">
        <f t="shared" si="0"/>
        <v>0.18361581920903958</v>
      </c>
      <c r="M41" s="45"/>
      <c r="N41" s="42">
        <v>49.9</v>
      </c>
      <c r="O41" s="42">
        <v>47.4</v>
      </c>
      <c r="P41" s="43">
        <f t="shared" si="1"/>
        <v>-5.0100200400801653E-2</v>
      </c>
      <c r="Q41" s="45"/>
      <c r="R41" s="42">
        <v>49.3</v>
      </c>
      <c r="S41" s="42">
        <v>53.9</v>
      </c>
      <c r="T41" s="46">
        <f t="shared" si="2"/>
        <v>9.3306288032454443E-2</v>
      </c>
      <c r="U41" s="47"/>
      <c r="V41" s="48">
        <f t="shared" si="3"/>
        <v>18.5</v>
      </c>
      <c r="W41" s="49">
        <f t="shared" si="6"/>
        <v>53.9</v>
      </c>
      <c r="X41" s="50"/>
      <c r="Y41" s="51">
        <f t="shared" si="4"/>
        <v>0.52259887005649719</v>
      </c>
      <c r="Z41" s="52"/>
    </row>
    <row r="42" spans="1:26" x14ac:dyDescent="0.25">
      <c r="A42" s="41" t="s">
        <v>41</v>
      </c>
      <c r="B42" s="42"/>
      <c r="C42" s="42"/>
      <c r="D42" s="43"/>
      <c r="E42" s="53"/>
      <c r="F42" s="42"/>
      <c r="G42" s="42"/>
      <c r="H42" s="43"/>
      <c r="I42" s="54"/>
      <c r="J42" s="42">
        <v>36.200000000000003</v>
      </c>
      <c r="K42" s="42">
        <v>39.1</v>
      </c>
      <c r="L42" s="43">
        <f t="shared" si="0"/>
        <v>8.0110497237569023E-2</v>
      </c>
      <c r="M42" s="45"/>
      <c r="N42" s="42">
        <v>43.1</v>
      </c>
      <c r="O42" s="42">
        <v>46.7</v>
      </c>
      <c r="P42" s="43">
        <f t="shared" si="1"/>
        <v>8.3526682134570818E-2</v>
      </c>
      <c r="Q42" s="45"/>
      <c r="R42" s="42">
        <v>49.6</v>
      </c>
      <c r="S42" s="42">
        <v>52.5</v>
      </c>
      <c r="T42" s="46">
        <f t="shared" si="2"/>
        <v>5.8467741935483764E-2</v>
      </c>
      <c r="U42" s="47"/>
      <c r="V42" s="48">
        <f t="shared" si="3"/>
        <v>16.299999999999997</v>
      </c>
      <c r="W42" s="49">
        <f t="shared" si="6"/>
        <v>52.5</v>
      </c>
      <c r="X42" s="50"/>
      <c r="Y42" s="51">
        <f t="shared" si="4"/>
        <v>0.45027624309392245</v>
      </c>
      <c r="Z42" s="52"/>
    </row>
    <row r="43" spans="1:26" x14ac:dyDescent="0.25">
      <c r="A43" s="41" t="s">
        <v>42</v>
      </c>
      <c r="B43" s="42">
        <v>29</v>
      </c>
      <c r="C43" s="42"/>
      <c r="D43" s="43"/>
      <c r="E43" s="53"/>
      <c r="F43" s="42">
        <v>31</v>
      </c>
      <c r="G43" s="42"/>
      <c r="H43" s="43"/>
      <c r="I43" s="54"/>
      <c r="J43" s="42">
        <v>53.2</v>
      </c>
      <c r="K43" s="42">
        <v>59.5</v>
      </c>
      <c r="L43" s="43">
        <f t="shared" si="0"/>
        <v>0.11842105263157898</v>
      </c>
      <c r="M43" s="45"/>
      <c r="N43" s="42">
        <v>68.8</v>
      </c>
      <c r="O43" s="42">
        <v>74.599999999999994</v>
      </c>
      <c r="P43" s="43">
        <f t="shared" si="1"/>
        <v>8.4302325581395277E-2</v>
      </c>
      <c r="Q43" s="45"/>
      <c r="R43" s="42">
        <v>78.5</v>
      </c>
      <c r="S43" s="42">
        <v>78.900000000000006</v>
      </c>
      <c r="T43" s="46">
        <f t="shared" si="2"/>
        <v>5.0955414012738842E-3</v>
      </c>
      <c r="U43" s="47"/>
      <c r="V43" s="48">
        <f t="shared" si="3"/>
        <v>25.700000000000003</v>
      </c>
      <c r="W43" s="49">
        <f t="shared" si="6"/>
        <v>49.900000000000006</v>
      </c>
      <c r="X43" s="50"/>
      <c r="Y43" s="51">
        <f t="shared" si="4"/>
        <v>0.48308270676691722</v>
      </c>
      <c r="Z43" s="52">
        <f>S43/B43-1</f>
        <v>1.7206896551724138</v>
      </c>
    </row>
    <row r="44" spans="1:26" x14ac:dyDescent="0.25">
      <c r="A44" s="41" t="s">
        <v>43</v>
      </c>
      <c r="B44" s="42"/>
      <c r="C44" s="42"/>
      <c r="D44" s="43"/>
      <c r="E44" s="53"/>
      <c r="F44" s="42"/>
      <c r="G44" s="42"/>
      <c r="H44" s="43"/>
      <c r="I44" s="54"/>
      <c r="J44" s="42">
        <v>43.7</v>
      </c>
      <c r="K44" s="42">
        <v>52.9</v>
      </c>
      <c r="L44" s="43">
        <f t="shared" si="0"/>
        <v>0.21052631578947367</v>
      </c>
      <c r="M44" s="45"/>
      <c r="N44" s="42">
        <v>64.400000000000006</v>
      </c>
      <c r="O44" s="42">
        <v>70</v>
      </c>
      <c r="P44" s="43">
        <f t="shared" si="1"/>
        <v>8.6956521739130377E-2</v>
      </c>
      <c r="Q44" s="45"/>
      <c r="R44" s="42">
        <v>75.599999999999994</v>
      </c>
      <c r="S44" s="42">
        <v>78.2</v>
      </c>
      <c r="T44" s="46">
        <f t="shared" si="2"/>
        <v>3.4391534391534417E-2</v>
      </c>
      <c r="U44" s="47"/>
      <c r="V44" s="48">
        <f t="shared" si="3"/>
        <v>34.5</v>
      </c>
      <c r="W44" s="49">
        <f t="shared" si="6"/>
        <v>78.2</v>
      </c>
      <c r="X44" s="50"/>
      <c r="Y44" s="51">
        <f t="shared" si="4"/>
        <v>0.78947368421052633</v>
      </c>
      <c r="Z44" s="52"/>
    </row>
    <row r="45" spans="1:26" x14ac:dyDescent="0.25">
      <c r="A45" s="41" t="s">
        <v>44</v>
      </c>
      <c r="B45" s="42">
        <v>29</v>
      </c>
      <c r="C45" s="42"/>
      <c r="D45" s="43"/>
      <c r="E45" s="53"/>
      <c r="F45" s="42">
        <v>32</v>
      </c>
      <c r="G45" s="42"/>
      <c r="H45" s="43"/>
      <c r="I45" s="54"/>
      <c r="J45" s="42">
        <v>48.2</v>
      </c>
      <c r="K45" s="42">
        <v>59.8</v>
      </c>
      <c r="L45" s="43">
        <f t="shared" si="0"/>
        <v>0.24066390041493757</v>
      </c>
      <c r="M45" s="45"/>
      <c r="N45" s="42">
        <v>66.900000000000006</v>
      </c>
      <c r="O45" s="42">
        <v>69.900000000000006</v>
      </c>
      <c r="P45" s="43">
        <f t="shared" si="1"/>
        <v>4.4843049327354167E-2</v>
      </c>
      <c r="Q45" s="45"/>
      <c r="R45" s="42">
        <v>75</v>
      </c>
      <c r="S45" s="42">
        <v>72.8</v>
      </c>
      <c r="T45" s="46">
        <f t="shared" si="2"/>
        <v>-2.9333333333333322E-2</v>
      </c>
      <c r="U45" s="47"/>
      <c r="V45" s="48">
        <f t="shared" si="3"/>
        <v>24.599999999999994</v>
      </c>
      <c r="W45" s="49">
        <f t="shared" si="6"/>
        <v>43.8</v>
      </c>
      <c r="X45" s="50"/>
      <c r="Y45" s="51">
        <f t="shared" si="4"/>
        <v>0.51037344398340223</v>
      </c>
      <c r="Z45" s="52">
        <f>S45/B45-1</f>
        <v>1.5103448275862066</v>
      </c>
    </row>
    <row r="46" spans="1:26" x14ac:dyDescent="0.25">
      <c r="A46" s="41" t="s">
        <v>45</v>
      </c>
      <c r="B46" s="42"/>
      <c r="C46" s="42"/>
      <c r="D46" s="43"/>
      <c r="E46" s="53"/>
      <c r="F46" s="42"/>
      <c r="G46" s="42"/>
      <c r="H46" s="43"/>
      <c r="I46" s="54"/>
      <c r="J46" s="42">
        <v>36.5</v>
      </c>
      <c r="K46" s="42">
        <v>41.7</v>
      </c>
      <c r="L46" s="43">
        <f t="shared" si="0"/>
        <v>0.14246575342465762</v>
      </c>
      <c r="M46" s="45"/>
      <c r="N46" s="42">
        <v>50.8</v>
      </c>
      <c r="O46" s="42">
        <v>58</v>
      </c>
      <c r="P46" s="43">
        <f t="shared" si="1"/>
        <v>0.1417322834645669</v>
      </c>
      <c r="Q46" s="45"/>
      <c r="R46" s="42">
        <v>61.1</v>
      </c>
      <c r="S46" s="42">
        <v>63.4</v>
      </c>
      <c r="T46" s="46">
        <f t="shared" si="2"/>
        <v>3.7643207855973859E-2</v>
      </c>
      <c r="U46" s="47"/>
      <c r="V46" s="48">
        <f t="shared" si="3"/>
        <v>26.9</v>
      </c>
      <c r="W46" s="49">
        <f t="shared" si="6"/>
        <v>63.4</v>
      </c>
      <c r="X46" s="50"/>
      <c r="Y46" s="51">
        <f t="shared" si="4"/>
        <v>0.73698630136986298</v>
      </c>
      <c r="Z46" s="52"/>
    </row>
    <row r="47" spans="1:26" x14ac:dyDescent="0.25">
      <c r="A47" s="41" t="s">
        <v>46</v>
      </c>
      <c r="B47" s="42"/>
      <c r="C47" s="42"/>
      <c r="D47" s="43"/>
      <c r="E47" s="53"/>
      <c r="F47" s="42"/>
      <c r="G47" s="42"/>
      <c r="H47" s="43"/>
      <c r="I47" s="54"/>
      <c r="J47" s="42">
        <v>40.1</v>
      </c>
      <c r="K47" s="42">
        <v>51.2</v>
      </c>
      <c r="L47" s="43">
        <f t="shared" si="0"/>
        <v>0.27680798004987528</v>
      </c>
      <c r="M47" s="45"/>
      <c r="N47" s="42">
        <v>56.6</v>
      </c>
      <c r="O47" s="42">
        <v>53.6</v>
      </c>
      <c r="P47" s="43">
        <f t="shared" si="1"/>
        <v>-5.3003533568904637E-2</v>
      </c>
      <c r="Q47" s="45"/>
      <c r="R47" s="42">
        <v>61.7</v>
      </c>
      <c r="S47" s="42">
        <v>63.5</v>
      </c>
      <c r="T47" s="46">
        <f t="shared" si="2"/>
        <v>2.917341977309551E-2</v>
      </c>
      <c r="U47" s="47"/>
      <c r="V47" s="48">
        <f t="shared" si="3"/>
        <v>23.4</v>
      </c>
      <c r="W47" s="49">
        <f t="shared" si="6"/>
        <v>63.5</v>
      </c>
      <c r="X47" s="50"/>
      <c r="Y47" s="51">
        <f t="shared" si="4"/>
        <v>0.58354114713216942</v>
      </c>
      <c r="Z47" s="52"/>
    </row>
    <row r="48" spans="1:26" x14ac:dyDescent="0.25">
      <c r="A48" s="41" t="s">
        <v>47</v>
      </c>
      <c r="B48" s="42"/>
      <c r="C48" s="42"/>
      <c r="D48" s="43"/>
      <c r="E48" s="53"/>
      <c r="F48" s="42"/>
      <c r="G48" s="42"/>
      <c r="H48" s="43"/>
      <c r="I48" s="54"/>
      <c r="J48" s="42">
        <v>36.9</v>
      </c>
      <c r="K48" s="42">
        <v>59.4</v>
      </c>
      <c r="L48" s="43">
        <f t="shared" si="0"/>
        <v>0.60975609756097571</v>
      </c>
      <c r="M48" s="45"/>
      <c r="N48" s="42">
        <v>65.5</v>
      </c>
      <c r="O48" s="42">
        <v>68.3</v>
      </c>
      <c r="P48" s="43">
        <f t="shared" si="1"/>
        <v>4.2748091603053373E-2</v>
      </c>
      <c r="Q48" s="45"/>
      <c r="R48" s="42">
        <v>73.5</v>
      </c>
      <c r="S48" s="42">
        <v>74.8</v>
      </c>
      <c r="T48" s="46">
        <f t="shared" si="2"/>
        <v>1.7687074829932037E-2</v>
      </c>
      <c r="U48" s="47"/>
      <c r="V48" s="48">
        <f t="shared" si="3"/>
        <v>37.9</v>
      </c>
      <c r="W48" s="49">
        <f t="shared" si="6"/>
        <v>74.8</v>
      </c>
      <c r="X48" s="50"/>
      <c r="Y48" s="51">
        <f t="shared" si="4"/>
        <v>1.02710027100271</v>
      </c>
      <c r="Z48" s="52"/>
    </row>
    <row r="49" spans="1:26" x14ac:dyDescent="0.25">
      <c r="A49" s="41" t="s">
        <v>48</v>
      </c>
      <c r="B49" s="42">
        <v>32</v>
      </c>
      <c r="C49" s="42"/>
      <c r="D49" s="43"/>
      <c r="E49" s="53"/>
      <c r="F49" s="42">
        <v>37</v>
      </c>
      <c r="G49" s="42"/>
      <c r="H49" s="43"/>
      <c r="I49" s="54"/>
      <c r="J49" s="42">
        <v>53.8</v>
      </c>
      <c r="K49" s="42">
        <v>62.7</v>
      </c>
      <c r="L49" s="43">
        <f t="shared" si="0"/>
        <v>0.16542750929368033</v>
      </c>
      <c r="M49" s="45"/>
      <c r="N49" s="42">
        <v>72.900000000000006</v>
      </c>
      <c r="O49" s="42">
        <v>76.599999999999994</v>
      </c>
      <c r="P49" s="43">
        <f t="shared" si="1"/>
        <v>5.0754458161865301E-2</v>
      </c>
      <c r="Q49" s="45"/>
      <c r="R49" s="42">
        <v>78.7</v>
      </c>
      <c r="S49" s="42">
        <v>77</v>
      </c>
      <c r="T49" s="46">
        <f t="shared" si="2"/>
        <v>-2.1601016518424387E-2</v>
      </c>
      <c r="U49" s="47"/>
      <c r="V49" s="48">
        <f t="shared" si="3"/>
        <v>23.200000000000003</v>
      </c>
      <c r="W49" s="49">
        <f t="shared" si="6"/>
        <v>45</v>
      </c>
      <c r="X49" s="50"/>
      <c r="Y49" s="51">
        <f t="shared" si="4"/>
        <v>0.43122676579925656</v>
      </c>
      <c r="Z49" s="52">
        <f>S49/B49-1</f>
        <v>1.40625</v>
      </c>
    </row>
    <row r="50" spans="1:26" x14ac:dyDescent="0.25">
      <c r="A50" s="41" t="s">
        <v>49</v>
      </c>
      <c r="B50" s="42"/>
      <c r="C50" s="42"/>
      <c r="D50" s="43"/>
      <c r="E50" s="53"/>
      <c r="F50" s="42"/>
      <c r="G50" s="42"/>
      <c r="H50" s="43"/>
      <c r="I50" s="54"/>
      <c r="J50" s="42">
        <v>32.1</v>
      </c>
      <c r="K50" s="42">
        <v>41.2</v>
      </c>
      <c r="L50" s="43">
        <f t="shared" si="0"/>
        <v>0.28348909657320887</v>
      </c>
      <c r="M50" s="45"/>
      <c r="N50" s="42">
        <v>52.3</v>
      </c>
      <c r="O50" s="42">
        <v>51.6</v>
      </c>
      <c r="P50" s="43">
        <f t="shared" si="1"/>
        <v>-1.338432122370925E-2</v>
      </c>
      <c r="Q50" s="45"/>
      <c r="R50" s="42">
        <v>55</v>
      </c>
      <c r="S50" s="42">
        <v>58.6</v>
      </c>
      <c r="T50" s="46">
        <f t="shared" si="2"/>
        <v>6.5454545454545432E-2</v>
      </c>
      <c r="U50" s="47"/>
      <c r="V50" s="48">
        <f t="shared" si="3"/>
        <v>26.5</v>
      </c>
      <c r="W50" s="49">
        <f t="shared" si="6"/>
        <v>58.6</v>
      </c>
      <c r="X50" s="50"/>
      <c r="Y50" s="51">
        <f t="shared" si="4"/>
        <v>0.82554517133956384</v>
      </c>
      <c r="Z50" s="52"/>
    </row>
    <row r="51" spans="1:26" x14ac:dyDescent="0.25">
      <c r="A51" s="41" t="s">
        <v>50</v>
      </c>
      <c r="B51" s="42"/>
      <c r="C51" s="42"/>
      <c r="D51" s="43"/>
      <c r="E51" s="53"/>
      <c r="F51" s="42"/>
      <c r="G51" s="42"/>
      <c r="H51" s="43"/>
      <c r="I51" s="54"/>
      <c r="J51" s="42">
        <v>58.8</v>
      </c>
      <c r="K51" s="42">
        <v>68</v>
      </c>
      <c r="L51" s="43">
        <f t="shared" si="0"/>
        <v>0.15646258503401356</v>
      </c>
      <c r="M51" s="45"/>
      <c r="N51" s="42">
        <v>70.2</v>
      </c>
      <c r="O51" s="42">
        <v>73.2</v>
      </c>
      <c r="P51" s="43">
        <f t="shared" si="1"/>
        <v>4.2735042735042805E-2</v>
      </c>
      <c r="Q51" s="45"/>
      <c r="R51" s="42">
        <v>76.8</v>
      </c>
      <c r="S51" s="42">
        <v>77.599999999999994</v>
      </c>
      <c r="T51" s="46">
        <f t="shared" si="2"/>
        <v>1.0416666666666741E-2</v>
      </c>
      <c r="U51" s="47"/>
      <c r="V51" s="48">
        <f t="shared" si="3"/>
        <v>18.799999999999997</v>
      </c>
      <c r="W51" s="49">
        <f t="shared" si="6"/>
        <v>77.599999999999994</v>
      </c>
      <c r="X51" s="50"/>
      <c r="Y51" s="51">
        <f t="shared" si="4"/>
        <v>0.3197278911564625</v>
      </c>
      <c r="Z51" s="52"/>
    </row>
    <row r="52" spans="1:26" x14ac:dyDescent="0.25">
      <c r="A52" s="41" t="s">
        <v>51</v>
      </c>
      <c r="B52" s="42">
        <v>32</v>
      </c>
      <c r="C52" s="42">
        <v>36.299999999999997</v>
      </c>
      <c r="D52" s="43">
        <f t="shared" si="5"/>
        <v>0.13437499999999991</v>
      </c>
      <c r="E52" s="53"/>
      <c r="F52" s="42">
        <v>39</v>
      </c>
      <c r="G52" s="42">
        <v>44.6</v>
      </c>
      <c r="H52" s="43">
        <f>G52/F52-1</f>
        <v>0.14358974358974352</v>
      </c>
      <c r="I52" s="54"/>
      <c r="J52" s="42">
        <v>60.1</v>
      </c>
      <c r="K52" s="42">
        <v>66.3</v>
      </c>
      <c r="L52" s="43">
        <f t="shared" si="0"/>
        <v>0.10316139767054899</v>
      </c>
      <c r="M52" s="45"/>
      <c r="N52" s="42">
        <v>72.8</v>
      </c>
      <c r="O52" s="42">
        <v>74.599999999999994</v>
      </c>
      <c r="P52" s="43">
        <f t="shared" si="1"/>
        <v>2.4725274725274637E-2</v>
      </c>
      <c r="Q52" s="45"/>
      <c r="R52" s="42">
        <v>77.7</v>
      </c>
      <c r="S52" s="42">
        <v>73.7</v>
      </c>
      <c r="T52" s="46">
        <f t="shared" si="2"/>
        <v>-5.1480051480051525E-2</v>
      </c>
      <c r="U52" s="47"/>
      <c r="V52" s="48">
        <f t="shared" si="3"/>
        <v>13.600000000000001</v>
      </c>
      <c r="W52" s="49">
        <f t="shared" si="6"/>
        <v>41.7</v>
      </c>
      <c r="X52" s="50"/>
      <c r="Y52" s="51">
        <f t="shared" si="4"/>
        <v>0.22628951747088188</v>
      </c>
      <c r="Z52" s="52">
        <f>S52/B52-1</f>
        <v>1.3031250000000001</v>
      </c>
    </row>
    <row r="53" spans="1:26" x14ac:dyDescent="0.25">
      <c r="A53" s="41" t="s">
        <v>52</v>
      </c>
      <c r="B53" s="42"/>
      <c r="C53" s="42"/>
      <c r="D53" s="43"/>
      <c r="E53" s="53"/>
      <c r="F53" s="42"/>
      <c r="G53" s="42"/>
      <c r="H53" s="43"/>
      <c r="I53" s="45"/>
      <c r="J53" s="42">
        <v>61.1</v>
      </c>
      <c r="K53" s="42">
        <v>67</v>
      </c>
      <c r="L53" s="43">
        <f t="shared" si="0"/>
        <v>9.6563011456628489E-2</v>
      </c>
      <c r="M53" s="45"/>
      <c r="N53" s="42">
        <v>71</v>
      </c>
      <c r="O53" s="42">
        <v>72.7</v>
      </c>
      <c r="P53" s="43">
        <f t="shared" si="1"/>
        <v>2.3943661971830954E-2</v>
      </c>
      <c r="Q53" s="45"/>
      <c r="R53" s="42">
        <v>74.8</v>
      </c>
      <c r="S53" s="42">
        <v>75.400000000000006</v>
      </c>
      <c r="T53" s="46">
        <f t="shared" si="2"/>
        <v>8.0213903743315829E-3</v>
      </c>
      <c r="U53" s="47"/>
      <c r="V53" s="48">
        <f t="shared" si="3"/>
        <v>14.300000000000004</v>
      </c>
      <c r="W53" s="49">
        <f t="shared" si="6"/>
        <v>75.400000000000006</v>
      </c>
      <c r="X53" s="50"/>
      <c r="Y53" s="51">
        <f t="shared" si="4"/>
        <v>0.23404255319148937</v>
      </c>
      <c r="Z53" s="52"/>
    </row>
    <row r="54" spans="1:26" x14ac:dyDescent="0.25">
      <c r="A54" s="41" t="s">
        <v>53</v>
      </c>
      <c r="B54" s="42"/>
      <c r="C54" s="42">
        <v>47.5</v>
      </c>
      <c r="D54" s="43"/>
      <c r="E54" s="53"/>
      <c r="F54" s="42"/>
      <c r="G54" s="42"/>
      <c r="H54" s="43"/>
      <c r="I54" s="54"/>
      <c r="J54" s="42">
        <v>56.9</v>
      </c>
      <c r="K54" s="42">
        <v>67.099999999999994</v>
      </c>
      <c r="L54" s="43">
        <f t="shared" si="0"/>
        <v>0.17926186291739898</v>
      </c>
      <c r="M54" s="45"/>
      <c r="N54" s="42">
        <v>72</v>
      </c>
      <c r="O54" s="42">
        <v>75.099999999999994</v>
      </c>
      <c r="P54" s="43">
        <f t="shared" si="1"/>
        <v>4.3055555555555403E-2</v>
      </c>
      <c r="Q54" s="45"/>
      <c r="R54" s="42">
        <v>79.7</v>
      </c>
      <c r="S54" s="42">
        <v>81.2</v>
      </c>
      <c r="T54" s="46">
        <f t="shared" si="2"/>
        <v>1.8820577164366359E-2</v>
      </c>
      <c r="U54" s="47"/>
      <c r="V54" s="48">
        <f t="shared" si="3"/>
        <v>24.300000000000004</v>
      </c>
      <c r="W54" s="49">
        <f t="shared" si="6"/>
        <v>81.2</v>
      </c>
      <c r="X54" s="50"/>
      <c r="Y54" s="51">
        <f t="shared" si="4"/>
        <v>0.4270650263620388</v>
      </c>
      <c r="Z54" s="52"/>
    </row>
    <row r="55" spans="1:26" x14ac:dyDescent="0.25">
      <c r="A55" s="41" t="s">
        <v>54</v>
      </c>
      <c r="B55" s="42">
        <v>40.299999999999997</v>
      </c>
      <c r="C55" s="42"/>
      <c r="D55" s="43"/>
      <c r="E55" s="53"/>
      <c r="F55" s="42"/>
      <c r="G55" s="42"/>
      <c r="H55" s="43"/>
      <c r="I55" s="54"/>
      <c r="J55" s="42">
        <v>64.400000000000006</v>
      </c>
      <c r="K55" s="42">
        <v>70.3</v>
      </c>
      <c r="L55" s="43">
        <f t="shared" si="0"/>
        <v>9.1614906832298004E-2</v>
      </c>
      <c r="M55" s="45"/>
      <c r="N55" s="42">
        <v>70.3</v>
      </c>
      <c r="O55" s="42">
        <v>73.2</v>
      </c>
      <c r="P55" s="43">
        <f t="shared" si="1"/>
        <v>4.1251778093883473E-2</v>
      </c>
      <c r="Q55" s="45"/>
      <c r="R55" s="42">
        <v>77.599999999999994</v>
      </c>
      <c r="S55" s="42">
        <v>77.7</v>
      </c>
      <c r="T55" s="46">
        <f t="shared" si="2"/>
        <v>1.2886597938146505E-3</v>
      </c>
      <c r="U55" s="47"/>
      <c r="V55" s="48">
        <f t="shared" si="3"/>
        <v>13.299999999999997</v>
      </c>
      <c r="W55" s="49">
        <f t="shared" si="6"/>
        <v>37.400000000000006</v>
      </c>
      <c r="X55" s="50"/>
      <c r="Y55" s="51">
        <f t="shared" si="4"/>
        <v>0.20652173913043481</v>
      </c>
      <c r="Z55" s="52">
        <f>S55/B55-1</f>
        <v>0.92803970223325072</v>
      </c>
    </row>
    <row r="56" spans="1:26" ht="28.5" x14ac:dyDescent="0.25">
      <c r="A56" s="41" t="s">
        <v>55</v>
      </c>
      <c r="B56" s="42"/>
      <c r="C56" s="42"/>
      <c r="D56" s="43"/>
      <c r="E56" s="53"/>
      <c r="F56" s="42"/>
      <c r="G56" s="42"/>
      <c r="H56" s="43"/>
      <c r="I56" s="54"/>
      <c r="J56" s="42">
        <v>38.299999999999997</v>
      </c>
      <c r="K56" s="42">
        <v>40.700000000000003</v>
      </c>
      <c r="L56" s="43">
        <f t="shared" si="0"/>
        <v>6.2663185378590169E-2</v>
      </c>
      <c r="M56" s="45"/>
      <c r="N56" s="42">
        <v>45.5</v>
      </c>
      <c r="O56" s="42">
        <v>50.4</v>
      </c>
      <c r="P56" s="43">
        <f t="shared" si="1"/>
        <v>0.10769230769230775</v>
      </c>
      <c r="Q56" s="45"/>
      <c r="R56" s="42">
        <v>56.4</v>
      </c>
      <c r="S56" s="42">
        <v>59.2</v>
      </c>
      <c r="T56" s="46">
        <f t="shared" si="2"/>
        <v>4.9645390070922168E-2</v>
      </c>
      <c r="U56" s="47"/>
      <c r="V56" s="48">
        <f t="shared" si="3"/>
        <v>20.900000000000006</v>
      </c>
      <c r="W56" s="49">
        <f t="shared" si="6"/>
        <v>59.2</v>
      </c>
      <c r="X56" s="50"/>
      <c r="Y56" s="51">
        <f t="shared" si="4"/>
        <v>0.5456919060052221</v>
      </c>
      <c r="Z56" s="52"/>
    </row>
    <row r="57" spans="1:26" x14ac:dyDescent="0.25">
      <c r="A57" s="41" t="s">
        <v>56</v>
      </c>
      <c r="B57" s="42">
        <v>51.9</v>
      </c>
      <c r="C57" s="42">
        <v>58.4</v>
      </c>
      <c r="D57" s="43">
        <f t="shared" si="5"/>
        <v>0.12524084778420042</v>
      </c>
      <c r="E57" s="53"/>
      <c r="F57" s="42">
        <v>57.7</v>
      </c>
      <c r="G57" s="42">
        <v>62.9</v>
      </c>
      <c r="H57" s="43">
        <f>G57/F57-1</f>
        <v>9.0121317157712211E-2</v>
      </c>
      <c r="I57" s="54"/>
      <c r="J57" s="42">
        <v>70.3</v>
      </c>
      <c r="K57" s="42">
        <v>72.400000000000006</v>
      </c>
      <c r="L57" s="43">
        <f t="shared" si="0"/>
        <v>2.9871977240398362E-2</v>
      </c>
      <c r="M57" s="45"/>
      <c r="N57" s="42">
        <v>74.099999999999994</v>
      </c>
      <c r="O57" s="42">
        <v>75.3</v>
      </c>
      <c r="P57" s="43">
        <f t="shared" si="1"/>
        <v>1.6194331983805599E-2</v>
      </c>
      <c r="Q57" s="45"/>
      <c r="R57" s="42">
        <v>79.2</v>
      </c>
      <c r="S57" s="42">
        <v>81.400000000000006</v>
      </c>
      <c r="T57" s="46">
        <f t="shared" si="2"/>
        <v>2.7777777777777901E-2</v>
      </c>
      <c r="U57" s="47"/>
      <c r="V57" s="48">
        <f t="shared" si="3"/>
        <v>11.100000000000009</v>
      </c>
      <c r="W57" s="49">
        <f t="shared" si="6"/>
        <v>29.500000000000007</v>
      </c>
      <c r="X57" s="50"/>
      <c r="Y57" s="51">
        <f t="shared" si="4"/>
        <v>0.15789473684210531</v>
      </c>
      <c r="Z57" s="52">
        <f>S57/B57-1</f>
        <v>0.56840077071290951</v>
      </c>
    </row>
    <row r="58" spans="1:26" x14ac:dyDescent="0.25">
      <c r="A58" s="41" t="s">
        <v>57</v>
      </c>
      <c r="B58" s="42"/>
      <c r="C58" s="42"/>
      <c r="D58" s="43"/>
      <c r="E58" s="53"/>
      <c r="F58" s="42"/>
      <c r="G58" s="42"/>
      <c r="H58" s="43"/>
      <c r="I58" s="45"/>
      <c r="J58" s="42">
        <v>40.6</v>
      </c>
      <c r="K58" s="42">
        <v>45.1</v>
      </c>
      <c r="L58" s="43">
        <f t="shared" si="0"/>
        <v>0.11083743842364524</v>
      </c>
      <c r="M58" s="45"/>
      <c r="N58" s="42">
        <v>51.9</v>
      </c>
      <c r="O58" s="42">
        <v>56.3</v>
      </c>
      <c r="P58" s="43">
        <f t="shared" si="1"/>
        <v>8.4778420038535529E-2</v>
      </c>
      <c r="Q58" s="45"/>
      <c r="R58" s="42">
        <v>60.3</v>
      </c>
      <c r="S58" s="42">
        <v>62.3</v>
      </c>
      <c r="T58" s="46">
        <f t="shared" si="2"/>
        <v>3.3167495854063089E-2</v>
      </c>
      <c r="U58" s="47"/>
      <c r="V58" s="48">
        <f t="shared" si="3"/>
        <v>21.699999999999996</v>
      </c>
      <c r="W58" s="49">
        <f t="shared" si="6"/>
        <v>62.3</v>
      </c>
      <c r="X58" s="50"/>
      <c r="Y58" s="51">
        <f t="shared" si="4"/>
        <v>0.5344827586206895</v>
      </c>
      <c r="Z58" s="52"/>
    </row>
    <row r="59" spans="1:26" x14ac:dyDescent="0.25">
      <c r="A59" s="41" t="s">
        <v>58</v>
      </c>
      <c r="B59" s="42"/>
      <c r="C59" s="42"/>
      <c r="D59" s="43"/>
      <c r="E59" s="53"/>
      <c r="F59" s="42"/>
      <c r="G59" s="42"/>
      <c r="H59" s="43"/>
      <c r="I59" s="54"/>
      <c r="J59" s="42">
        <v>46.2</v>
      </c>
      <c r="K59" s="42">
        <v>64.599999999999994</v>
      </c>
      <c r="L59" s="43">
        <f t="shared" si="0"/>
        <v>0.3982683982683981</v>
      </c>
      <c r="M59" s="45"/>
      <c r="N59" s="42">
        <v>71.8</v>
      </c>
      <c r="O59" s="42">
        <v>71.5</v>
      </c>
      <c r="P59" s="43">
        <f t="shared" si="1"/>
        <v>-4.1782729805013297E-3</v>
      </c>
      <c r="Q59" s="45"/>
      <c r="R59" s="42">
        <v>71.5</v>
      </c>
      <c r="S59" s="42">
        <v>72.8</v>
      </c>
      <c r="T59" s="46">
        <f t="shared" si="2"/>
        <v>1.8181818181818077E-2</v>
      </c>
      <c r="U59" s="47"/>
      <c r="V59" s="48">
        <f t="shared" si="3"/>
        <v>26.599999999999994</v>
      </c>
      <c r="W59" s="49">
        <f t="shared" si="6"/>
        <v>72.8</v>
      </c>
      <c r="X59" s="50"/>
      <c r="Y59" s="51">
        <f t="shared" si="4"/>
        <v>0.57575757575757569</v>
      </c>
      <c r="Z59" s="52"/>
    </row>
    <row r="60" spans="1:26" x14ac:dyDescent="0.25">
      <c r="A60" s="41" t="s">
        <v>59</v>
      </c>
      <c r="B60" s="42"/>
      <c r="C60" s="42"/>
      <c r="D60" s="43"/>
      <c r="E60" s="53"/>
      <c r="F60" s="42"/>
      <c r="G60" s="42">
        <v>29.9</v>
      </c>
      <c r="H60" s="43"/>
      <c r="I60" s="54"/>
      <c r="J60" s="42">
        <v>44.3</v>
      </c>
      <c r="K60" s="42">
        <v>50.9</v>
      </c>
      <c r="L60" s="43">
        <f t="shared" si="0"/>
        <v>0.1489841986455982</v>
      </c>
      <c r="M60" s="45"/>
      <c r="N60" s="42">
        <v>61.8</v>
      </c>
      <c r="O60" s="42">
        <v>69</v>
      </c>
      <c r="P60" s="43">
        <f t="shared" si="1"/>
        <v>0.11650485436893199</v>
      </c>
      <c r="Q60" s="45"/>
      <c r="R60" s="42">
        <v>72.099999999999994</v>
      </c>
      <c r="S60" s="42">
        <v>72.599999999999994</v>
      </c>
      <c r="T60" s="46">
        <f t="shared" si="2"/>
        <v>6.9348127600554754E-3</v>
      </c>
      <c r="U60" s="47"/>
      <c r="V60" s="48">
        <f t="shared" si="3"/>
        <v>28.299999999999997</v>
      </c>
      <c r="W60" s="49">
        <f t="shared" si="6"/>
        <v>72.599999999999994</v>
      </c>
      <c r="X60" s="50"/>
      <c r="Y60" s="51">
        <f t="shared" si="4"/>
        <v>0.63882618510158018</v>
      </c>
      <c r="Z60" s="52"/>
    </row>
    <row r="61" spans="1:26" x14ac:dyDescent="0.25">
      <c r="A61" s="41" t="s">
        <v>60</v>
      </c>
      <c r="B61" s="42"/>
      <c r="C61" s="42"/>
      <c r="D61" s="43"/>
      <c r="E61" s="53"/>
      <c r="F61" s="42"/>
      <c r="G61" s="42"/>
      <c r="H61" s="43"/>
      <c r="I61" s="54"/>
      <c r="J61" s="42">
        <v>29</v>
      </c>
      <c r="K61" s="42">
        <v>34.4</v>
      </c>
      <c r="L61" s="43">
        <f t="shared" si="0"/>
        <v>0.18620689655172407</v>
      </c>
      <c r="M61" s="45"/>
      <c r="N61" s="42">
        <v>28.4</v>
      </c>
      <c r="O61" s="42">
        <v>48</v>
      </c>
      <c r="P61" s="43">
        <f t="shared" si="1"/>
        <v>0.69014084507042273</v>
      </c>
      <c r="Q61" s="45"/>
      <c r="R61" s="42">
        <v>65.3</v>
      </c>
      <c r="S61" s="42">
        <v>67.7</v>
      </c>
      <c r="T61" s="46">
        <f t="shared" si="2"/>
        <v>3.6753445635528514E-2</v>
      </c>
      <c r="U61" s="47"/>
      <c r="V61" s="48">
        <f t="shared" si="3"/>
        <v>38.700000000000003</v>
      </c>
      <c r="W61" s="49">
        <f t="shared" si="6"/>
        <v>67.7</v>
      </c>
      <c r="X61" s="50"/>
      <c r="Y61" s="51">
        <f t="shared" si="4"/>
        <v>1.3344827586206898</v>
      </c>
      <c r="Z61" s="52"/>
    </row>
    <row r="62" spans="1:26" x14ac:dyDescent="0.25">
      <c r="A62" s="41" t="s">
        <v>61</v>
      </c>
      <c r="B62" s="42"/>
      <c r="C62" s="42"/>
      <c r="D62" s="43"/>
      <c r="E62" s="53"/>
      <c r="F62" s="42"/>
      <c r="G62" s="42"/>
      <c r="H62" s="43"/>
      <c r="I62" s="54"/>
      <c r="J62" s="42">
        <v>49.2</v>
      </c>
      <c r="K62" s="42">
        <v>55.7</v>
      </c>
      <c r="L62" s="43">
        <f t="shared" si="0"/>
        <v>0.13211382113821135</v>
      </c>
      <c r="M62" s="45"/>
      <c r="N62" s="42">
        <v>63.2</v>
      </c>
      <c r="O62" s="42">
        <v>71</v>
      </c>
      <c r="P62" s="43">
        <f t="shared" si="1"/>
        <v>0.12341772151898733</v>
      </c>
      <c r="Q62" s="45"/>
      <c r="R62" s="42">
        <v>75.400000000000006</v>
      </c>
      <c r="S62" s="42">
        <v>73.7</v>
      </c>
      <c r="T62" s="46">
        <f t="shared" si="2"/>
        <v>-2.2546419098143256E-2</v>
      </c>
      <c r="U62" s="47"/>
      <c r="V62" s="48">
        <f t="shared" si="3"/>
        <v>24.5</v>
      </c>
      <c r="W62" s="49">
        <f t="shared" si="6"/>
        <v>73.7</v>
      </c>
      <c r="X62" s="50"/>
      <c r="Y62" s="51">
        <f t="shared" si="4"/>
        <v>0.49796747967479682</v>
      </c>
      <c r="Z62" s="52"/>
    </row>
    <row r="63" spans="1:26" x14ac:dyDescent="0.25">
      <c r="A63" s="41" t="s">
        <v>62</v>
      </c>
      <c r="B63" s="42"/>
      <c r="C63" s="42"/>
      <c r="D63" s="43"/>
      <c r="E63" s="53"/>
      <c r="F63" s="42"/>
      <c r="G63" s="42">
        <v>33.200000000000003</v>
      </c>
      <c r="H63" s="43"/>
      <c r="I63" s="54"/>
      <c r="J63" s="42">
        <v>35.4</v>
      </c>
      <c r="K63" s="42">
        <v>49.1</v>
      </c>
      <c r="L63" s="43">
        <f t="shared" si="0"/>
        <v>0.38700564971751428</v>
      </c>
      <c r="M63" s="45"/>
      <c r="N63" s="42">
        <v>56.6</v>
      </c>
      <c r="O63" s="42">
        <v>66.3</v>
      </c>
      <c r="P63" s="43">
        <f t="shared" si="1"/>
        <v>0.1713780918727914</v>
      </c>
      <c r="Q63" s="45"/>
      <c r="R63" s="42">
        <v>69.7</v>
      </c>
      <c r="S63" s="42">
        <v>70.2</v>
      </c>
      <c r="T63" s="46">
        <f t="shared" si="2"/>
        <v>7.1736011477760986E-3</v>
      </c>
      <c r="U63" s="47"/>
      <c r="V63" s="48">
        <f t="shared" si="3"/>
        <v>34.800000000000004</v>
      </c>
      <c r="W63" s="49">
        <f t="shared" si="6"/>
        <v>70.2</v>
      </c>
      <c r="X63" s="50"/>
      <c r="Y63" s="51">
        <f t="shared" si="4"/>
        <v>0.98305084745762739</v>
      </c>
      <c r="Z63" s="52"/>
    </row>
    <row r="64" spans="1:26" x14ac:dyDescent="0.25">
      <c r="A64" s="41" t="s">
        <v>63</v>
      </c>
      <c r="B64" s="42"/>
      <c r="C64" s="42"/>
      <c r="D64" s="43"/>
      <c r="E64" s="53"/>
      <c r="F64" s="42">
        <v>28</v>
      </c>
      <c r="G64" s="42"/>
      <c r="H64" s="43"/>
      <c r="I64" s="54"/>
      <c r="J64" s="42">
        <v>42.4</v>
      </c>
      <c r="K64" s="42">
        <v>50.9</v>
      </c>
      <c r="L64" s="43">
        <f t="shared" si="0"/>
        <v>0.20047169811320753</v>
      </c>
      <c r="M64" s="45"/>
      <c r="N64" s="42">
        <v>48</v>
      </c>
      <c r="O64" s="42">
        <v>66.3</v>
      </c>
      <c r="P64" s="43">
        <f t="shared" si="1"/>
        <v>0.38124999999999987</v>
      </c>
      <c r="Q64" s="45"/>
      <c r="R64" s="42">
        <v>71.8</v>
      </c>
      <c r="S64" s="42">
        <v>70.7</v>
      </c>
      <c r="T64" s="46">
        <f t="shared" si="2"/>
        <v>-1.532033426183832E-2</v>
      </c>
      <c r="U64" s="47"/>
      <c r="V64" s="48">
        <f t="shared" si="3"/>
        <v>28.300000000000004</v>
      </c>
      <c r="W64" s="49">
        <f t="shared" si="6"/>
        <v>70.7</v>
      </c>
      <c r="X64" s="50"/>
      <c r="Y64" s="51">
        <f t="shared" si="4"/>
        <v>0.66745283018867929</v>
      </c>
      <c r="Z64" s="52"/>
    </row>
    <row r="65" spans="1:26" x14ac:dyDescent="0.25">
      <c r="A65" s="41" t="s">
        <v>64</v>
      </c>
      <c r="B65" s="42"/>
      <c r="C65" s="42"/>
      <c r="D65" s="43"/>
      <c r="E65" s="53"/>
      <c r="F65" s="42"/>
      <c r="G65" s="42"/>
      <c r="H65" s="43"/>
      <c r="I65" s="54"/>
      <c r="J65" s="42">
        <v>39.299999999999997</v>
      </c>
      <c r="K65" s="42">
        <v>43.1</v>
      </c>
      <c r="L65" s="43">
        <f t="shared" si="0"/>
        <v>9.6692111959287619E-2</v>
      </c>
      <c r="M65" s="45"/>
      <c r="N65" s="42">
        <v>47.6</v>
      </c>
      <c r="O65" s="42">
        <v>51.6</v>
      </c>
      <c r="P65" s="43">
        <f t="shared" si="1"/>
        <v>8.4033613445378075E-2</v>
      </c>
      <c r="Q65" s="45"/>
      <c r="R65" s="42">
        <v>57.9</v>
      </c>
      <c r="S65" s="42">
        <v>60.6</v>
      </c>
      <c r="T65" s="46">
        <f t="shared" si="2"/>
        <v>4.663212435233155E-2</v>
      </c>
      <c r="U65" s="47"/>
      <c r="V65" s="48">
        <f t="shared" si="3"/>
        <v>21.300000000000004</v>
      </c>
      <c r="W65" s="49">
        <f t="shared" si="6"/>
        <v>60.6</v>
      </c>
      <c r="X65" s="50"/>
      <c r="Y65" s="51">
        <f t="shared" si="4"/>
        <v>0.54198473282442761</v>
      </c>
      <c r="Z65" s="52"/>
    </row>
    <row r="66" spans="1:26" x14ac:dyDescent="0.25">
      <c r="A66" s="41" t="s">
        <v>65</v>
      </c>
      <c r="B66" s="42"/>
      <c r="C66" s="42"/>
      <c r="D66" s="43"/>
      <c r="E66" s="53"/>
      <c r="F66" s="42"/>
      <c r="G66" s="42"/>
      <c r="H66" s="43"/>
      <c r="I66" s="54"/>
      <c r="J66" s="42">
        <v>33.4</v>
      </c>
      <c r="K66" s="42">
        <v>39.6</v>
      </c>
      <c r="L66" s="43">
        <f t="shared" ref="L66:L129" si="7">K66/J66-1</f>
        <v>0.18562874251497008</v>
      </c>
      <c r="M66" s="45"/>
      <c r="N66" s="42">
        <v>44.6</v>
      </c>
      <c r="O66" s="42">
        <v>54.9</v>
      </c>
      <c r="P66" s="43">
        <f t="shared" ref="P66:P129" si="8">O66/N66-1</f>
        <v>0.23094170403587433</v>
      </c>
      <c r="Q66" s="45"/>
      <c r="R66" s="42">
        <v>63.8</v>
      </c>
      <c r="S66" s="42">
        <v>66.5</v>
      </c>
      <c r="T66" s="46">
        <f t="shared" si="2"/>
        <v>4.2319749216300995E-2</v>
      </c>
      <c r="U66" s="47"/>
      <c r="V66" s="48">
        <f t="shared" si="3"/>
        <v>33.1</v>
      </c>
      <c r="W66" s="49">
        <f t="shared" si="6"/>
        <v>66.5</v>
      </c>
      <c r="X66" s="50"/>
      <c r="Y66" s="51">
        <f t="shared" si="4"/>
        <v>0.99101796407185638</v>
      </c>
      <c r="Z66" s="52"/>
    </row>
    <row r="67" spans="1:26" x14ac:dyDescent="0.25">
      <c r="A67" s="41" t="s">
        <v>66</v>
      </c>
      <c r="B67" s="42">
        <v>43.1</v>
      </c>
      <c r="C67" s="42"/>
      <c r="D67" s="43"/>
      <c r="E67" s="53"/>
      <c r="F67" s="42"/>
      <c r="G67" s="42">
        <v>56.3</v>
      </c>
      <c r="H67" s="43"/>
      <c r="I67" s="54"/>
      <c r="J67" s="42">
        <v>67.099999999999994</v>
      </c>
      <c r="K67" s="42">
        <v>70.2</v>
      </c>
      <c r="L67" s="43">
        <f t="shared" si="7"/>
        <v>4.6199701937406967E-2</v>
      </c>
      <c r="M67" s="45"/>
      <c r="N67" s="42">
        <v>69.099999999999994</v>
      </c>
      <c r="O67" s="42">
        <v>68.7</v>
      </c>
      <c r="P67" s="43">
        <f t="shared" si="8"/>
        <v>-5.7887120115772683E-3</v>
      </c>
      <c r="Q67" s="45"/>
      <c r="R67" s="42">
        <v>75.7</v>
      </c>
      <c r="S67" s="42">
        <v>77.099999999999994</v>
      </c>
      <c r="T67" s="46">
        <f t="shared" ref="T67:T130" si="9">S67/R67-1</f>
        <v>1.8494055482166427E-2</v>
      </c>
      <c r="U67" s="47"/>
      <c r="V67" s="48">
        <f t="shared" ref="V67:V130" si="10">S67-J67</f>
        <v>10</v>
      </c>
      <c r="W67" s="49">
        <f t="shared" si="6"/>
        <v>33.999999999999993</v>
      </c>
      <c r="X67" s="50"/>
      <c r="Y67" s="51">
        <f t="shared" ref="Y67:Y130" si="11">S67/J67-1</f>
        <v>0.1490312965722802</v>
      </c>
      <c r="Z67" s="52">
        <f>S67/B67-1</f>
        <v>0.7888631090487237</v>
      </c>
    </row>
    <row r="68" spans="1:26" x14ac:dyDescent="0.25">
      <c r="A68" s="41" t="s">
        <v>67</v>
      </c>
      <c r="B68" s="42"/>
      <c r="C68" s="42"/>
      <c r="D68" s="43"/>
      <c r="E68" s="53"/>
      <c r="F68" s="42"/>
      <c r="G68" s="42"/>
      <c r="H68" s="43"/>
      <c r="I68" s="54"/>
      <c r="J68" s="42">
        <v>43</v>
      </c>
      <c r="K68" s="42">
        <v>47.9</v>
      </c>
      <c r="L68" s="43">
        <f t="shared" si="7"/>
        <v>0.11395348837209296</v>
      </c>
      <c r="M68" s="45"/>
      <c r="N68" s="42">
        <v>57.8</v>
      </c>
      <c r="O68" s="42">
        <v>56.1</v>
      </c>
      <c r="P68" s="43">
        <f t="shared" si="8"/>
        <v>-2.9411764705882248E-2</v>
      </c>
      <c r="Q68" s="45"/>
      <c r="R68" s="42">
        <v>46.6</v>
      </c>
      <c r="S68" s="42">
        <v>57.1</v>
      </c>
      <c r="T68" s="46">
        <f t="shared" si="9"/>
        <v>0.22532188841201717</v>
      </c>
      <c r="U68" s="47"/>
      <c r="V68" s="48">
        <f t="shared" si="10"/>
        <v>14.100000000000001</v>
      </c>
      <c r="W68" s="49">
        <f t="shared" si="6"/>
        <v>57.1</v>
      </c>
      <c r="X68" s="50"/>
      <c r="Y68" s="51">
        <f t="shared" si="11"/>
        <v>0.32790697674418601</v>
      </c>
      <c r="Z68" s="52"/>
    </row>
    <row r="69" spans="1:26" x14ac:dyDescent="0.25">
      <c r="A69" s="41" t="s">
        <v>68</v>
      </c>
      <c r="B69" s="42"/>
      <c r="C69" s="42"/>
      <c r="D69" s="43"/>
      <c r="E69" s="53"/>
      <c r="F69" s="42"/>
      <c r="G69" s="42"/>
      <c r="H69" s="43"/>
      <c r="I69" s="54"/>
      <c r="J69" s="42">
        <v>36.4</v>
      </c>
      <c r="K69" s="42">
        <v>42.4</v>
      </c>
      <c r="L69" s="43">
        <f t="shared" si="7"/>
        <v>0.16483516483516492</v>
      </c>
      <c r="M69" s="45"/>
      <c r="N69" s="42">
        <v>43.2</v>
      </c>
      <c r="O69" s="42">
        <v>48.3</v>
      </c>
      <c r="P69" s="43">
        <f t="shared" si="8"/>
        <v>0.11805555555555536</v>
      </c>
      <c r="Q69" s="45"/>
      <c r="R69" s="42">
        <v>59.7</v>
      </c>
      <c r="S69" s="42">
        <v>65</v>
      </c>
      <c r="T69" s="46">
        <f t="shared" si="9"/>
        <v>8.8777219430485665E-2</v>
      </c>
      <c r="U69" s="47"/>
      <c r="V69" s="48">
        <f t="shared" si="10"/>
        <v>28.6</v>
      </c>
      <c r="W69" s="49">
        <f t="shared" si="6"/>
        <v>65</v>
      </c>
      <c r="X69" s="50"/>
      <c r="Y69" s="51">
        <f t="shared" si="11"/>
        <v>0.78571428571428581</v>
      </c>
      <c r="Z69" s="52"/>
    </row>
    <row r="70" spans="1:26" x14ac:dyDescent="0.25">
      <c r="A70" s="41" t="s">
        <v>69</v>
      </c>
      <c r="B70" s="42"/>
      <c r="C70" s="42"/>
      <c r="D70" s="43"/>
      <c r="E70" s="53"/>
      <c r="F70" s="42"/>
      <c r="G70" s="42"/>
      <c r="H70" s="43"/>
      <c r="I70" s="54"/>
      <c r="J70" s="42">
        <v>49.1</v>
      </c>
      <c r="K70" s="42">
        <v>54.5</v>
      </c>
      <c r="L70" s="43">
        <f t="shared" si="7"/>
        <v>0.10997963340122197</v>
      </c>
      <c r="M70" s="45"/>
      <c r="N70" s="42">
        <v>53.9</v>
      </c>
      <c r="O70" s="42">
        <v>62.4</v>
      </c>
      <c r="P70" s="43">
        <f t="shared" si="8"/>
        <v>0.1576994434137291</v>
      </c>
      <c r="Q70" s="45"/>
      <c r="R70" s="42">
        <v>77.7</v>
      </c>
      <c r="S70" s="42">
        <v>78.599999999999994</v>
      </c>
      <c r="T70" s="46">
        <f t="shared" si="9"/>
        <v>1.158301158301156E-2</v>
      </c>
      <c r="U70" s="47"/>
      <c r="V70" s="48">
        <f t="shared" si="10"/>
        <v>29.499999999999993</v>
      </c>
      <c r="W70" s="49">
        <f t="shared" si="6"/>
        <v>78.599999999999994</v>
      </c>
      <c r="X70" s="50"/>
      <c r="Y70" s="51">
        <f t="shared" si="11"/>
        <v>0.60081466395112004</v>
      </c>
      <c r="Z70" s="52"/>
    </row>
    <row r="71" spans="1:26" x14ac:dyDescent="0.25">
      <c r="A71" s="41" t="s">
        <v>70</v>
      </c>
      <c r="B71" s="42"/>
      <c r="C71" s="42"/>
      <c r="D71" s="43"/>
      <c r="E71" s="53"/>
      <c r="F71" s="42"/>
      <c r="G71" s="42"/>
      <c r="H71" s="43"/>
      <c r="I71" s="54"/>
      <c r="J71" s="42">
        <v>59.8</v>
      </c>
      <c r="K71" s="42">
        <v>74</v>
      </c>
      <c r="L71" s="43">
        <f t="shared" si="7"/>
        <v>0.23745819397993317</v>
      </c>
      <c r="M71" s="45"/>
      <c r="N71" s="42">
        <v>76.2</v>
      </c>
      <c r="O71" s="42">
        <v>76.400000000000006</v>
      </c>
      <c r="P71" s="43">
        <f t="shared" si="8"/>
        <v>2.624671916010568E-3</v>
      </c>
      <c r="Q71" s="45"/>
      <c r="R71" s="42">
        <v>77.2</v>
      </c>
      <c r="S71" s="42">
        <v>79.3</v>
      </c>
      <c r="T71" s="46">
        <f t="shared" si="9"/>
        <v>2.7202072538859978E-2</v>
      </c>
      <c r="U71" s="47"/>
      <c r="V71" s="48">
        <f t="shared" si="10"/>
        <v>19.5</v>
      </c>
      <c r="W71" s="49">
        <f t="shared" si="6"/>
        <v>79.3</v>
      </c>
      <c r="X71" s="50"/>
      <c r="Y71" s="51">
        <f t="shared" si="11"/>
        <v>0.32608695652173925</v>
      </c>
      <c r="Z71" s="52"/>
    </row>
    <row r="72" spans="1:26" x14ac:dyDescent="0.25">
      <c r="A72" s="41" t="s">
        <v>71</v>
      </c>
      <c r="B72" s="42"/>
      <c r="C72" s="42"/>
      <c r="D72" s="43"/>
      <c r="E72" s="53"/>
      <c r="F72" s="42"/>
      <c r="G72" s="42"/>
      <c r="H72" s="43"/>
      <c r="I72" s="54"/>
      <c r="J72" s="42">
        <v>49.5</v>
      </c>
      <c r="K72" s="42">
        <v>60.8</v>
      </c>
      <c r="L72" s="43">
        <f t="shared" si="7"/>
        <v>0.2282828282828282</v>
      </c>
      <c r="M72" s="45"/>
      <c r="N72" s="42">
        <v>62.7</v>
      </c>
      <c r="O72" s="42">
        <v>66.3</v>
      </c>
      <c r="P72" s="43">
        <f t="shared" si="8"/>
        <v>5.7416267942583588E-2</v>
      </c>
      <c r="Q72" s="45"/>
      <c r="R72" s="42">
        <v>67.3</v>
      </c>
      <c r="S72" s="42">
        <v>67.099999999999994</v>
      </c>
      <c r="T72" s="46">
        <f t="shared" si="9"/>
        <v>-2.9717682020802272E-3</v>
      </c>
      <c r="U72" s="47"/>
      <c r="V72" s="48">
        <f t="shared" si="10"/>
        <v>17.599999999999994</v>
      </c>
      <c r="W72" s="49">
        <f t="shared" si="6"/>
        <v>67.099999999999994</v>
      </c>
      <c r="X72" s="50"/>
      <c r="Y72" s="51">
        <f t="shared" si="11"/>
        <v>0.3555555555555554</v>
      </c>
      <c r="Z72" s="52"/>
    </row>
    <row r="73" spans="1:26" x14ac:dyDescent="0.25">
      <c r="A73" s="41" t="s">
        <v>72</v>
      </c>
      <c r="B73" s="42">
        <v>41.8</v>
      </c>
      <c r="C73" s="42">
        <v>49.6</v>
      </c>
      <c r="D73" s="43">
        <f t="shared" ref="D73:D107" si="12">C73/B73-1</f>
        <v>0.18660287081339733</v>
      </c>
      <c r="E73" s="53"/>
      <c r="F73" s="42">
        <v>47.7</v>
      </c>
      <c r="G73" s="42">
        <v>57.4</v>
      </c>
      <c r="H73" s="43">
        <f>G73/F73-1</f>
        <v>0.20335429769392022</v>
      </c>
      <c r="I73" s="54"/>
      <c r="J73" s="42">
        <v>64.2</v>
      </c>
      <c r="K73" s="42">
        <v>69.099999999999994</v>
      </c>
      <c r="L73" s="43">
        <f t="shared" si="7"/>
        <v>7.6323987538940763E-2</v>
      </c>
      <c r="M73" s="45"/>
      <c r="N73" s="42">
        <v>73.599999999999994</v>
      </c>
      <c r="O73" s="42">
        <v>76.599999999999994</v>
      </c>
      <c r="P73" s="43">
        <f t="shared" si="8"/>
        <v>4.0760869565217295E-2</v>
      </c>
      <c r="Q73" s="45"/>
      <c r="R73" s="42">
        <v>80</v>
      </c>
      <c r="S73" s="42">
        <v>82</v>
      </c>
      <c r="T73" s="46">
        <f t="shared" si="9"/>
        <v>2.4999999999999911E-2</v>
      </c>
      <c r="U73" s="47"/>
      <c r="V73" s="48">
        <f t="shared" si="10"/>
        <v>17.799999999999997</v>
      </c>
      <c r="W73" s="49">
        <f t="shared" si="6"/>
        <v>40.200000000000003</v>
      </c>
      <c r="X73" s="50"/>
      <c r="Y73" s="51">
        <f t="shared" si="11"/>
        <v>0.27725856697819307</v>
      </c>
      <c r="Z73" s="52">
        <f>S73/B73-1</f>
        <v>0.96172248803827776</v>
      </c>
    </row>
    <row r="74" spans="1:26" x14ac:dyDescent="0.25">
      <c r="A74" s="41" t="s">
        <v>73</v>
      </c>
      <c r="B74" s="42">
        <v>45.1</v>
      </c>
      <c r="C74" s="42">
        <v>36.5</v>
      </c>
      <c r="D74" s="43">
        <f t="shared" si="12"/>
        <v>-0.19068736141906872</v>
      </c>
      <c r="E74" s="53"/>
      <c r="F74" s="42">
        <v>51.8</v>
      </c>
      <c r="G74" s="42">
        <v>58.3</v>
      </c>
      <c r="H74" s="43">
        <f>G74/F74-1</f>
        <v>0.12548262548262556</v>
      </c>
      <c r="I74" s="45"/>
      <c r="J74" s="42">
        <v>66.400000000000006</v>
      </c>
      <c r="K74" s="42">
        <v>71.099999999999994</v>
      </c>
      <c r="L74" s="43">
        <f t="shared" si="7"/>
        <v>7.0783132530120252E-2</v>
      </c>
      <c r="M74" s="45"/>
      <c r="N74" s="42">
        <v>74.2</v>
      </c>
      <c r="O74" s="42">
        <v>77.900000000000006</v>
      </c>
      <c r="P74" s="43">
        <f t="shared" si="8"/>
        <v>4.9865229110512166E-2</v>
      </c>
      <c r="Q74" s="45"/>
      <c r="R74" s="42">
        <v>81.400000000000006</v>
      </c>
      <c r="S74" s="42">
        <v>82.5</v>
      </c>
      <c r="T74" s="46">
        <f t="shared" si="9"/>
        <v>1.3513513513513375E-2</v>
      </c>
      <c r="U74" s="47"/>
      <c r="V74" s="48">
        <f t="shared" si="10"/>
        <v>16.099999999999994</v>
      </c>
      <c r="W74" s="49">
        <f t="shared" si="6"/>
        <v>37.4</v>
      </c>
      <c r="X74" s="50"/>
      <c r="Y74" s="51">
        <f t="shared" si="11"/>
        <v>0.2424698795180722</v>
      </c>
      <c r="Z74" s="52">
        <f>S74/B74-1</f>
        <v>0.82926829268292668</v>
      </c>
    </row>
    <row r="75" spans="1:26" x14ac:dyDescent="0.25">
      <c r="A75" s="41" t="s">
        <v>74</v>
      </c>
      <c r="B75" s="42"/>
      <c r="C75" s="42"/>
      <c r="D75" s="43"/>
      <c r="E75" s="53"/>
      <c r="F75" s="42"/>
      <c r="G75" s="42"/>
      <c r="H75" s="43"/>
      <c r="I75" s="45"/>
      <c r="J75" s="42">
        <v>49.2</v>
      </c>
      <c r="K75" s="42">
        <v>61.1</v>
      </c>
      <c r="L75" s="43">
        <f t="shared" si="7"/>
        <v>0.24186991869918706</v>
      </c>
      <c r="M75" s="45"/>
      <c r="N75" s="42">
        <v>66.099999999999994</v>
      </c>
      <c r="O75" s="42">
        <v>72.400000000000006</v>
      </c>
      <c r="P75" s="43">
        <f t="shared" si="8"/>
        <v>9.5310136157337633E-2</v>
      </c>
      <c r="Q75" s="45"/>
      <c r="R75" s="42">
        <v>75.8</v>
      </c>
      <c r="S75" s="42">
        <v>74.900000000000006</v>
      </c>
      <c r="T75" s="46">
        <f t="shared" si="9"/>
        <v>-1.1873350923482739E-2</v>
      </c>
      <c r="U75" s="47"/>
      <c r="V75" s="48">
        <f t="shared" si="10"/>
        <v>25.700000000000003</v>
      </c>
      <c r="W75" s="49">
        <f t="shared" si="6"/>
        <v>74.900000000000006</v>
      </c>
      <c r="X75" s="50"/>
      <c r="Y75" s="51">
        <f t="shared" si="11"/>
        <v>0.52235772357723587</v>
      </c>
      <c r="Z75" s="52"/>
    </row>
    <row r="76" spans="1:26" x14ac:dyDescent="0.25">
      <c r="A76" s="41" t="s">
        <v>75</v>
      </c>
      <c r="B76" s="42"/>
      <c r="C76" s="42"/>
      <c r="D76" s="43"/>
      <c r="E76" s="53"/>
      <c r="F76" s="42"/>
      <c r="G76" s="42"/>
      <c r="H76" s="43"/>
      <c r="I76" s="54"/>
      <c r="J76" s="42">
        <v>51.9</v>
      </c>
      <c r="K76" s="42">
        <v>61</v>
      </c>
      <c r="L76" s="43">
        <f t="shared" si="7"/>
        <v>0.17533718689788058</v>
      </c>
      <c r="M76" s="45"/>
      <c r="N76" s="42">
        <v>67.099999999999994</v>
      </c>
      <c r="O76" s="42">
        <v>76</v>
      </c>
      <c r="P76" s="43">
        <f t="shared" si="8"/>
        <v>0.13263785394932937</v>
      </c>
      <c r="Q76" s="45"/>
      <c r="R76" s="42">
        <v>81</v>
      </c>
      <c r="S76" s="42">
        <v>79.5</v>
      </c>
      <c r="T76" s="46">
        <f t="shared" si="9"/>
        <v>-1.851851851851849E-2</v>
      </c>
      <c r="U76" s="47"/>
      <c r="V76" s="48">
        <f t="shared" si="10"/>
        <v>27.6</v>
      </c>
      <c r="W76" s="49">
        <f t="shared" si="6"/>
        <v>79.5</v>
      </c>
      <c r="X76" s="50"/>
      <c r="Y76" s="51">
        <f t="shared" si="11"/>
        <v>0.53179190751445082</v>
      </c>
      <c r="Z76" s="52"/>
    </row>
    <row r="77" spans="1:26" x14ac:dyDescent="0.25">
      <c r="A77" s="41" t="s">
        <v>76</v>
      </c>
      <c r="B77" s="42"/>
      <c r="C77" s="42"/>
      <c r="D77" s="43"/>
      <c r="E77" s="53"/>
      <c r="F77" s="42"/>
      <c r="G77" s="42"/>
      <c r="H77" s="43"/>
      <c r="I77" s="54"/>
      <c r="J77" s="42">
        <v>39.6</v>
      </c>
      <c r="K77" s="42">
        <v>49.8</v>
      </c>
      <c r="L77" s="43">
        <f t="shared" si="7"/>
        <v>0.25757575757575757</v>
      </c>
      <c r="M77" s="45"/>
      <c r="N77" s="42">
        <v>57.5</v>
      </c>
      <c r="O77" s="42">
        <v>60.7</v>
      </c>
      <c r="P77" s="43">
        <f t="shared" si="8"/>
        <v>5.5652173913043557E-2</v>
      </c>
      <c r="Q77" s="45"/>
      <c r="R77" s="42">
        <v>63.9</v>
      </c>
      <c r="S77" s="42">
        <v>65.8</v>
      </c>
      <c r="T77" s="46">
        <f t="shared" si="9"/>
        <v>2.9733959311424085E-2</v>
      </c>
      <c r="U77" s="47"/>
      <c r="V77" s="48">
        <f t="shared" si="10"/>
        <v>26.199999999999996</v>
      </c>
      <c r="W77" s="49">
        <f t="shared" si="6"/>
        <v>65.8</v>
      </c>
      <c r="X77" s="50"/>
      <c r="Y77" s="51">
        <f t="shared" si="11"/>
        <v>0.66161616161616155</v>
      </c>
      <c r="Z77" s="52"/>
    </row>
    <row r="78" spans="1:26" x14ac:dyDescent="0.25">
      <c r="A78" s="41" t="s">
        <v>77</v>
      </c>
      <c r="B78" s="42"/>
      <c r="C78" s="42"/>
      <c r="D78" s="43"/>
      <c r="E78" s="53"/>
      <c r="F78" s="42"/>
      <c r="G78" s="42"/>
      <c r="H78" s="43"/>
      <c r="I78" s="54"/>
      <c r="J78" s="42">
        <v>31.8</v>
      </c>
      <c r="K78" s="42">
        <v>37.4</v>
      </c>
      <c r="L78" s="43">
        <f t="shared" si="7"/>
        <v>0.17610062893081757</v>
      </c>
      <c r="M78" s="45"/>
      <c r="N78" s="42">
        <v>45.2</v>
      </c>
      <c r="O78" s="42">
        <v>55.5</v>
      </c>
      <c r="P78" s="43">
        <f t="shared" si="8"/>
        <v>0.22787610619469012</v>
      </c>
      <c r="Q78" s="45"/>
      <c r="R78" s="42">
        <v>60.7</v>
      </c>
      <c r="S78" s="42">
        <v>62.1</v>
      </c>
      <c r="T78" s="46">
        <f t="shared" si="9"/>
        <v>2.3064250411861664E-2</v>
      </c>
      <c r="U78" s="47"/>
      <c r="V78" s="48">
        <f t="shared" si="10"/>
        <v>30.3</v>
      </c>
      <c r="W78" s="49">
        <f t="shared" si="6"/>
        <v>62.1</v>
      </c>
      <c r="X78" s="50"/>
      <c r="Y78" s="51">
        <f t="shared" si="11"/>
        <v>0.95283018867924518</v>
      </c>
      <c r="Z78" s="52"/>
    </row>
    <row r="79" spans="1:26" x14ac:dyDescent="0.25">
      <c r="A79" s="41" t="s">
        <v>78</v>
      </c>
      <c r="B79" s="42"/>
      <c r="C79" s="42"/>
      <c r="D79" s="43"/>
      <c r="E79" s="53"/>
      <c r="F79" s="42"/>
      <c r="G79" s="42"/>
      <c r="H79" s="43"/>
      <c r="I79" s="54"/>
      <c r="J79" s="42">
        <v>57.7</v>
      </c>
      <c r="K79" s="42">
        <v>62.9</v>
      </c>
      <c r="L79" s="43">
        <f t="shared" si="7"/>
        <v>9.0121317157712211E-2</v>
      </c>
      <c r="M79" s="45"/>
      <c r="N79" s="42">
        <v>67.2</v>
      </c>
      <c r="O79" s="42">
        <v>68.900000000000006</v>
      </c>
      <c r="P79" s="43">
        <f t="shared" si="8"/>
        <v>2.5297619047619069E-2</v>
      </c>
      <c r="Q79" s="45"/>
      <c r="R79" s="42">
        <v>72.099999999999994</v>
      </c>
      <c r="S79" s="42">
        <v>71.7</v>
      </c>
      <c r="T79" s="46">
        <f t="shared" si="9"/>
        <v>-5.5478502080442693E-3</v>
      </c>
      <c r="U79" s="47"/>
      <c r="V79" s="48">
        <f t="shared" si="10"/>
        <v>14</v>
      </c>
      <c r="W79" s="49">
        <f t="shared" si="6"/>
        <v>71.7</v>
      </c>
      <c r="X79" s="50"/>
      <c r="Y79" s="51">
        <f t="shared" si="11"/>
        <v>0.24263431542461</v>
      </c>
      <c r="Z79" s="52"/>
    </row>
    <row r="80" spans="1:26" x14ac:dyDescent="0.25">
      <c r="A80" s="41" t="s">
        <v>79</v>
      </c>
      <c r="B80" s="42"/>
      <c r="C80" s="42">
        <v>40.5</v>
      </c>
      <c r="D80" s="43"/>
      <c r="E80" s="53"/>
      <c r="F80" s="42"/>
      <c r="G80" s="42">
        <v>61.5</v>
      </c>
      <c r="H80" s="43"/>
      <c r="I80" s="54"/>
      <c r="J80" s="42">
        <v>66.8</v>
      </c>
      <c r="K80" s="42">
        <v>70.599999999999994</v>
      </c>
      <c r="L80" s="43">
        <f t="shared" si="7"/>
        <v>5.6886227544910239E-2</v>
      </c>
      <c r="M80" s="45"/>
      <c r="N80" s="42">
        <v>73.099999999999994</v>
      </c>
      <c r="O80" s="42">
        <v>76.599999999999994</v>
      </c>
      <c r="P80" s="43">
        <f t="shared" si="8"/>
        <v>4.7879616963064198E-2</v>
      </c>
      <c r="Q80" s="45"/>
      <c r="R80" s="42">
        <v>80.099999999999994</v>
      </c>
      <c r="S80" s="42">
        <v>80.599999999999994</v>
      </c>
      <c r="T80" s="46">
        <f t="shared" si="9"/>
        <v>6.2421972534332237E-3</v>
      </c>
      <c r="U80" s="47"/>
      <c r="V80" s="48">
        <f t="shared" si="10"/>
        <v>13.799999999999997</v>
      </c>
      <c r="W80" s="49">
        <f t="shared" si="6"/>
        <v>80.599999999999994</v>
      </c>
      <c r="X80" s="50"/>
      <c r="Y80" s="51">
        <f t="shared" si="11"/>
        <v>0.20658682634730541</v>
      </c>
      <c r="Z80" s="52"/>
    </row>
    <row r="81" spans="1:26" x14ac:dyDescent="0.25">
      <c r="A81" s="41" t="s">
        <v>80</v>
      </c>
      <c r="B81" s="42"/>
      <c r="C81" s="42"/>
      <c r="D81" s="43"/>
      <c r="E81" s="53"/>
      <c r="F81" s="42"/>
      <c r="G81" s="42"/>
      <c r="H81" s="43"/>
      <c r="I81" s="54"/>
      <c r="J81" s="42">
        <v>43.1</v>
      </c>
      <c r="K81" s="42">
        <v>47.8</v>
      </c>
      <c r="L81" s="43">
        <f t="shared" si="7"/>
        <v>0.10904872389791165</v>
      </c>
      <c r="M81" s="45"/>
      <c r="N81" s="42">
        <v>51.1</v>
      </c>
      <c r="O81" s="42">
        <v>56.6</v>
      </c>
      <c r="P81" s="43">
        <f t="shared" si="8"/>
        <v>0.10763209393346385</v>
      </c>
      <c r="Q81" s="45"/>
      <c r="R81" s="42">
        <v>61.2</v>
      </c>
      <c r="S81" s="42">
        <v>63.8</v>
      </c>
      <c r="T81" s="46">
        <f t="shared" si="9"/>
        <v>4.2483660130718803E-2</v>
      </c>
      <c r="U81" s="47"/>
      <c r="V81" s="48">
        <f t="shared" si="10"/>
        <v>20.699999999999996</v>
      </c>
      <c r="W81" s="49">
        <f t="shared" si="6"/>
        <v>63.8</v>
      </c>
      <c r="X81" s="50"/>
      <c r="Y81" s="51">
        <f t="shared" si="11"/>
        <v>0.4802784222737817</v>
      </c>
      <c r="Z81" s="52"/>
    </row>
    <row r="82" spans="1:26" x14ac:dyDescent="0.25">
      <c r="A82" s="41" t="s">
        <v>81</v>
      </c>
      <c r="B82" s="42"/>
      <c r="C82" s="42"/>
      <c r="D82" s="43"/>
      <c r="E82" s="53"/>
      <c r="F82" s="42"/>
      <c r="G82" s="42"/>
      <c r="H82" s="43"/>
      <c r="I82" s="54"/>
      <c r="J82" s="42">
        <v>68</v>
      </c>
      <c r="K82" s="42">
        <v>70.599999999999994</v>
      </c>
      <c r="L82" s="43">
        <f t="shared" si="7"/>
        <v>3.8235294117646923E-2</v>
      </c>
      <c r="M82" s="45"/>
      <c r="N82" s="42">
        <v>73.8</v>
      </c>
      <c r="O82" s="42">
        <v>76.599999999999994</v>
      </c>
      <c r="P82" s="43">
        <f t="shared" si="8"/>
        <v>3.7940379403794022E-2</v>
      </c>
      <c r="Q82" s="45"/>
      <c r="R82" s="42">
        <v>81</v>
      </c>
      <c r="S82" s="42">
        <v>79.3</v>
      </c>
      <c r="T82" s="46">
        <f t="shared" si="9"/>
        <v>-2.0987654320987703E-2</v>
      </c>
      <c r="U82" s="47"/>
      <c r="V82" s="48">
        <f t="shared" si="10"/>
        <v>11.299999999999997</v>
      </c>
      <c r="W82" s="49">
        <f t="shared" si="6"/>
        <v>79.3</v>
      </c>
      <c r="X82" s="50"/>
      <c r="Y82" s="51">
        <f t="shared" si="11"/>
        <v>0.16617647058823515</v>
      </c>
      <c r="Z82" s="52"/>
    </row>
    <row r="83" spans="1:26" x14ac:dyDescent="0.25">
      <c r="A83" s="41" t="s">
        <v>82</v>
      </c>
      <c r="B83" s="42"/>
      <c r="C83" s="42"/>
      <c r="D83" s="43"/>
      <c r="E83" s="53"/>
      <c r="F83" s="42">
        <v>44.7</v>
      </c>
      <c r="G83" s="42"/>
      <c r="H83" s="43"/>
      <c r="I83" s="54"/>
      <c r="J83" s="42">
        <v>66.400000000000006</v>
      </c>
      <c r="K83" s="42">
        <v>71.5</v>
      </c>
      <c r="L83" s="43">
        <f t="shared" si="7"/>
        <v>7.6807228915662495E-2</v>
      </c>
      <c r="M83" s="45"/>
      <c r="N83" s="42">
        <v>74.599999999999994</v>
      </c>
      <c r="O83" s="42">
        <v>77.8</v>
      </c>
      <c r="P83" s="43">
        <f t="shared" si="8"/>
        <v>4.2895442359249358E-2</v>
      </c>
      <c r="Q83" s="45"/>
      <c r="R83" s="42">
        <v>80.5</v>
      </c>
      <c r="S83" s="42">
        <v>80.099999999999994</v>
      </c>
      <c r="T83" s="46">
        <f t="shared" si="9"/>
        <v>-4.9689440993789802E-3</v>
      </c>
      <c r="U83" s="47"/>
      <c r="V83" s="48">
        <f t="shared" si="10"/>
        <v>13.699999999999989</v>
      </c>
      <c r="W83" s="49">
        <f t="shared" si="6"/>
        <v>80.099999999999994</v>
      </c>
      <c r="X83" s="50"/>
      <c r="Y83" s="51">
        <f t="shared" si="11"/>
        <v>0.20632530120481918</v>
      </c>
      <c r="Z83" s="52"/>
    </row>
    <row r="84" spans="1:26" x14ac:dyDescent="0.25">
      <c r="A84" s="41" t="s">
        <v>83</v>
      </c>
      <c r="B84" s="42"/>
      <c r="C84" s="42"/>
      <c r="D84" s="43"/>
      <c r="E84" s="53"/>
      <c r="F84" s="42"/>
      <c r="G84" s="42"/>
      <c r="H84" s="43"/>
      <c r="I84" s="54"/>
      <c r="J84" s="42">
        <v>45.9</v>
      </c>
      <c r="K84" s="42">
        <v>61.1</v>
      </c>
      <c r="L84" s="43">
        <f t="shared" si="7"/>
        <v>0.33115468409586057</v>
      </c>
      <c r="M84" s="45"/>
      <c r="N84" s="42">
        <v>63.4</v>
      </c>
      <c r="O84" s="42">
        <v>65.599999999999994</v>
      </c>
      <c r="P84" s="43">
        <f t="shared" si="8"/>
        <v>3.4700315457413256E-2</v>
      </c>
      <c r="Q84" s="45"/>
      <c r="R84" s="42">
        <v>70.3</v>
      </c>
      <c r="S84" s="42">
        <v>72.400000000000006</v>
      </c>
      <c r="T84" s="46">
        <f t="shared" si="9"/>
        <v>2.9871977240398362E-2</v>
      </c>
      <c r="U84" s="47"/>
      <c r="V84" s="48">
        <f t="shared" si="10"/>
        <v>26.500000000000007</v>
      </c>
      <c r="W84" s="49">
        <f t="shared" si="6"/>
        <v>72.400000000000006</v>
      </c>
      <c r="X84" s="50"/>
      <c r="Y84" s="51">
        <f t="shared" si="11"/>
        <v>0.57734204793028332</v>
      </c>
      <c r="Z84" s="52"/>
    </row>
    <row r="85" spans="1:26" x14ac:dyDescent="0.25">
      <c r="A85" s="41" t="s">
        <v>84</v>
      </c>
      <c r="B85" s="42"/>
      <c r="C85" s="42"/>
      <c r="D85" s="43"/>
      <c r="E85" s="53"/>
      <c r="F85" s="42"/>
      <c r="G85" s="42"/>
      <c r="H85" s="43"/>
      <c r="I85" s="54"/>
      <c r="J85" s="42">
        <v>52.8</v>
      </c>
      <c r="K85" s="42">
        <v>64.7</v>
      </c>
      <c r="L85" s="43">
        <f t="shared" si="7"/>
        <v>0.22537878787878807</v>
      </c>
      <c r="M85" s="45"/>
      <c r="N85" s="42">
        <v>68.099999999999994</v>
      </c>
      <c r="O85" s="42">
        <v>72.099999999999994</v>
      </c>
      <c r="P85" s="43">
        <f t="shared" si="8"/>
        <v>5.8737151248164476E-2</v>
      </c>
      <c r="Q85" s="45"/>
      <c r="R85" s="42">
        <v>75</v>
      </c>
      <c r="S85" s="42">
        <v>74.900000000000006</v>
      </c>
      <c r="T85" s="46">
        <f t="shared" si="9"/>
        <v>-1.3333333333332975E-3</v>
      </c>
      <c r="U85" s="47"/>
      <c r="V85" s="48">
        <f t="shared" si="10"/>
        <v>22.100000000000009</v>
      </c>
      <c r="W85" s="49">
        <f t="shared" si="6"/>
        <v>74.900000000000006</v>
      </c>
      <c r="X85" s="50"/>
      <c r="Y85" s="51">
        <f t="shared" si="11"/>
        <v>0.41856060606060619</v>
      </c>
      <c r="Z85" s="52"/>
    </row>
    <row r="86" spans="1:26" x14ac:dyDescent="0.25">
      <c r="A86" s="41" t="s">
        <v>85</v>
      </c>
      <c r="B86" s="42"/>
      <c r="C86" s="42"/>
      <c r="D86" s="43"/>
      <c r="E86" s="53"/>
      <c r="F86" s="42"/>
      <c r="G86" s="42"/>
      <c r="H86" s="43"/>
      <c r="I86" s="54"/>
      <c r="J86" s="42">
        <v>49.7</v>
      </c>
      <c r="K86" s="42">
        <v>62.1</v>
      </c>
      <c r="L86" s="43">
        <f t="shared" si="7"/>
        <v>0.24949698189134795</v>
      </c>
      <c r="M86" s="45"/>
      <c r="N86" s="42">
        <v>70.099999999999994</v>
      </c>
      <c r="O86" s="42">
        <v>75.8</v>
      </c>
      <c r="P86" s="43">
        <f t="shared" si="8"/>
        <v>8.1312410841654748E-2</v>
      </c>
      <c r="Q86" s="45"/>
      <c r="R86" s="42">
        <v>80.5</v>
      </c>
      <c r="S86" s="42">
        <v>80.5</v>
      </c>
      <c r="T86" s="46">
        <f t="shared" si="9"/>
        <v>0</v>
      </c>
      <c r="U86" s="47"/>
      <c r="V86" s="48">
        <f t="shared" si="10"/>
        <v>30.799999999999997</v>
      </c>
      <c r="W86" s="49">
        <f t="shared" si="6"/>
        <v>80.5</v>
      </c>
      <c r="X86" s="50"/>
      <c r="Y86" s="51">
        <f t="shared" si="11"/>
        <v>0.61971830985915477</v>
      </c>
      <c r="Z86" s="52"/>
    </row>
    <row r="87" spans="1:26" x14ac:dyDescent="0.25">
      <c r="A87" s="41" t="s">
        <v>86</v>
      </c>
      <c r="B87" s="42"/>
      <c r="C87" s="42"/>
      <c r="D87" s="43"/>
      <c r="E87" s="53"/>
      <c r="F87" s="42"/>
      <c r="G87" s="42"/>
      <c r="H87" s="43"/>
      <c r="I87" s="54"/>
      <c r="J87" s="42">
        <v>55.9</v>
      </c>
      <c r="K87" s="42">
        <v>62.9</v>
      </c>
      <c r="L87" s="43">
        <f t="shared" si="7"/>
        <v>0.12522361359570655</v>
      </c>
      <c r="M87" s="45"/>
      <c r="N87" s="42">
        <v>69.900000000000006</v>
      </c>
      <c r="O87" s="42">
        <v>73.3</v>
      </c>
      <c r="P87" s="43">
        <f t="shared" si="8"/>
        <v>4.8640915593705092E-2</v>
      </c>
      <c r="Q87" s="45"/>
      <c r="R87" s="42">
        <v>76.900000000000006</v>
      </c>
      <c r="S87" s="42">
        <v>76.7</v>
      </c>
      <c r="T87" s="46">
        <f t="shared" si="9"/>
        <v>-2.6007802340702879E-3</v>
      </c>
      <c r="U87" s="47"/>
      <c r="V87" s="48">
        <f t="shared" si="10"/>
        <v>20.800000000000004</v>
      </c>
      <c r="W87" s="49">
        <f t="shared" si="6"/>
        <v>76.7</v>
      </c>
      <c r="X87" s="50"/>
      <c r="Y87" s="51">
        <f t="shared" si="11"/>
        <v>0.37209302325581395</v>
      </c>
      <c r="Z87" s="52"/>
    </row>
    <row r="88" spans="1:26" x14ac:dyDescent="0.25">
      <c r="A88" s="41" t="s">
        <v>87</v>
      </c>
      <c r="B88" s="42">
        <v>24</v>
      </c>
      <c r="C88" s="42"/>
      <c r="D88" s="43"/>
      <c r="E88" s="53"/>
      <c r="F88" s="42">
        <v>25</v>
      </c>
      <c r="G88" s="42"/>
      <c r="H88" s="43"/>
      <c r="I88" s="54"/>
      <c r="J88" s="42">
        <v>39.4</v>
      </c>
      <c r="K88" s="42">
        <v>47.8</v>
      </c>
      <c r="L88" s="43">
        <f t="shared" si="7"/>
        <v>0.21319796954314718</v>
      </c>
      <c r="M88" s="45"/>
      <c r="N88" s="42">
        <v>56</v>
      </c>
      <c r="O88" s="42">
        <v>64.2</v>
      </c>
      <c r="P88" s="43">
        <f t="shared" si="8"/>
        <v>0.14642857142857157</v>
      </c>
      <c r="Q88" s="45"/>
      <c r="R88" s="42">
        <v>70.900000000000006</v>
      </c>
      <c r="S88" s="42">
        <v>69.2</v>
      </c>
      <c r="T88" s="46">
        <f t="shared" si="9"/>
        <v>-2.3977433004231385E-2</v>
      </c>
      <c r="U88" s="47"/>
      <c r="V88" s="48">
        <f t="shared" si="10"/>
        <v>29.800000000000004</v>
      </c>
      <c r="W88" s="49">
        <f t="shared" si="6"/>
        <v>45.2</v>
      </c>
      <c r="X88" s="50"/>
      <c r="Y88" s="51">
        <f t="shared" si="11"/>
        <v>0.75634517766497478</v>
      </c>
      <c r="Z88" s="52">
        <f>S88/B88-1</f>
        <v>1.8833333333333333</v>
      </c>
    </row>
    <row r="89" spans="1:26" x14ac:dyDescent="0.25">
      <c r="A89" s="41" t="s">
        <v>88</v>
      </c>
      <c r="B89" s="42"/>
      <c r="C89" s="42"/>
      <c r="D89" s="43"/>
      <c r="E89" s="53"/>
      <c r="F89" s="42"/>
      <c r="G89" s="42"/>
      <c r="H89" s="43"/>
      <c r="I89" s="54"/>
      <c r="J89" s="42">
        <v>70.2</v>
      </c>
      <c r="K89" s="42">
        <v>72.900000000000006</v>
      </c>
      <c r="L89" s="43">
        <f t="shared" si="7"/>
        <v>3.8461538461538547E-2</v>
      </c>
      <c r="M89" s="45"/>
      <c r="N89" s="42">
        <v>75.2</v>
      </c>
      <c r="O89" s="42">
        <v>78.400000000000006</v>
      </c>
      <c r="P89" s="43">
        <f t="shared" si="8"/>
        <v>4.2553191489361764E-2</v>
      </c>
      <c r="Q89" s="45"/>
      <c r="R89" s="42">
        <v>82.4</v>
      </c>
      <c r="S89" s="42">
        <v>82.2</v>
      </c>
      <c r="T89" s="46">
        <f t="shared" si="9"/>
        <v>-2.4271844660194164E-3</v>
      </c>
      <c r="U89" s="47"/>
      <c r="V89" s="48">
        <f t="shared" si="10"/>
        <v>12</v>
      </c>
      <c r="W89" s="49">
        <f t="shared" si="6"/>
        <v>82.2</v>
      </c>
      <c r="X89" s="50"/>
      <c r="Y89" s="51">
        <f t="shared" si="11"/>
        <v>0.170940170940171</v>
      </c>
      <c r="Z89" s="52"/>
    </row>
    <row r="90" spans="1:26" x14ac:dyDescent="0.25">
      <c r="A90" s="41" t="s">
        <v>89</v>
      </c>
      <c r="B90" s="42"/>
      <c r="C90" s="42"/>
      <c r="D90" s="43"/>
      <c r="E90" s="53"/>
      <c r="F90" s="42"/>
      <c r="G90" s="42"/>
      <c r="H90" s="43"/>
      <c r="I90" s="54"/>
      <c r="J90" s="42">
        <v>35.5</v>
      </c>
      <c r="K90" s="42">
        <v>37.6</v>
      </c>
      <c r="L90" s="43">
        <f t="shared" si="7"/>
        <v>5.9154929577464932E-2</v>
      </c>
      <c r="M90" s="45"/>
      <c r="N90" s="42">
        <v>42.9</v>
      </c>
      <c r="O90" s="42">
        <v>49.9</v>
      </c>
      <c r="P90" s="43">
        <f t="shared" si="8"/>
        <v>0.1631701631701632</v>
      </c>
      <c r="Q90" s="45"/>
      <c r="R90" s="42">
        <v>56.7</v>
      </c>
      <c r="S90" s="42">
        <v>58.9</v>
      </c>
      <c r="T90" s="46">
        <f t="shared" si="9"/>
        <v>3.8800705467372021E-2</v>
      </c>
      <c r="U90" s="47"/>
      <c r="V90" s="48">
        <f t="shared" si="10"/>
        <v>23.4</v>
      </c>
      <c r="W90" s="49">
        <f t="shared" ref="W90:W153" si="13">S90-B90</f>
        <v>58.9</v>
      </c>
      <c r="X90" s="50"/>
      <c r="Y90" s="51">
        <f t="shared" si="11"/>
        <v>0.6591549295774648</v>
      </c>
      <c r="Z90" s="52"/>
    </row>
    <row r="91" spans="1:26" x14ac:dyDescent="0.25">
      <c r="A91" s="41" t="s">
        <v>90</v>
      </c>
      <c r="B91" s="42"/>
      <c r="C91" s="42"/>
      <c r="D91" s="43"/>
      <c r="E91" s="53"/>
      <c r="F91" s="42"/>
      <c r="G91" s="42"/>
      <c r="H91" s="43"/>
      <c r="I91" s="54"/>
      <c r="J91" s="42">
        <v>35.6</v>
      </c>
      <c r="K91" s="42">
        <v>36.4</v>
      </c>
      <c r="L91" s="43">
        <f t="shared" si="7"/>
        <v>2.2471910112359383E-2</v>
      </c>
      <c r="M91" s="45"/>
      <c r="N91" s="42">
        <v>43.8</v>
      </c>
      <c r="O91" s="42">
        <v>49</v>
      </c>
      <c r="P91" s="43">
        <f t="shared" si="8"/>
        <v>0.11872146118721472</v>
      </c>
      <c r="Q91" s="45"/>
      <c r="R91" s="42">
        <v>56.2</v>
      </c>
      <c r="S91" s="42">
        <v>59.7</v>
      </c>
      <c r="T91" s="46">
        <f t="shared" si="9"/>
        <v>6.2277580071174343E-2</v>
      </c>
      <c r="U91" s="47"/>
      <c r="V91" s="48">
        <f t="shared" si="10"/>
        <v>24.1</v>
      </c>
      <c r="W91" s="49">
        <f t="shared" si="13"/>
        <v>59.7</v>
      </c>
      <c r="X91" s="50"/>
      <c r="Y91" s="51">
        <f t="shared" si="11"/>
        <v>0.67696629213483139</v>
      </c>
      <c r="Z91" s="52"/>
    </row>
    <row r="92" spans="1:26" x14ac:dyDescent="0.25">
      <c r="A92" s="41" t="s">
        <v>91</v>
      </c>
      <c r="B92" s="42"/>
      <c r="C92" s="42"/>
      <c r="D92" s="43"/>
      <c r="E92" s="53"/>
      <c r="F92" s="42"/>
      <c r="G92" s="42"/>
      <c r="H92" s="43"/>
      <c r="I92" s="54"/>
      <c r="J92" s="42">
        <v>49.5</v>
      </c>
      <c r="K92" s="42">
        <v>59.7</v>
      </c>
      <c r="L92" s="43">
        <f t="shared" si="7"/>
        <v>0.20606060606060606</v>
      </c>
      <c r="M92" s="45"/>
      <c r="N92" s="42">
        <v>61.2</v>
      </c>
      <c r="O92" s="42">
        <v>63.1</v>
      </c>
      <c r="P92" s="43">
        <f t="shared" si="8"/>
        <v>3.1045751633986818E-2</v>
      </c>
      <c r="Q92" s="45"/>
      <c r="R92" s="42">
        <v>66.7</v>
      </c>
      <c r="S92" s="42">
        <v>65.7</v>
      </c>
      <c r="T92" s="46">
        <f t="shared" si="9"/>
        <v>-1.4992503748125885E-2</v>
      </c>
      <c r="U92" s="47"/>
      <c r="V92" s="48">
        <f t="shared" si="10"/>
        <v>16.200000000000003</v>
      </c>
      <c r="W92" s="49">
        <f t="shared" si="13"/>
        <v>65.7</v>
      </c>
      <c r="X92" s="50"/>
      <c r="Y92" s="51">
        <f t="shared" si="11"/>
        <v>0.32727272727272738</v>
      </c>
      <c r="Z92" s="52"/>
    </row>
    <row r="93" spans="1:26" x14ac:dyDescent="0.25">
      <c r="A93" s="41" t="s">
        <v>92</v>
      </c>
      <c r="B93" s="42"/>
      <c r="C93" s="42"/>
      <c r="D93" s="43"/>
      <c r="E93" s="53"/>
      <c r="F93" s="42"/>
      <c r="G93" s="42"/>
      <c r="H93" s="43"/>
      <c r="I93" s="54"/>
      <c r="J93" s="42">
        <v>37.5</v>
      </c>
      <c r="K93" s="42">
        <v>45.4</v>
      </c>
      <c r="L93" s="43">
        <f t="shared" si="7"/>
        <v>0.21066666666666656</v>
      </c>
      <c r="M93" s="45"/>
      <c r="N93" s="42">
        <v>49.9</v>
      </c>
      <c r="O93" s="42">
        <v>55.5</v>
      </c>
      <c r="P93" s="43">
        <f t="shared" si="8"/>
        <v>0.1122244488977957</v>
      </c>
      <c r="Q93" s="45"/>
      <c r="R93" s="42">
        <v>46</v>
      </c>
      <c r="S93" s="42">
        <v>63.2</v>
      </c>
      <c r="T93" s="46">
        <f t="shared" si="9"/>
        <v>0.37391304347826093</v>
      </c>
      <c r="U93" s="47"/>
      <c r="V93" s="48">
        <f t="shared" si="10"/>
        <v>25.700000000000003</v>
      </c>
      <c r="W93" s="49">
        <f t="shared" si="13"/>
        <v>63.2</v>
      </c>
      <c r="X93" s="50"/>
      <c r="Y93" s="51">
        <f t="shared" si="11"/>
        <v>0.68533333333333335</v>
      </c>
      <c r="Z93" s="52"/>
    </row>
    <row r="94" spans="1:26" x14ac:dyDescent="0.25">
      <c r="A94" s="41" t="s">
        <v>93</v>
      </c>
      <c r="B94" s="42"/>
      <c r="C94" s="42"/>
      <c r="D94" s="43"/>
      <c r="E94" s="53"/>
      <c r="F94" s="42">
        <v>29</v>
      </c>
      <c r="G94" s="42"/>
      <c r="H94" s="43"/>
      <c r="I94" s="54"/>
      <c r="J94" s="42">
        <v>42.7</v>
      </c>
      <c r="K94" s="42">
        <v>51.5</v>
      </c>
      <c r="L94" s="43">
        <f t="shared" si="7"/>
        <v>0.20608899297423888</v>
      </c>
      <c r="M94" s="45"/>
      <c r="N94" s="42">
        <v>60.5</v>
      </c>
      <c r="O94" s="42">
        <v>67.099999999999994</v>
      </c>
      <c r="P94" s="43">
        <f t="shared" si="8"/>
        <v>0.10909090909090891</v>
      </c>
      <c r="Q94" s="45"/>
      <c r="R94" s="42">
        <v>71.099999999999994</v>
      </c>
      <c r="S94" s="42">
        <v>70.099999999999994</v>
      </c>
      <c r="T94" s="46">
        <f t="shared" si="9"/>
        <v>-1.406469760900142E-2</v>
      </c>
      <c r="U94" s="47"/>
      <c r="V94" s="48">
        <f t="shared" si="10"/>
        <v>27.399999999999991</v>
      </c>
      <c r="W94" s="49">
        <f t="shared" si="13"/>
        <v>70.099999999999994</v>
      </c>
      <c r="X94" s="50"/>
      <c r="Y94" s="51">
        <f t="shared" si="11"/>
        <v>0.64168618266978905</v>
      </c>
      <c r="Z94" s="52"/>
    </row>
    <row r="95" spans="1:26" x14ac:dyDescent="0.25">
      <c r="A95" s="41" t="s">
        <v>94</v>
      </c>
      <c r="B95" s="42"/>
      <c r="C95" s="42"/>
      <c r="D95" s="43"/>
      <c r="E95" s="53"/>
      <c r="F95" s="42"/>
      <c r="G95" s="42"/>
      <c r="H95" s="43"/>
      <c r="I95" s="54"/>
      <c r="J95" s="42">
        <v>59.3</v>
      </c>
      <c r="K95" s="42">
        <v>69.599999999999994</v>
      </c>
      <c r="L95" s="43">
        <f t="shared" si="7"/>
        <v>0.17369308600337274</v>
      </c>
      <c r="M95" s="45"/>
      <c r="N95" s="42">
        <v>74.900000000000006</v>
      </c>
      <c r="O95" s="42">
        <v>79.2</v>
      </c>
      <c r="P95" s="43">
        <f t="shared" si="8"/>
        <v>5.7409879839786404E-2</v>
      </c>
      <c r="Q95" s="45"/>
      <c r="R95" s="42">
        <v>83</v>
      </c>
      <c r="S95" s="42">
        <v>85.5</v>
      </c>
      <c r="T95" s="46">
        <f t="shared" si="9"/>
        <v>3.0120481927710774E-2</v>
      </c>
      <c r="U95" s="47"/>
      <c r="V95" s="48">
        <f t="shared" si="10"/>
        <v>26.200000000000003</v>
      </c>
      <c r="W95" s="49">
        <f t="shared" si="13"/>
        <v>85.5</v>
      </c>
      <c r="X95" s="50"/>
      <c r="Y95" s="51">
        <f t="shared" si="11"/>
        <v>0.44182124789207422</v>
      </c>
      <c r="Z95" s="52"/>
    </row>
    <row r="96" spans="1:26" x14ac:dyDescent="0.25">
      <c r="A96" s="41" t="s">
        <v>95</v>
      </c>
      <c r="B96" s="42">
        <v>37.299999999999997</v>
      </c>
      <c r="C96" s="42"/>
      <c r="D96" s="43"/>
      <c r="E96" s="53"/>
      <c r="F96" s="42">
        <v>42.1</v>
      </c>
      <c r="G96" s="42"/>
      <c r="H96" s="43"/>
      <c r="I96" s="54"/>
      <c r="J96" s="42">
        <v>62.1</v>
      </c>
      <c r="K96" s="42">
        <v>69.099999999999994</v>
      </c>
      <c r="L96" s="43">
        <f t="shared" si="7"/>
        <v>0.11272141706924299</v>
      </c>
      <c r="M96" s="45"/>
      <c r="N96" s="42">
        <v>69.099999999999994</v>
      </c>
      <c r="O96" s="42">
        <v>70</v>
      </c>
      <c r="P96" s="43">
        <f t="shared" si="8"/>
        <v>1.3024602026049381E-2</v>
      </c>
      <c r="Q96" s="45"/>
      <c r="R96" s="42">
        <v>74.5</v>
      </c>
      <c r="S96" s="42">
        <v>74.5</v>
      </c>
      <c r="T96" s="46">
        <f t="shared" si="9"/>
        <v>0</v>
      </c>
      <c r="U96" s="47"/>
      <c r="V96" s="48">
        <f t="shared" si="10"/>
        <v>12.399999999999999</v>
      </c>
      <c r="W96" s="49">
        <f t="shared" si="13"/>
        <v>37.200000000000003</v>
      </c>
      <c r="X96" s="50"/>
      <c r="Y96" s="51">
        <f t="shared" si="11"/>
        <v>0.19967793880837359</v>
      </c>
      <c r="Z96" s="52">
        <f>S96/B96-1</f>
        <v>0.99731903485254714</v>
      </c>
    </row>
    <row r="97" spans="1:26" x14ac:dyDescent="0.25">
      <c r="A97" s="41" t="s">
        <v>96</v>
      </c>
      <c r="B97" s="42">
        <v>46.6</v>
      </c>
      <c r="C97" s="42">
        <v>53.5</v>
      </c>
      <c r="D97" s="43">
        <f t="shared" si="12"/>
        <v>0.14806866952789699</v>
      </c>
      <c r="E97" s="53"/>
      <c r="F97" s="42">
        <v>54.6</v>
      </c>
      <c r="G97" s="42">
        <v>59.5</v>
      </c>
      <c r="H97" s="43">
        <f>G97/F97-1</f>
        <v>8.9743589743589647E-2</v>
      </c>
      <c r="I97" s="54"/>
      <c r="J97" s="42">
        <v>71.2</v>
      </c>
      <c r="K97" s="42">
        <v>73.8</v>
      </c>
      <c r="L97" s="43">
        <f t="shared" si="7"/>
        <v>3.6516853932584192E-2</v>
      </c>
      <c r="M97" s="45"/>
      <c r="N97" s="42">
        <v>76.5</v>
      </c>
      <c r="O97" s="42">
        <v>78.2</v>
      </c>
      <c r="P97" s="43">
        <f t="shared" si="8"/>
        <v>2.2222222222222365E-2</v>
      </c>
      <c r="Q97" s="45"/>
      <c r="R97" s="42">
        <v>81.7</v>
      </c>
      <c r="S97" s="42">
        <v>82.7</v>
      </c>
      <c r="T97" s="46">
        <f t="shared" si="9"/>
        <v>1.2239902080783294E-2</v>
      </c>
      <c r="U97" s="47"/>
      <c r="V97" s="48">
        <f t="shared" si="10"/>
        <v>11.5</v>
      </c>
      <c r="W97" s="49">
        <f t="shared" si="13"/>
        <v>36.1</v>
      </c>
      <c r="X97" s="50"/>
      <c r="Y97" s="51">
        <f t="shared" si="11"/>
        <v>0.16151685393258419</v>
      </c>
      <c r="Z97" s="52">
        <f>S97/B97-1</f>
        <v>0.77467811158798283</v>
      </c>
    </row>
    <row r="98" spans="1:26" x14ac:dyDescent="0.25">
      <c r="A98" s="41" t="s">
        <v>97</v>
      </c>
      <c r="B98" s="42"/>
      <c r="C98" s="42">
        <v>24</v>
      </c>
      <c r="D98" s="43"/>
      <c r="E98" s="53"/>
      <c r="F98" s="42"/>
      <c r="G98" s="42">
        <v>30.9</v>
      </c>
      <c r="H98" s="43"/>
      <c r="I98" s="45"/>
      <c r="J98" s="42">
        <v>41.7</v>
      </c>
      <c r="K98" s="42">
        <v>45</v>
      </c>
      <c r="L98" s="43">
        <f t="shared" si="7"/>
        <v>7.9136690647481966E-2</v>
      </c>
      <c r="M98" s="45"/>
      <c r="N98" s="42">
        <v>53.6</v>
      </c>
      <c r="O98" s="42">
        <v>60.6</v>
      </c>
      <c r="P98" s="43">
        <f t="shared" si="8"/>
        <v>0.13059701492537323</v>
      </c>
      <c r="Q98" s="45"/>
      <c r="R98" s="42">
        <v>66.900000000000006</v>
      </c>
      <c r="S98" s="42">
        <v>67.2</v>
      </c>
      <c r="T98" s="46">
        <f t="shared" si="9"/>
        <v>4.484304932735439E-3</v>
      </c>
      <c r="U98" s="47"/>
      <c r="V98" s="48">
        <f t="shared" si="10"/>
        <v>25.5</v>
      </c>
      <c r="W98" s="49">
        <f t="shared" si="13"/>
        <v>67.2</v>
      </c>
      <c r="X98" s="50"/>
      <c r="Y98" s="51">
        <f t="shared" si="11"/>
        <v>0.61151079136690645</v>
      </c>
      <c r="Z98" s="52"/>
    </row>
    <row r="99" spans="1:26" x14ac:dyDescent="0.25">
      <c r="A99" s="41" t="s">
        <v>98</v>
      </c>
      <c r="B99" s="42"/>
      <c r="C99" s="42"/>
      <c r="D99" s="43"/>
      <c r="E99" s="53"/>
      <c r="F99" s="42"/>
      <c r="G99" s="42"/>
      <c r="H99" s="43"/>
      <c r="I99" s="54"/>
      <c r="J99" s="42">
        <v>39.4</v>
      </c>
      <c r="K99" s="42">
        <v>42.6</v>
      </c>
      <c r="L99" s="43">
        <f t="shared" si="7"/>
        <v>8.1218274111675148E-2</v>
      </c>
      <c r="M99" s="45"/>
      <c r="N99" s="42">
        <v>58.8</v>
      </c>
      <c r="O99" s="42">
        <v>65.2</v>
      </c>
      <c r="P99" s="43">
        <f t="shared" si="8"/>
        <v>0.10884353741496611</v>
      </c>
      <c r="Q99" s="45"/>
      <c r="R99" s="42">
        <v>68.7</v>
      </c>
      <c r="S99" s="42">
        <v>67.599999999999994</v>
      </c>
      <c r="T99" s="46">
        <f t="shared" si="9"/>
        <v>-1.6011644832605643E-2</v>
      </c>
      <c r="U99" s="47"/>
      <c r="V99" s="48">
        <f t="shared" si="10"/>
        <v>28.199999999999996</v>
      </c>
      <c r="W99" s="49">
        <f t="shared" si="13"/>
        <v>67.599999999999994</v>
      </c>
      <c r="X99" s="50"/>
      <c r="Y99" s="51">
        <f t="shared" si="11"/>
        <v>0.71573604060913687</v>
      </c>
      <c r="Z99" s="52"/>
    </row>
    <row r="100" spans="1:26" x14ac:dyDescent="0.25">
      <c r="A100" s="41" t="s">
        <v>99</v>
      </c>
      <c r="B100" s="42"/>
      <c r="C100" s="42"/>
      <c r="D100" s="43"/>
      <c r="E100" s="53"/>
      <c r="F100" s="42"/>
      <c r="G100" s="42"/>
      <c r="H100" s="43"/>
      <c r="I100" s="54"/>
      <c r="J100" s="42">
        <v>39</v>
      </c>
      <c r="K100" s="42">
        <v>46.7</v>
      </c>
      <c r="L100" s="43">
        <f t="shared" si="7"/>
        <v>0.1974358974358974</v>
      </c>
      <c r="M100" s="45"/>
      <c r="N100" s="42">
        <v>58.5</v>
      </c>
      <c r="O100" s="42">
        <v>67.8</v>
      </c>
      <c r="P100" s="43">
        <f t="shared" si="8"/>
        <v>0.15897435897435885</v>
      </c>
      <c r="Q100" s="45"/>
      <c r="R100" s="42">
        <v>73.099999999999994</v>
      </c>
      <c r="S100" s="42">
        <v>73.900000000000006</v>
      </c>
      <c r="T100" s="46">
        <f t="shared" si="9"/>
        <v>1.0943912448700521E-2</v>
      </c>
      <c r="U100" s="47"/>
      <c r="V100" s="48">
        <f t="shared" si="10"/>
        <v>34.900000000000006</v>
      </c>
      <c r="W100" s="49">
        <f t="shared" si="13"/>
        <v>73.900000000000006</v>
      </c>
      <c r="X100" s="50"/>
      <c r="Y100" s="51">
        <f t="shared" si="11"/>
        <v>0.89487179487179502</v>
      </c>
      <c r="Z100" s="52"/>
    </row>
    <row r="101" spans="1:26" x14ac:dyDescent="0.25">
      <c r="A101" s="41" t="s">
        <v>100</v>
      </c>
      <c r="B101" s="42"/>
      <c r="C101" s="42"/>
      <c r="D101" s="43"/>
      <c r="E101" s="53"/>
      <c r="F101" s="42"/>
      <c r="G101" s="42"/>
      <c r="H101" s="43"/>
      <c r="I101" s="54"/>
      <c r="J101" s="42">
        <v>39</v>
      </c>
      <c r="K101" s="42">
        <v>56.6</v>
      </c>
      <c r="L101" s="43">
        <f t="shared" si="7"/>
        <v>0.45128205128205123</v>
      </c>
      <c r="M101" s="45"/>
      <c r="N101" s="42">
        <v>61.5</v>
      </c>
      <c r="O101" s="42">
        <v>66.5</v>
      </c>
      <c r="P101" s="43">
        <f t="shared" si="8"/>
        <v>8.1300813008130079E-2</v>
      </c>
      <c r="Q101" s="45"/>
      <c r="R101" s="42">
        <v>67.099999999999994</v>
      </c>
      <c r="S101" s="42">
        <v>70.400000000000006</v>
      </c>
      <c r="T101" s="46">
        <f t="shared" si="9"/>
        <v>4.9180327868852736E-2</v>
      </c>
      <c r="U101" s="47"/>
      <c r="V101" s="48">
        <f t="shared" si="10"/>
        <v>31.400000000000006</v>
      </c>
      <c r="W101" s="49">
        <f t="shared" si="13"/>
        <v>70.400000000000006</v>
      </c>
      <c r="X101" s="50"/>
      <c r="Y101" s="51">
        <f t="shared" si="11"/>
        <v>0.80512820512820538</v>
      </c>
      <c r="Z101" s="52"/>
    </row>
    <row r="102" spans="1:26" x14ac:dyDescent="0.25">
      <c r="A102" s="41" t="s">
        <v>101</v>
      </c>
      <c r="B102" s="42"/>
      <c r="C102" s="42"/>
      <c r="D102" s="43"/>
      <c r="E102" s="53"/>
      <c r="F102" s="42"/>
      <c r="G102" s="42"/>
      <c r="H102" s="43"/>
      <c r="I102" s="54"/>
      <c r="J102" s="42">
        <v>65.599999999999994</v>
      </c>
      <c r="K102" s="42">
        <v>70.599999999999994</v>
      </c>
      <c r="L102" s="43">
        <f t="shared" si="7"/>
        <v>7.6219512195121908E-2</v>
      </c>
      <c r="M102" s="45"/>
      <c r="N102" s="42">
        <v>72.5</v>
      </c>
      <c r="O102" s="42">
        <v>75.5</v>
      </c>
      <c r="P102" s="43">
        <f t="shared" si="8"/>
        <v>4.1379310344827669E-2</v>
      </c>
      <c r="Q102" s="45"/>
      <c r="R102" s="42">
        <v>80.5</v>
      </c>
      <c r="S102" s="42">
        <v>82</v>
      </c>
      <c r="T102" s="46">
        <f t="shared" si="9"/>
        <v>1.8633540372670732E-2</v>
      </c>
      <c r="U102" s="47"/>
      <c r="V102" s="48">
        <f t="shared" si="10"/>
        <v>16.400000000000006</v>
      </c>
      <c r="W102" s="49">
        <f t="shared" si="13"/>
        <v>82</v>
      </c>
      <c r="X102" s="50"/>
      <c r="Y102" s="51">
        <f t="shared" si="11"/>
        <v>0.25</v>
      </c>
      <c r="Z102" s="52"/>
    </row>
    <row r="103" spans="1:26" x14ac:dyDescent="0.25">
      <c r="A103" s="41" t="s">
        <v>102</v>
      </c>
      <c r="B103" s="42"/>
      <c r="C103" s="42"/>
      <c r="D103" s="43"/>
      <c r="E103" s="53"/>
      <c r="F103" s="42"/>
      <c r="G103" s="42"/>
      <c r="H103" s="43"/>
      <c r="I103" s="54"/>
      <c r="J103" s="42">
        <v>61.4</v>
      </c>
      <c r="K103" s="42">
        <v>65</v>
      </c>
      <c r="L103" s="43">
        <f t="shared" si="7"/>
        <v>5.8631921824104261E-2</v>
      </c>
      <c r="M103" s="45"/>
      <c r="N103" s="42">
        <v>68.3</v>
      </c>
      <c r="O103" s="42">
        <v>73.3</v>
      </c>
      <c r="P103" s="43">
        <f t="shared" si="8"/>
        <v>7.3206442166910746E-2</v>
      </c>
      <c r="Q103" s="45"/>
      <c r="R103" s="42">
        <v>79</v>
      </c>
      <c r="S103" s="42">
        <v>80.5</v>
      </c>
      <c r="T103" s="46">
        <f t="shared" si="9"/>
        <v>1.8987341772152E-2</v>
      </c>
      <c r="U103" s="47"/>
      <c r="V103" s="48">
        <f t="shared" si="10"/>
        <v>19.100000000000001</v>
      </c>
      <c r="W103" s="49">
        <f t="shared" si="13"/>
        <v>80.5</v>
      </c>
      <c r="X103" s="50"/>
      <c r="Y103" s="51">
        <f t="shared" si="11"/>
        <v>0.31107491856677538</v>
      </c>
      <c r="Z103" s="52"/>
    </row>
    <row r="104" spans="1:26" x14ac:dyDescent="0.25">
      <c r="A104" s="41" t="s">
        <v>103</v>
      </c>
      <c r="B104" s="42"/>
      <c r="C104" s="42"/>
      <c r="D104" s="43"/>
      <c r="E104" s="53"/>
      <c r="F104" s="42"/>
      <c r="G104" s="42"/>
      <c r="H104" s="43"/>
      <c r="I104" s="54"/>
      <c r="J104" s="42">
        <v>68.2</v>
      </c>
      <c r="K104" s="42">
        <v>71.3</v>
      </c>
      <c r="L104" s="43">
        <f t="shared" si="7"/>
        <v>4.5454545454545414E-2</v>
      </c>
      <c r="M104" s="45"/>
      <c r="N104" s="42">
        <v>73.7</v>
      </c>
      <c r="O104" s="42">
        <v>77.599999999999994</v>
      </c>
      <c r="P104" s="43">
        <f t="shared" si="8"/>
        <v>5.2917232021709504E-2</v>
      </c>
      <c r="Q104" s="45"/>
      <c r="R104" s="42">
        <v>81.7</v>
      </c>
      <c r="S104" s="42">
        <v>82.3</v>
      </c>
      <c r="T104" s="46">
        <f t="shared" si="9"/>
        <v>7.3439412484699318E-3</v>
      </c>
      <c r="U104" s="47"/>
      <c r="V104" s="48">
        <f t="shared" si="10"/>
        <v>14.099999999999994</v>
      </c>
      <c r="W104" s="49">
        <f t="shared" si="13"/>
        <v>82.3</v>
      </c>
      <c r="X104" s="50"/>
      <c r="Y104" s="51">
        <f t="shared" si="11"/>
        <v>0.20674486803519043</v>
      </c>
      <c r="Z104" s="52"/>
    </row>
    <row r="105" spans="1:26" x14ac:dyDescent="0.25">
      <c r="A105" s="41" t="s">
        <v>104</v>
      </c>
      <c r="B105" s="42">
        <v>41.9</v>
      </c>
      <c r="C105" s="42">
        <v>42.6</v>
      </c>
      <c r="D105" s="43">
        <f t="shared" si="12"/>
        <v>1.6706443914081159E-2</v>
      </c>
      <c r="E105" s="53"/>
      <c r="F105" s="42">
        <v>45.8</v>
      </c>
      <c r="G105" s="42">
        <v>56.2</v>
      </c>
      <c r="H105" s="43">
        <f>G105/F105-1</f>
        <v>0.22707423580786035</v>
      </c>
      <c r="I105" s="54"/>
      <c r="J105" s="42">
        <v>65.7</v>
      </c>
      <c r="K105" s="42">
        <v>70.3</v>
      </c>
      <c r="L105" s="43">
        <f t="shared" si="7"/>
        <v>7.0015220700152092E-2</v>
      </c>
      <c r="M105" s="45"/>
      <c r="N105" s="42">
        <v>74.099999999999994</v>
      </c>
      <c r="O105" s="42">
        <v>78.099999999999994</v>
      </c>
      <c r="P105" s="43">
        <f t="shared" si="8"/>
        <v>5.3981106612685625E-2</v>
      </c>
      <c r="Q105" s="45"/>
      <c r="R105" s="42">
        <v>82.1</v>
      </c>
      <c r="S105" s="42">
        <v>82.9</v>
      </c>
      <c r="T105" s="46">
        <f t="shared" si="9"/>
        <v>9.7442143727164421E-3</v>
      </c>
      <c r="U105" s="47"/>
      <c r="V105" s="48">
        <f t="shared" si="10"/>
        <v>17.200000000000003</v>
      </c>
      <c r="W105" s="49">
        <f t="shared" si="13"/>
        <v>41.000000000000007</v>
      </c>
      <c r="X105" s="50"/>
      <c r="Y105" s="51">
        <f t="shared" si="11"/>
        <v>0.26179604261796041</v>
      </c>
      <c r="Z105" s="52">
        <f>S105/B105-1</f>
        <v>0.97852028639618149</v>
      </c>
    </row>
    <row r="106" spans="1:26" x14ac:dyDescent="0.25">
      <c r="A106" s="41" t="s">
        <v>105</v>
      </c>
      <c r="B106" s="42">
        <v>37.799999999999997</v>
      </c>
      <c r="C106" s="42">
        <v>37</v>
      </c>
      <c r="D106" s="43">
        <f t="shared" si="12"/>
        <v>-2.1164021164021052E-2</v>
      </c>
      <c r="E106" s="53"/>
      <c r="F106" s="42">
        <v>35.4</v>
      </c>
      <c r="G106" s="42">
        <v>44</v>
      </c>
      <c r="H106" s="43">
        <f>G106/F106-1</f>
        <v>0.24293785310734473</v>
      </c>
      <c r="I106" s="45"/>
      <c r="J106" s="42">
        <v>56.8</v>
      </c>
      <c r="K106" s="42">
        <v>66</v>
      </c>
      <c r="L106" s="43">
        <f t="shared" si="7"/>
        <v>0.1619718309859155</v>
      </c>
      <c r="M106" s="45"/>
      <c r="N106" s="42">
        <v>69.400000000000006</v>
      </c>
      <c r="O106" s="42">
        <v>71.5</v>
      </c>
      <c r="P106" s="43">
        <f t="shared" si="8"/>
        <v>3.0259365994236287E-2</v>
      </c>
      <c r="Q106" s="45"/>
      <c r="R106" s="42">
        <v>72.599999999999994</v>
      </c>
      <c r="S106" s="42">
        <v>70.5</v>
      </c>
      <c r="T106" s="46">
        <f t="shared" si="9"/>
        <v>-2.8925619834710647E-2</v>
      </c>
      <c r="U106" s="47"/>
      <c r="V106" s="48">
        <f t="shared" si="10"/>
        <v>13.700000000000003</v>
      </c>
      <c r="W106" s="49">
        <f t="shared" si="13"/>
        <v>32.700000000000003</v>
      </c>
      <c r="X106" s="50"/>
      <c r="Y106" s="51">
        <f t="shared" si="11"/>
        <v>0.24119718309859151</v>
      </c>
      <c r="Z106" s="52">
        <f>S106/B106-1</f>
        <v>0.86507936507936511</v>
      </c>
    </row>
    <row r="107" spans="1:26" x14ac:dyDescent="0.25">
      <c r="A107" s="41" t="s">
        <v>106</v>
      </c>
      <c r="B107" s="42">
        <v>38.6</v>
      </c>
      <c r="C107" s="42">
        <v>40.9</v>
      </c>
      <c r="D107" s="43">
        <f t="shared" si="12"/>
        <v>5.9585492227979264E-2</v>
      </c>
      <c r="E107" s="53"/>
      <c r="F107" s="42">
        <v>42</v>
      </c>
      <c r="G107" s="42">
        <v>48.2</v>
      </c>
      <c r="H107" s="43">
        <f>G107/F107-1</f>
        <v>0.14761904761904776</v>
      </c>
      <c r="I107" s="45"/>
      <c r="J107" s="42">
        <v>59.2</v>
      </c>
      <c r="K107" s="42">
        <v>70.2</v>
      </c>
      <c r="L107" s="43">
        <f t="shared" si="7"/>
        <v>0.18581081081081074</v>
      </c>
      <c r="M107" s="45"/>
      <c r="N107" s="42">
        <v>76.099999999999994</v>
      </c>
      <c r="O107" s="42">
        <v>79.7</v>
      </c>
      <c r="P107" s="43">
        <f t="shared" si="8"/>
        <v>4.7306176084100038E-2</v>
      </c>
      <c r="Q107" s="45"/>
      <c r="R107" s="42">
        <v>82.9</v>
      </c>
      <c r="S107" s="42">
        <v>84.8</v>
      </c>
      <c r="T107" s="46">
        <f t="shared" si="9"/>
        <v>2.2919179734619988E-2</v>
      </c>
      <c r="U107" s="47"/>
      <c r="V107" s="48">
        <f t="shared" si="10"/>
        <v>25.599999999999994</v>
      </c>
      <c r="W107" s="49">
        <f t="shared" si="13"/>
        <v>46.199999999999996</v>
      </c>
      <c r="X107" s="50"/>
      <c r="Y107" s="51">
        <f t="shared" si="11"/>
        <v>0.43243243243243223</v>
      </c>
      <c r="Z107" s="52">
        <f>S107/B107-1</f>
        <v>1.1968911917098444</v>
      </c>
    </row>
    <row r="108" spans="1:26" x14ac:dyDescent="0.25">
      <c r="A108" s="41" t="s">
        <v>107</v>
      </c>
      <c r="B108" s="42"/>
      <c r="C108" s="42"/>
      <c r="D108" s="43"/>
      <c r="E108" s="53"/>
      <c r="F108" s="42"/>
      <c r="G108" s="42"/>
      <c r="H108" s="43"/>
      <c r="I108" s="45"/>
      <c r="J108" s="42">
        <v>70</v>
      </c>
      <c r="K108" s="42">
        <v>71.400000000000006</v>
      </c>
      <c r="L108" s="43">
        <f t="shared" si="7"/>
        <v>2.0000000000000018E-2</v>
      </c>
      <c r="M108" s="45"/>
      <c r="N108" s="42">
        <v>72.2</v>
      </c>
      <c r="O108" s="42">
        <v>77.3</v>
      </c>
      <c r="P108" s="43">
        <f t="shared" si="8"/>
        <v>7.0637119113573288E-2</v>
      </c>
      <c r="Q108" s="45"/>
      <c r="R108" s="42">
        <v>80.3</v>
      </c>
      <c r="S108" s="42">
        <v>80.7</v>
      </c>
      <c r="T108" s="46">
        <f t="shared" si="9"/>
        <v>4.9813200498132204E-3</v>
      </c>
      <c r="U108" s="47"/>
      <c r="V108" s="48">
        <f t="shared" si="10"/>
        <v>10.700000000000003</v>
      </c>
      <c r="W108" s="49">
        <f t="shared" si="13"/>
        <v>80.7</v>
      </c>
      <c r="X108" s="50"/>
      <c r="Y108" s="51">
        <f t="shared" si="11"/>
        <v>0.1528571428571428</v>
      </c>
      <c r="Z108" s="52"/>
    </row>
    <row r="109" spans="1:26" x14ac:dyDescent="0.25">
      <c r="A109" s="41" t="s">
        <v>108</v>
      </c>
      <c r="B109" s="42"/>
      <c r="C109" s="42"/>
      <c r="D109" s="43"/>
      <c r="E109" s="53"/>
      <c r="F109" s="42"/>
      <c r="G109" s="42"/>
      <c r="H109" s="43"/>
      <c r="I109" s="54"/>
      <c r="J109" s="42">
        <v>40</v>
      </c>
      <c r="K109" s="42">
        <v>57.4</v>
      </c>
      <c r="L109" s="43">
        <f t="shared" si="7"/>
        <v>0.43500000000000005</v>
      </c>
      <c r="M109" s="45"/>
      <c r="N109" s="42">
        <v>66.3</v>
      </c>
      <c r="O109" s="42">
        <v>70.900000000000006</v>
      </c>
      <c r="P109" s="43">
        <f t="shared" si="8"/>
        <v>6.9381598793363697E-2</v>
      </c>
      <c r="Q109" s="45"/>
      <c r="R109" s="42">
        <v>74</v>
      </c>
      <c r="S109" s="42">
        <v>74.3</v>
      </c>
      <c r="T109" s="46">
        <f t="shared" si="9"/>
        <v>4.0540540540541237E-3</v>
      </c>
      <c r="U109" s="47"/>
      <c r="V109" s="48">
        <f t="shared" si="10"/>
        <v>34.299999999999997</v>
      </c>
      <c r="W109" s="49">
        <f t="shared" si="13"/>
        <v>74.3</v>
      </c>
      <c r="X109" s="50"/>
      <c r="Y109" s="51">
        <f t="shared" si="11"/>
        <v>0.85749999999999993</v>
      </c>
      <c r="Z109" s="52"/>
    </row>
    <row r="110" spans="1:26" x14ac:dyDescent="0.25">
      <c r="A110" s="41" t="s">
        <v>109</v>
      </c>
      <c r="B110" s="42">
        <v>28.1</v>
      </c>
      <c r="C110" s="42"/>
      <c r="D110" s="43"/>
      <c r="E110" s="53"/>
      <c r="F110" s="42"/>
      <c r="G110" s="42"/>
      <c r="H110" s="43"/>
      <c r="I110" s="54"/>
      <c r="J110" s="42">
        <v>56.1</v>
      </c>
      <c r="K110" s="42">
        <v>59.5</v>
      </c>
      <c r="L110" s="43">
        <f t="shared" si="7"/>
        <v>6.0606060606060552E-2</v>
      </c>
      <c r="M110" s="45"/>
      <c r="N110" s="42">
        <v>62.6</v>
      </c>
      <c r="O110" s="42">
        <v>63.7</v>
      </c>
      <c r="P110" s="43">
        <f t="shared" si="8"/>
        <v>1.7571884984025621E-2</v>
      </c>
      <c r="Q110" s="45"/>
      <c r="R110" s="42">
        <v>68.099999999999994</v>
      </c>
      <c r="S110" s="42">
        <v>69.400000000000006</v>
      </c>
      <c r="T110" s="46">
        <f t="shared" si="9"/>
        <v>1.9089574155653599E-2</v>
      </c>
      <c r="U110" s="47"/>
      <c r="V110" s="48">
        <f t="shared" si="10"/>
        <v>13.300000000000004</v>
      </c>
      <c r="W110" s="49">
        <f t="shared" si="13"/>
        <v>41.300000000000004</v>
      </c>
      <c r="X110" s="50"/>
      <c r="Y110" s="51">
        <f t="shared" si="11"/>
        <v>0.23707664884135471</v>
      </c>
      <c r="Z110" s="52">
        <f>S110/B110-1</f>
        <v>1.4697508896797156</v>
      </c>
    </row>
    <row r="111" spans="1:26" x14ac:dyDescent="0.25">
      <c r="A111" s="41" t="s">
        <v>110</v>
      </c>
      <c r="B111" s="42"/>
      <c r="C111" s="42"/>
      <c r="D111" s="43"/>
      <c r="E111" s="53"/>
      <c r="F111" s="42"/>
      <c r="G111" s="42"/>
      <c r="H111" s="43"/>
      <c r="I111" s="54"/>
      <c r="J111" s="42">
        <v>38.9</v>
      </c>
      <c r="K111" s="42">
        <v>51.7</v>
      </c>
      <c r="L111" s="43">
        <f t="shared" si="7"/>
        <v>0.32904884318766081</v>
      </c>
      <c r="M111" s="45"/>
      <c r="N111" s="42">
        <v>58.5</v>
      </c>
      <c r="O111" s="42">
        <v>55.6</v>
      </c>
      <c r="P111" s="43">
        <f t="shared" si="8"/>
        <v>-4.9572649572649508E-2</v>
      </c>
      <c r="Q111" s="45"/>
      <c r="R111" s="42">
        <v>60.6</v>
      </c>
      <c r="S111" s="42">
        <v>61.4</v>
      </c>
      <c r="T111" s="46">
        <f t="shared" si="9"/>
        <v>1.3201320132013139E-2</v>
      </c>
      <c r="U111" s="47"/>
      <c r="V111" s="48">
        <f t="shared" si="10"/>
        <v>22.5</v>
      </c>
      <c r="W111" s="49">
        <f t="shared" si="13"/>
        <v>61.4</v>
      </c>
      <c r="X111" s="50"/>
      <c r="Y111" s="51">
        <f t="shared" si="11"/>
        <v>0.57840616966580982</v>
      </c>
      <c r="Z111" s="52"/>
    </row>
    <row r="112" spans="1:26" x14ac:dyDescent="0.25">
      <c r="A112" s="41" t="s">
        <v>111</v>
      </c>
      <c r="B112" s="42"/>
      <c r="C112" s="42"/>
      <c r="D112" s="43"/>
      <c r="E112" s="53"/>
      <c r="F112" s="42"/>
      <c r="G112" s="42"/>
      <c r="H112" s="43"/>
      <c r="I112" s="54"/>
      <c r="J112" s="42">
        <v>45.7</v>
      </c>
      <c r="K112" s="42">
        <v>51</v>
      </c>
      <c r="L112" s="43">
        <f t="shared" si="7"/>
        <v>0.11597374179431075</v>
      </c>
      <c r="M112" s="45"/>
      <c r="N112" s="42">
        <v>57.3</v>
      </c>
      <c r="O112" s="42">
        <v>63</v>
      </c>
      <c r="P112" s="43">
        <f t="shared" si="8"/>
        <v>9.9476439790576077E-2</v>
      </c>
      <c r="Q112" s="45"/>
      <c r="R112" s="42">
        <v>65</v>
      </c>
      <c r="S112" s="42">
        <v>67.400000000000006</v>
      </c>
      <c r="T112" s="46">
        <f t="shared" si="9"/>
        <v>3.6923076923077058E-2</v>
      </c>
      <c r="U112" s="47"/>
      <c r="V112" s="48">
        <f t="shared" si="10"/>
        <v>21.700000000000003</v>
      </c>
      <c r="W112" s="49">
        <f t="shared" si="13"/>
        <v>67.400000000000006</v>
      </c>
      <c r="X112" s="50"/>
      <c r="Y112" s="51">
        <f t="shared" si="11"/>
        <v>0.47483588621444195</v>
      </c>
      <c r="Z112" s="52"/>
    </row>
    <row r="113" spans="1:26" x14ac:dyDescent="0.25">
      <c r="A113" s="41" t="s">
        <v>112</v>
      </c>
      <c r="B113" s="42"/>
      <c r="C113" s="42"/>
      <c r="D113" s="43"/>
      <c r="E113" s="53"/>
      <c r="F113" s="42"/>
      <c r="G113" s="42"/>
      <c r="H113" s="43"/>
      <c r="I113" s="54"/>
      <c r="J113" s="42">
        <v>57.9</v>
      </c>
      <c r="K113" s="42">
        <v>63</v>
      </c>
      <c r="L113" s="43">
        <f t="shared" si="7"/>
        <v>8.8082901554404236E-2</v>
      </c>
      <c r="M113" s="45"/>
      <c r="N113" s="42">
        <v>67.7</v>
      </c>
      <c r="O113" s="42">
        <v>72.400000000000006</v>
      </c>
      <c r="P113" s="43">
        <f t="shared" si="8"/>
        <v>6.9423929098965997E-2</v>
      </c>
      <c r="Q113" s="45"/>
      <c r="R113" s="42">
        <v>77.599999999999994</v>
      </c>
      <c r="S113" s="42">
        <v>76.8</v>
      </c>
      <c r="T113" s="46">
        <f t="shared" si="9"/>
        <v>-1.0309278350515427E-2</v>
      </c>
      <c r="U113" s="47"/>
      <c r="V113" s="48">
        <f t="shared" si="10"/>
        <v>18.899999999999999</v>
      </c>
      <c r="W113" s="49">
        <f t="shared" si="13"/>
        <v>76.8</v>
      </c>
      <c r="X113" s="50"/>
      <c r="Y113" s="51">
        <f t="shared" si="11"/>
        <v>0.32642487046632129</v>
      </c>
      <c r="Z113" s="52"/>
    </row>
    <row r="114" spans="1:26" x14ac:dyDescent="0.25">
      <c r="A114" s="41" t="s">
        <v>113</v>
      </c>
      <c r="B114" s="42"/>
      <c r="C114" s="42"/>
      <c r="D114" s="43"/>
      <c r="E114" s="53"/>
      <c r="F114" s="42"/>
      <c r="G114" s="42"/>
      <c r="H114" s="43"/>
      <c r="I114" s="54"/>
      <c r="J114" s="42">
        <v>48.5</v>
      </c>
      <c r="K114" s="42">
        <v>62.2</v>
      </c>
      <c r="L114" s="43">
        <f t="shared" si="7"/>
        <v>0.28247422680412382</v>
      </c>
      <c r="M114" s="45"/>
      <c r="N114" s="42">
        <v>70.3</v>
      </c>
      <c r="O114" s="42">
        <v>75.5</v>
      </c>
      <c r="P114" s="43">
        <f t="shared" si="8"/>
        <v>7.3968705547653002E-2</v>
      </c>
      <c r="Q114" s="45"/>
      <c r="R114" s="42">
        <v>78</v>
      </c>
      <c r="S114" s="42">
        <v>78.7</v>
      </c>
      <c r="T114" s="46">
        <f t="shared" si="9"/>
        <v>8.9743589743589425E-3</v>
      </c>
      <c r="U114" s="47"/>
      <c r="V114" s="48">
        <f t="shared" si="10"/>
        <v>30.200000000000003</v>
      </c>
      <c r="W114" s="49">
        <f t="shared" si="13"/>
        <v>78.7</v>
      </c>
      <c r="X114" s="50"/>
      <c r="Y114" s="51">
        <f t="shared" si="11"/>
        <v>0.62268041237113403</v>
      </c>
      <c r="Z114" s="52"/>
    </row>
    <row r="115" spans="1:26" x14ac:dyDescent="0.25">
      <c r="A115" s="41" t="s">
        <v>114</v>
      </c>
      <c r="B115" s="42"/>
      <c r="C115" s="42"/>
      <c r="D115" s="43"/>
      <c r="E115" s="53"/>
      <c r="F115" s="42"/>
      <c r="G115" s="42"/>
      <c r="H115" s="43"/>
      <c r="I115" s="54"/>
      <c r="J115" s="42">
        <v>52.5</v>
      </c>
      <c r="K115" s="42">
        <v>56.6</v>
      </c>
      <c r="L115" s="43">
        <f t="shared" si="7"/>
        <v>7.8095238095238217E-2</v>
      </c>
      <c r="M115" s="45"/>
      <c r="N115" s="42">
        <v>61.3</v>
      </c>
      <c r="O115" s="42">
        <v>63.9</v>
      </c>
      <c r="P115" s="43">
        <f t="shared" si="8"/>
        <v>4.2414355628058731E-2</v>
      </c>
      <c r="Q115" s="45"/>
      <c r="R115" s="42">
        <v>68.3</v>
      </c>
      <c r="S115" s="42">
        <v>70</v>
      </c>
      <c r="T115" s="46">
        <f t="shared" si="9"/>
        <v>2.4890190336749773E-2</v>
      </c>
      <c r="U115" s="47"/>
      <c r="V115" s="48">
        <f t="shared" si="10"/>
        <v>17.5</v>
      </c>
      <c r="W115" s="49">
        <f t="shared" si="13"/>
        <v>70</v>
      </c>
      <c r="X115" s="50"/>
      <c r="Y115" s="51">
        <f t="shared" si="11"/>
        <v>0.33333333333333326</v>
      </c>
      <c r="Z115" s="52"/>
    </row>
    <row r="116" spans="1:26" x14ac:dyDescent="0.25">
      <c r="A116" s="41" t="s">
        <v>115</v>
      </c>
      <c r="B116" s="42"/>
      <c r="C116" s="42"/>
      <c r="D116" s="43"/>
      <c r="E116" s="53"/>
      <c r="F116" s="42"/>
      <c r="G116" s="42"/>
      <c r="H116" s="43"/>
      <c r="I116" s="54"/>
      <c r="J116" s="42">
        <v>38.700000000000003</v>
      </c>
      <c r="K116" s="42">
        <v>42.1</v>
      </c>
      <c r="L116" s="43">
        <f t="shared" si="7"/>
        <v>8.7855297157622747E-2</v>
      </c>
      <c r="M116" s="45"/>
      <c r="N116" s="42">
        <v>48.1</v>
      </c>
      <c r="O116" s="42">
        <v>56.4</v>
      </c>
      <c r="P116" s="43">
        <f t="shared" si="8"/>
        <v>0.1725571725571724</v>
      </c>
      <c r="Q116" s="45"/>
      <c r="R116" s="42">
        <v>64</v>
      </c>
      <c r="S116" s="42">
        <v>68.099999999999994</v>
      </c>
      <c r="T116" s="46">
        <f t="shared" si="9"/>
        <v>6.4062499999999911E-2</v>
      </c>
      <c r="U116" s="47"/>
      <c r="V116" s="48">
        <f t="shared" si="10"/>
        <v>29.399999999999991</v>
      </c>
      <c r="W116" s="49">
        <f t="shared" si="13"/>
        <v>68.099999999999994</v>
      </c>
      <c r="X116" s="50"/>
      <c r="Y116" s="51">
        <f t="shared" si="11"/>
        <v>0.75968992248061995</v>
      </c>
      <c r="Z116" s="52"/>
    </row>
    <row r="117" spans="1:26" x14ac:dyDescent="0.25">
      <c r="A117" s="41" t="s">
        <v>116</v>
      </c>
      <c r="B117" s="42"/>
      <c r="C117" s="42"/>
      <c r="D117" s="43"/>
      <c r="E117" s="53"/>
      <c r="F117" s="42"/>
      <c r="G117" s="42">
        <v>58.1</v>
      </c>
      <c r="H117" s="43"/>
      <c r="I117" s="54"/>
      <c r="J117" s="42">
        <v>68.599999999999994</v>
      </c>
      <c r="K117" s="42">
        <v>70.900000000000006</v>
      </c>
      <c r="L117" s="43">
        <f t="shared" si="7"/>
        <v>3.3527696793003159E-2</v>
      </c>
      <c r="M117" s="45"/>
      <c r="N117" s="42">
        <v>68.900000000000006</v>
      </c>
      <c r="O117" s="42">
        <v>67</v>
      </c>
      <c r="P117" s="43">
        <f t="shared" si="8"/>
        <v>-2.7576197387518264E-2</v>
      </c>
      <c r="Q117" s="45"/>
      <c r="R117" s="42">
        <v>73</v>
      </c>
      <c r="S117" s="42">
        <v>73.599999999999994</v>
      </c>
      <c r="T117" s="46">
        <f t="shared" si="9"/>
        <v>8.219178082191636E-3</v>
      </c>
      <c r="U117" s="47"/>
      <c r="V117" s="48">
        <f t="shared" si="10"/>
        <v>5</v>
      </c>
      <c r="W117" s="49">
        <f t="shared" si="13"/>
        <v>73.599999999999994</v>
      </c>
      <c r="X117" s="50"/>
      <c r="Y117" s="51">
        <f t="shared" si="11"/>
        <v>7.2886297376093312E-2</v>
      </c>
      <c r="Z117" s="52"/>
    </row>
    <row r="118" spans="1:26" x14ac:dyDescent="0.25">
      <c r="A118" s="41" t="s">
        <v>117</v>
      </c>
      <c r="B118" s="42"/>
      <c r="C118" s="42"/>
      <c r="D118" s="43"/>
      <c r="E118" s="53"/>
      <c r="F118" s="42"/>
      <c r="G118" s="42"/>
      <c r="H118" s="43"/>
      <c r="I118" s="54"/>
      <c r="J118" s="42">
        <v>61</v>
      </c>
      <c r="K118" s="42">
        <v>66.099999999999994</v>
      </c>
      <c r="L118" s="43">
        <f t="shared" si="7"/>
        <v>8.3606557377049029E-2</v>
      </c>
      <c r="M118" s="45"/>
      <c r="N118" s="42">
        <v>59.7</v>
      </c>
      <c r="O118" s="42">
        <v>72</v>
      </c>
      <c r="P118" s="43">
        <f t="shared" si="8"/>
        <v>0.20603015075376874</v>
      </c>
      <c r="Q118" s="45"/>
      <c r="R118" s="42">
        <v>78.2</v>
      </c>
      <c r="S118" s="42">
        <v>75</v>
      </c>
      <c r="T118" s="46">
        <f t="shared" si="9"/>
        <v>-4.0920716112532007E-2</v>
      </c>
      <c r="U118" s="47"/>
      <c r="V118" s="48">
        <f t="shared" si="10"/>
        <v>14</v>
      </c>
      <c r="W118" s="49">
        <f t="shared" si="13"/>
        <v>75</v>
      </c>
      <c r="X118" s="50"/>
      <c r="Y118" s="51">
        <f t="shared" si="11"/>
        <v>0.22950819672131151</v>
      </c>
      <c r="Z118" s="52"/>
    </row>
    <row r="119" spans="1:26" x14ac:dyDescent="0.25">
      <c r="A119" s="41" t="s">
        <v>118</v>
      </c>
      <c r="B119" s="42"/>
      <c r="C119" s="42"/>
      <c r="D119" s="43"/>
      <c r="E119" s="53"/>
      <c r="F119" s="42"/>
      <c r="G119" s="42"/>
      <c r="H119" s="43"/>
      <c r="I119" s="54"/>
      <c r="J119" s="42">
        <v>44.8</v>
      </c>
      <c r="K119" s="42">
        <v>50.1</v>
      </c>
      <c r="L119" s="43">
        <f t="shared" si="7"/>
        <v>0.11830357142857162</v>
      </c>
      <c r="M119" s="45"/>
      <c r="N119" s="42">
        <v>56.1</v>
      </c>
      <c r="O119" s="42">
        <v>56.7</v>
      </c>
      <c r="P119" s="43">
        <f t="shared" si="8"/>
        <v>1.0695187165775444E-2</v>
      </c>
      <c r="Q119" s="45"/>
      <c r="R119" s="42">
        <v>45.6</v>
      </c>
      <c r="S119" s="42">
        <v>53.1</v>
      </c>
      <c r="T119" s="46">
        <f t="shared" si="9"/>
        <v>0.16447368421052633</v>
      </c>
      <c r="U119" s="47"/>
      <c r="V119" s="48">
        <f t="shared" si="10"/>
        <v>8.3000000000000043</v>
      </c>
      <c r="W119" s="49">
        <f t="shared" si="13"/>
        <v>53.1</v>
      </c>
      <c r="X119" s="50"/>
      <c r="Y119" s="51">
        <f t="shared" si="11"/>
        <v>0.18526785714285721</v>
      </c>
      <c r="Z119" s="52"/>
    </row>
    <row r="120" spans="1:26" x14ac:dyDescent="0.25">
      <c r="A120" s="41" t="s">
        <v>119</v>
      </c>
      <c r="B120" s="42"/>
      <c r="C120" s="42"/>
      <c r="D120" s="43"/>
      <c r="E120" s="53"/>
      <c r="F120" s="42"/>
      <c r="G120" s="42"/>
      <c r="H120" s="43"/>
      <c r="I120" s="54"/>
      <c r="J120" s="42">
        <v>38.5</v>
      </c>
      <c r="K120" s="42">
        <v>38.799999999999997</v>
      </c>
      <c r="L120" s="43">
        <f t="shared" si="7"/>
        <v>7.7922077922076838E-3</v>
      </c>
      <c r="M120" s="45"/>
      <c r="N120" s="42">
        <v>44.6</v>
      </c>
      <c r="O120" s="42">
        <v>43.9</v>
      </c>
      <c r="P120" s="43">
        <f t="shared" si="8"/>
        <v>-1.5695067264574036E-2</v>
      </c>
      <c r="Q120" s="45"/>
      <c r="R120" s="42">
        <v>59.4</v>
      </c>
      <c r="S120" s="42">
        <v>60.7</v>
      </c>
      <c r="T120" s="46">
        <f t="shared" si="9"/>
        <v>2.1885521885522063E-2</v>
      </c>
      <c r="U120" s="47"/>
      <c r="V120" s="48">
        <f t="shared" si="10"/>
        <v>22.200000000000003</v>
      </c>
      <c r="W120" s="49">
        <f t="shared" si="13"/>
        <v>60.7</v>
      </c>
      <c r="X120" s="50"/>
      <c r="Y120" s="51">
        <f t="shared" si="11"/>
        <v>0.57662337662337659</v>
      </c>
      <c r="Z120" s="52"/>
    </row>
    <row r="121" spans="1:26" x14ac:dyDescent="0.25">
      <c r="A121" s="41" t="s">
        <v>120</v>
      </c>
      <c r="B121" s="42"/>
      <c r="C121" s="42"/>
      <c r="D121" s="43"/>
      <c r="E121" s="53"/>
      <c r="F121" s="42"/>
      <c r="G121" s="42"/>
      <c r="H121" s="43"/>
      <c r="I121" s="54"/>
      <c r="J121" s="42">
        <v>33.6</v>
      </c>
      <c r="K121" s="42">
        <v>48.7</v>
      </c>
      <c r="L121" s="43">
        <f t="shared" si="7"/>
        <v>0.44940476190476186</v>
      </c>
      <c r="M121" s="45"/>
      <c r="N121" s="42">
        <v>64.900000000000006</v>
      </c>
      <c r="O121" s="42">
        <v>71.099999999999994</v>
      </c>
      <c r="P121" s="43">
        <f t="shared" si="8"/>
        <v>9.5531587057010592E-2</v>
      </c>
      <c r="Q121" s="45"/>
      <c r="R121" s="42">
        <v>72.400000000000006</v>
      </c>
      <c r="S121" s="42">
        <v>71.900000000000006</v>
      </c>
      <c r="T121" s="46">
        <f t="shared" si="9"/>
        <v>-6.906077348066253E-3</v>
      </c>
      <c r="U121" s="47"/>
      <c r="V121" s="48">
        <f t="shared" si="10"/>
        <v>38.300000000000004</v>
      </c>
      <c r="W121" s="49">
        <f t="shared" si="13"/>
        <v>71.900000000000006</v>
      </c>
      <c r="X121" s="50"/>
      <c r="Y121" s="51">
        <f t="shared" si="11"/>
        <v>1.1398809523809526</v>
      </c>
      <c r="Z121" s="52"/>
    </row>
    <row r="122" spans="1:26" x14ac:dyDescent="0.25">
      <c r="A122" s="41" t="s">
        <v>121</v>
      </c>
      <c r="B122" s="42"/>
      <c r="C122" s="42"/>
      <c r="D122" s="43"/>
      <c r="E122" s="53"/>
      <c r="F122" s="42"/>
      <c r="G122" s="42"/>
      <c r="H122" s="43"/>
      <c r="I122" s="54"/>
      <c r="J122" s="42">
        <v>62.3</v>
      </c>
      <c r="K122" s="42">
        <v>61.8</v>
      </c>
      <c r="L122" s="43">
        <f t="shared" si="7"/>
        <v>-8.0256821829856051E-3</v>
      </c>
      <c r="M122" s="45"/>
      <c r="N122" s="42">
        <v>66.3</v>
      </c>
      <c r="O122" s="42">
        <v>77.599999999999994</v>
      </c>
      <c r="P122" s="43">
        <f t="shared" si="8"/>
        <v>0.17043740573152344</v>
      </c>
      <c r="Q122" s="45"/>
      <c r="R122" s="42">
        <v>82</v>
      </c>
      <c r="S122" s="42">
        <v>83.3</v>
      </c>
      <c r="T122" s="46">
        <f t="shared" si="9"/>
        <v>1.585365853658538E-2</v>
      </c>
      <c r="U122" s="47"/>
      <c r="V122" s="48">
        <f t="shared" si="10"/>
        <v>21</v>
      </c>
      <c r="W122" s="49">
        <f t="shared" si="13"/>
        <v>83.3</v>
      </c>
      <c r="X122" s="50"/>
      <c r="Y122" s="51">
        <f t="shared" si="11"/>
        <v>0.33707865168539319</v>
      </c>
      <c r="Z122" s="52"/>
    </row>
    <row r="123" spans="1:26" x14ac:dyDescent="0.25">
      <c r="A123" s="41" t="s">
        <v>122</v>
      </c>
      <c r="B123" s="42">
        <v>41.7</v>
      </c>
      <c r="C123" s="42"/>
      <c r="D123" s="43"/>
      <c r="E123" s="53"/>
      <c r="F123" s="42"/>
      <c r="G123" s="42"/>
      <c r="H123" s="43"/>
      <c r="I123" s="54"/>
      <c r="J123" s="42">
        <v>66.099999999999994</v>
      </c>
      <c r="K123" s="42">
        <v>71.400000000000006</v>
      </c>
      <c r="L123" s="43">
        <f t="shared" si="7"/>
        <v>8.0181543116490284E-2</v>
      </c>
      <c r="M123" s="45"/>
      <c r="N123" s="42">
        <v>70.400000000000006</v>
      </c>
      <c r="O123" s="42">
        <v>69.3</v>
      </c>
      <c r="P123" s="43">
        <f t="shared" si="8"/>
        <v>-1.5625000000000111E-2</v>
      </c>
      <c r="Q123" s="45"/>
      <c r="R123" s="42">
        <v>73.400000000000006</v>
      </c>
      <c r="S123" s="42">
        <v>73.7</v>
      </c>
      <c r="T123" s="46">
        <f t="shared" si="9"/>
        <v>4.0871934604904681E-3</v>
      </c>
      <c r="U123" s="47"/>
      <c r="V123" s="48">
        <f t="shared" si="10"/>
        <v>7.6000000000000085</v>
      </c>
      <c r="W123" s="49">
        <f t="shared" si="13"/>
        <v>32</v>
      </c>
      <c r="X123" s="50"/>
      <c r="Y123" s="51">
        <f t="shared" si="11"/>
        <v>0.11497730711043896</v>
      </c>
      <c r="Z123" s="52">
        <f>S123/B123-1</f>
        <v>0.76738609112709821</v>
      </c>
    </row>
    <row r="124" spans="1:26" x14ac:dyDescent="0.25">
      <c r="A124" s="41" t="s">
        <v>123</v>
      </c>
      <c r="B124" s="42"/>
      <c r="C124" s="42">
        <v>51.5</v>
      </c>
      <c r="D124" s="43"/>
      <c r="E124" s="53"/>
      <c r="F124" s="42">
        <v>54.6</v>
      </c>
      <c r="G124" s="42">
        <v>59.1</v>
      </c>
      <c r="H124" s="43">
        <f>G124/F124-1</f>
        <v>8.2417582417582347E-2</v>
      </c>
      <c r="I124" s="54"/>
      <c r="J124" s="42">
        <v>66.400000000000006</v>
      </c>
      <c r="K124" s="42">
        <v>69</v>
      </c>
      <c r="L124" s="43">
        <f t="shared" si="7"/>
        <v>3.9156626506023917E-2</v>
      </c>
      <c r="M124" s="45"/>
      <c r="N124" s="42">
        <v>72.3</v>
      </c>
      <c r="O124" s="42">
        <v>76.7</v>
      </c>
      <c r="P124" s="43">
        <f t="shared" si="8"/>
        <v>6.0857538035961278E-2</v>
      </c>
      <c r="Q124" s="45"/>
      <c r="R124" s="42">
        <v>80.599999999999994</v>
      </c>
      <c r="S124" s="42">
        <v>82.6</v>
      </c>
      <c r="T124" s="46">
        <f t="shared" si="9"/>
        <v>2.4813895781637729E-2</v>
      </c>
      <c r="U124" s="47"/>
      <c r="V124" s="48">
        <f t="shared" si="10"/>
        <v>16.199999999999989</v>
      </c>
      <c r="W124" s="49">
        <f t="shared" si="13"/>
        <v>82.6</v>
      </c>
      <c r="X124" s="50"/>
      <c r="Y124" s="51">
        <f t="shared" si="11"/>
        <v>0.24397590361445753</v>
      </c>
      <c r="Z124" s="52"/>
    </row>
    <row r="125" spans="1:26" x14ac:dyDescent="0.25">
      <c r="A125" s="41" t="s">
        <v>124</v>
      </c>
      <c r="B125" s="42"/>
      <c r="C125" s="42"/>
      <c r="D125" s="43"/>
      <c r="E125" s="53"/>
      <c r="F125" s="42"/>
      <c r="G125" s="42"/>
      <c r="H125" s="43"/>
      <c r="I125" s="45"/>
      <c r="J125" s="42">
        <v>59.8</v>
      </c>
      <c r="K125" s="42">
        <v>67.2</v>
      </c>
      <c r="L125" s="43">
        <f t="shared" si="7"/>
        <v>0.12374581939799345</v>
      </c>
      <c r="M125" s="45"/>
      <c r="N125" s="42">
        <v>73.5</v>
      </c>
      <c r="O125" s="42">
        <v>79.3</v>
      </c>
      <c r="P125" s="43">
        <f t="shared" si="8"/>
        <v>7.891156462585025E-2</v>
      </c>
      <c r="Q125" s="45"/>
      <c r="R125" s="42">
        <v>83.1</v>
      </c>
      <c r="S125" s="42">
        <v>85.4</v>
      </c>
      <c r="T125" s="46">
        <f t="shared" si="9"/>
        <v>2.7677496991576511E-2</v>
      </c>
      <c r="U125" s="47"/>
      <c r="V125" s="48">
        <f t="shared" si="10"/>
        <v>25.600000000000009</v>
      </c>
      <c r="W125" s="49">
        <f t="shared" si="13"/>
        <v>85.4</v>
      </c>
      <c r="X125" s="50"/>
      <c r="Y125" s="51">
        <f t="shared" si="11"/>
        <v>0.42809364548494999</v>
      </c>
      <c r="Z125" s="52"/>
    </row>
    <row r="126" spans="1:26" x14ac:dyDescent="0.25">
      <c r="A126" s="41" t="s">
        <v>125</v>
      </c>
      <c r="B126" s="42"/>
      <c r="C126" s="42"/>
      <c r="D126" s="43"/>
      <c r="E126" s="53"/>
      <c r="F126" s="42"/>
      <c r="G126" s="42"/>
      <c r="H126" s="43"/>
      <c r="I126" s="54"/>
      <c r="J126" s="42">
        <v>39.6</v>
      </c>
      <c r="K126" s="42">
        <v>45.2</v>
      </c>
      <c r="L126" s="43">
        <f t="shared" si="7"/>
        <v>0.14141414141414144</v>
      </c>
      <c r="M126" s="45"/>
      <c r="N126" s="42">
        <v>49.8</v>
      </c>
      <c r="O126" s="42">
        <v>55</v>
      </c>
      <c r="P126" s="43">
        <f t="shared" si="8"/>
        <v>0.10441767068273089</v>
      </c>
      <c r="Q126" s="45"/>
      <c r="R126" s="42">
        <v>62.9</v>
      </c>
      <c r="S126" s="42">
        <v>64.5</v>
      </c>
      <c r="T126" s="46">
        <f t="shared" si="9"/>
        <v>2.5437201907790197E-2</v>
      </c>
      <c r="U126" s="47"/>
      <c r="V126" s="48">
        <f t="shared" si="10"/>
        <v>24.9</v>
      </c>
      <c r="W126" s="49">
        <f t="shared" si="13"/>
        <v>64.5</v>
      </c>
      <c r="X126" s="50"/>
      <c r="Y126" s="51">
        <f t="shared" si="11"/>
        <v>0.62878787878787867</v>
      </c>
      <c r="Z126" s="52"/>
    </row>
    <row r="127" spans="1:26" x14ac:dyDescent="0.25">
      <c r="A127" s="41" t="s">
        <v>126</v>
      </c>
      <c r="B127" s="42"/>
      <c r="C127" s="42"/>
      <c r="D127" s="43"/>
      <c r="E127" s="53"/>
      <c r="F127" s="42"/>
      <c r="G127" s="42"/>
      <c r="H127" s="43"/>
      <c r="I127" s="54"/>
      <c r="J127" s="42">
        <v>32.700000000000003</v>
      </c>
      <c r="K127" s="42">
        <v>35.700000000000003</v>
      </c>
      <c r="L127" s="43">
        <f t="shared" si="7"/>
        <v>9.174311926605494E-2</v>
      </c>
      <c r="M127" s="45"/>
      <c r="N127" s="42">
        <v>45.1</v>
      </c>
      <c r="O127" s="42">
        <v>43.6</v>
      </c>
      <c r="P127" s="43">
        <f t="shared" si="8"/>
        <v>-3.3259423503325891E-2</v>
      </c>
      <c r="Q127" s="45"/>
      <c r="R127" s="42">
        <v>56.4</v>
      </c>
      <c r="S127" s="42">
        <v>62.9</v>
      </c>
      <c r="T127" s="46">
        <f t="shared" si="9"/>
        <v>0.11524822695035453</v>
      </c>
      <c r="U127" s="47"/>
      <c r="V127" s="48">
        <f t="shared" si="10"/>
        <v>30.199999999999996</v>
      </c>
      <c r="W127" s="49">
        <f t="shared" si="13"/>
        <v>62.9</v>
      </c>
      <c r="X127" s="50"/>
      <c r="Y127" s="51">
        <f t="shared" si="11"/>
        <v>0.92354740061162066</v>
      </c>
      <c r="Z127" s="52"/>
    </row>
    <row r="128" spans="1:26" x14ac:dyDescent="0.25">
      <c r="A128" s="41" t="s">
        <v>127</v>
      </c>
      <c r="B128" s="42"/>
      <c r="C128" s="42"/>
      <c r="D128" s="43"/>
      <c r="E128" s="53"/>
      <c r="F128" s="42"/>
      <c r="G128" s="42"/>
      <c r="H128" s="43"/>
      <c r="I128" s="54"/>
      <c r="J128" s="42">
        <v>47</v>
      </c>
      <c r="K128" s="42">
        <v>61</v>
      </c>
      <c r="L128" s="43">
        <f t="shared" si="7"/>
        <v>0.2978723404255319</v>
      </c>
      <c r="M128" s="45"/>
      <c r="N128" s="42">
        <v>68.2</v>
      </c>
      <c r="O128" s="42">
        <v>72.400000000000006</v>
      </c>
      <c r="P128" s="43">
        <f t="shared" si="8"/>
        <v>6.1583577712609916E-2</v>
      </c>
      <c r="Q128" s="45"/>
      <c r="R128" s="42">
        <v>74.400000000000006</v>
      </c>
      <c r="S128" s="42">
        <v>74.900000000000006</v>
      </c>
      <c r="T128" s="46">
        <f t="shared" si="9"/>
        <v>6.7204301075269868E-3</v>
      </c>
      <c r="U128" s="47"/>
      <c r="V128" s="48">
        <f t="shared" si="10"/>
        <v>27.900000000000006</v>
      </c>
      <c r="W128" s="49">
        <f t="shared" si="13"/>
        <v>74.900000000000006</v>
      </c>
      <c r="X128" s="50"/>
      <c r="Y128" s="51">
        <f t="shared" si="11"/>
        <v>0.59361702127659588</v>
      </c>
      <c r="Z128" s="52"/>
    </row>
    <row r="129" spans="1:26" x14ac:dyDescent="0.25">
      <c r="A129" s="41" t="s">
        <v>128</v>
      </c>
      <c r="B129" s="42"/>
      <c r="C129" s="42"/>
      <c r="D129" s="43"/>
      <c r="E129" s="53"/>
      <c r="F129" s="42"/>
      <c r="G129" s="42"/>
      <c r="H129" s="43"/>
      <c r="I129" s="54"/>
      <c r="J129" s="42">
        <v>37.4</v>
      </c>
      <c r="K129" s="42">
        <v>41.4</v>
      </c>
      <c r="L129" s="43">
        <f t="shared" si="7"/>
        <v>0.10695187165775399</v>
      </c>
      <c r="M129" s="45"/>
      <c r="N129" s="42">
        <v>55.6</v>
      </c>
      <c r="O129" s="42">
        <v>67.5</v>
      </c>
      <c r="P129" s="43">
        <f t="shared" si="8"/>
        <v>0.21402877697841727</v>
      </c>
      <c r="Q129" s="45"/>
      <c r="R129" s="42">
        <v>77.7</v>
      </c>
      <c r="S129" s="42">
        <v>79.900000000000006</v>
      </c>
      <c r="T129" s="46">
        <f t="shared" si="9"/>
        <v>2.8314028314028405E-2</v>
      </c>
      <c r="U129" s="47"/>
      <c r="V129" s="48">
        <f t="shared" si="10"/>
        <v>42.500000000000007</v>
      </c>
      <c r="W129" s="49">
        <f t="shared" si="13"/>
        <v>79.900000000000006</v>
      </c>
      <c r="X129" s="50"/>
      <c r="Y129" s="51">
        <f t="shared" si="11"/>
        <v>1.1363636363636367</v>
      </c>
      <c r="Z129" s="52"/>
    </row>
    <row r="130" spans="1:26" x14ac:dyDescent="0.25">
      <c r="A130" s="41" t="s">
        <v>129</v>
      </c>
      <c r="B130" s="42"/>
      <c r="C130" s="42"/>
      <c r="D130" s="43"/>
      <c r="E130" s="53"/>
      <c r="F130" s="42"/>
      <c r="G130" s="42"/>
      <c r="H130" s="43"/>
      <c r="I130" s="54"/>
      <c r="J130" s="42">
        <v>28.2</v>
      </c>
      <c r="K130" s="42">
        <v>30.6</v>
      </c>
      <c r="L130" s="43">
        <f t="shared" ref="L130:L193" si="14">K130/J130-1</f>
        <v>8.5106382978723527E-2</v>
      </c>
      <c r="M130" s="45"/>
      <c r="N130" s="42">
        <v>40.799999999999997</v>
      </c>
      <c r="O130" s="42">
        <v>47.8</v>
      </c>
      <c r="P130" s="43">
        <f t="shared" ref="P130:P193" si="15">O130/N130-1</f>
        <v>0.17156862745098045</v>
      </c>
      <c r="Q130" s="45"/>
      <c r="R130" s="42">
        <v>56.4</v>
      </c>
      <c r="S130" s="42">
        <v>58.9</v>
      </c>
      <c r="T130" s="46">
        <f t="shared" si="9"/>
        <v>4.4326241134751809E-2</v>
      </c>
      <c r="U130" s="47"/>
      <c r="V130" s="48">
        <f t="shared" si="10"/>
        <v>30.7</v>
      </c>
      <c r="W130" s="49">
        <f t="shared" si="13"/>
        <v>58.9</v>
      </c>
      <c r="X130" s="50"/>
      <c r="Y130" s="51">
        <f t="shared" si="11"/>
        <v>1.0886524822695036</v>
      </c>
      <c r="Z130" s="52"/>
    </row>
    <row r="131" spans="1:26" x14ac:dyDescent="0.25">
      <c r="A131" s="41" t="s">
        <v>130</v>
      </c>
      <c r="B131" s="42"/>
      <c r="C131" s="42"/>
      <c r="D131" s="43"/>
      <c r="E131" s="53"/>
      <c r="F131" s="42"/>
      <c r="G131" s="42"/>
      <c r="H131" s="43"/>
      <c r="I131" s="54"/>
      <c r="J131" s="42">
        <v>61.6</v>
      </c>
      <c r="K131" s="42">
        <v>68.5</v>
      </c>
      <c r="L131" s="43">
        <f t="shared" si="14"/>
        <v>0.1120129870129869</v>
      </c>
      <c r="M131" s="45"/>
      <c r="N131" s="42">
        <v>72.099999999999994</v>
      </c>
      <c r="O131" s="42">
        <v>77.099999999999994</v>
      </c>
      <c r="P131" s="43">
        <f t="shared" si="15"/>
        <v>6.9348127600554754E-2</v>
      </c>
      <c r="Q131" s="45"/>
      <c r="R131" s="42">
        <v>81.8</v>
      </c>
      <c r="S131" s="42">
        <v>83.8</v>
      </c>
      <c r="T131" s="46">
        <f t="shared" ref="T131:T194" si="16">S131/R131-1</f>
        <v>2.4449877750611249E-2</v>
      </c>
      <c r="U131" s="47"/>
      <c r="V131" s="48">
        <f t="shared" ref="V131:V194" si="17">S131-J131</f>
        <v>22.199999999999996</v>
      </c>
      <c r="W131" s="49">
        <f t="shared" si="13"/>
        <v>83.8</v>
      </c>
      <c r="X131" s="50"/>
      <c r="Y131" s="51">
        <f t="shared" ref="Y131:Y194" si="18">S131/J131-1</f>
        <v>0.36038961038961026</v>
      </c>
      <c r="Z131" s="52"/>
    </row>
    <row r="132" spans="1:26" x14ac:dyDescent="0.25">
      <c r="A132" s="41" t="s">
        <v>131</v>
      </c>
      <c r="B132" s="42"/>
      <c r="C132" s="42"/>
      <c r="D132" s="43"/>
      <c r="E132" s="53"/>
      <c r="F132" s="42"/>
      <c r="G132" s="42"/>
      <c r="H132" s="43"/>
      <c r="I132" s="54"/>
      <c r="J132" s="42">
        <v>52.1</v>
      </c>
      <c r="K132" s="42">
        <v>56.6</v>
      </c>
      <c r="L132" s="43">
        <f t="shared" si="14"/>
        <v>8.6372360844529705E-2</v>
      </c>
      <c r="M132" s="45"/>
      <c r="N132" s="42">
        <v>61</v>
      </c>
      <c r="O132" s="42">
        <v>62.8</v>
      </c>
      <c r="P132" s="43">
        <f t="shared" si="15"/>
        <v>2.9508196721311331E-2</v>
      </c>
      <c r="Q132" s="45"/>
      <c r="R132" s="42">
        <v>63.2</v>
      </c>
      <c r="S132" s="42">
        <v>65.3</v>
      </c>
      <c r="T132" s="46">
        <f t="shared" si="16"/>
        <v>3.3227848101265778E-2</v>
      </c>
      <c r="U132" s="47"/>
      <c r="V132" s="48">
        <f t="shared" si="17"/>
        <v>13.199999999999996</v>
      </c>
      <c r="W132" s="49">
        <f t="shared" si="13"/>
        <v>65.3</v>
      </c>
      <c r="X132" s="50"/>
      <c r="Y132" s="51">
        <f t="shared" si="18"/>
        <v>0.25335892514395386</v>
      </c>
      <c r="Z132" s="52"/>
    </row>
    <row r="133" spans="1:26" x14ac:dyDescent="0.25">
      <c r="A133" s="41" t="s">
        <v>132</v>
      </c>
      <c r="B133" s="42"/>
      <c r="C133" s="42"/>
      <c r="D133" s="43"/>
      <c r="E133" s="53"/>
      <c r="F133" s="42"/>
      <c r="G133" s="42"/>
      <c r="H133" s="43"/>
      <c r="I133" s="54"/>
      <c r="J133" s="42">
        <v>54.2</v>
      </c>
      <c r="K133" s="42">
        <v>64.3</v>
      </c>
      <c r="L133" s="43">
        <f t="shared" si="14"/>
        <v>0.18634686346863449</v>
      </c>
      <c r="M133" s="45"/>
      <c r="N133" s="42">
        <v>70.599999999999994</v>
      </c>
      <c r="O133" s="42">
        <v>76.3</v>
      </c>
      <c r="P133" s="43">
        <f t="shared" si="15"/>
        <v>8.073654390934859E-2</v>
      </c>
      <c r="Q133" s="45"/>
      <c r="R133" s="42">
        <v>81.599999999999994</v>
      </c>
      <c r="S133" s="42">
        <v>80.7</v>
      </c>
      <c r="T133" s="46">
        <f t="shared" si="16"/>
        <v>-1.1029411764705732E-2</v>
      </c>
      <c r="U133" s="47"/>
      <c r="V133" s="48">
        <f t="shared" si="17"/>
        <v>26.5</v>
      </c>
      <c r="W133" s="49">
        <f t="shared" si="13"/>
        <v>80.7</v>
      </c>
      <c r="X133" s="50"/>
      <c r="Y133" s="51">
        <f t="shared" si="18"/>
        <v>0.48892988929889292</v>
      </c>
      <c r="Z133" s="52"/>
    </row>
    <row r="134" spans="1:26" x14ac:dyDescent="0.25">
      <c r="A134" s="41" t="s">
        <v>133</v>
      </c>
      <c r="B134" s="42"/>
      <c r="C134" s="42"/>
      <c r="D134" s="43"/>
      <c r="E134" s="53"/>
      <c r="F134" s="42"/>
      <c r="G134" s="42"/>
      <c r="H134" s="43"/>
      <c r="I134" s="54"/>
      <c r="J134" s="42">
        <v>38.700000000000003</v>
      </c>
      <c r="K134" s="42">
        <v>48.1</v>
      </c>
      <c r="L134" s="43">
        <f t="shared" si="14"/>
        <v>0.24289405684754506</v>
      </c>
      <c r="M134" s="45"/>
      <c r="N134" s="42">
        <v>55.1</v>
      </c>
      <c r="O134" s="42">
        <v>60.3</v>
      </c>
      <c r="P134" s="43">
        <f t="shared" si="15"/>
        <v>9.4373865698729409E-2</v>
      </c>
      <c r="Q134" s="45"/>
      <c r="R134" s="42">
        <v>63.1</v>
      </c>
      <c r="S134" s="42">
        <v>64.400000000000006</v>
      </c>
      <c r="T134" s="46">
        <f t="shared" si="16"/>
        <v>2.0602218700475516E-2</v>
      </c>
      <c r="U134" s="47"/>
      <c r="V134" s="48">
        <f t="shared" si="17"/>
        <v>25.700000000000003</v>
      </c>
      <c r="W134" s="49">
        <f t="shared" si="13"/>
        <v>64.400000000000006</v>
      </c>
      <c r="X134" s="50"/>
      <c r="Y134" s="51">
        <f t="shared" si="18"/>
        <v>0.66408268733850129</v>
      </c>
      <c r="Z134" s="52"/>
    </row>
    <row r="135" spans="1:26" x14ac:dyDescent="0.25">
      <c r="A135" s="41" t="s">
        <v>134</v>
      </c>
      <c r="B135" s="42"/>
      <c r="C135" s="42"/>
      <c r="D135" s="43"/>
      <c r="E135" s="53"/>
      <c r="F135" s="42"/>
      <c r="G135" s="42"/>
      <c r="H135" s="43"/>
      <c r="I135" s="54"/>
      <c r="J135" s="42">
        <v>52.4</v>
      </c>
      <c r="K135" s="42">
        <v>59.4</v>
      </c>
      <c r="L135" s="43">
        <f t="shared" si="14"/>
        <v>0.13358778625954204</v>
      </c>
      <c r="M135" s="45"/>
      <c r="N135" s="42">
        <v>65.599999999999994</v>
      </c>
      <c r="O135" s="42">
        <v>70.5</v>
      </c>
      <c r="P135" s="43">
        <f t="shared" si="15"/>
        <v>7.4695121951219523E-2</v>
      </c>
      <c r="Q135" s="45"/>
      <c r="R135" s="42">
        <v>74</v>
      </c>
      <c r="S135" s="42">
        <v>73.599999999999994</v>
      </c>
      <c r="T135" s="46">
        <f t="shared" si="16"/>
        <v>-5.4054054054054612E-3</v>
      </c>
      <c r="U135" s="47"/>
      <c r="V135" s="48">
        <f t="shared" si="17"/>
        <v>21.199999999999996</v>
      </c>
      <c r="W135" s="49">
        <f t="shared" si="13"/>
        <v>73.599999999999994</v>
      </c>
      <c r="X135" s="50"/>
      <c r="Y135" s="51">
        <f t="shared" si="18"/>
        <v>0.40458015267175562</v>
      </c>
      <c r="Z135" s="52"/>
    </row>
    <row r="136" spans="1:26" x14ac:dyDescent="0.25">
      <c r="A136" s="41" t="s">
        <v>135</v>
      </c>
      <c r="B136" s="42"/>
      <c r="C136" s="42"/>
      <c r="D136" s="43"/>
      <c r="E136" s="53"/>
      <c r="F136" s="42"/>
      <c r="G136" s="42"/>
      <c r="H136" s="43"/>
      <c r="I136" s="54"/>
      <c r="J136" s="42">
        <v>42.9</v>
      </c>
      <c r="K136" s="42">
        <v>58.7</v>
      </c>
      <c r="L136" s="43">
        <f t="shared" si="14"/>
        <v>0.36829836829836848</v>
      </c>
      <c r="M136" s="45"/>
      <c r="N136" s="42">
        <v>68.3</v>
      </c>
      <c r="O136" s="42">
        <v>73.7</v>
      </c>
      <c r="P136" s="43">
        <f t="shared" si="15"/>
        <v>7.9062957540263712E-2</v>
      </c>
      <c r="Q136" s="45"/>
      <c r="R136" s="42">
        <v>77.3</v>
      </c>
      <c r="S136" s="42">
        <v>74.2</v>
      </c>
      <c r="T136" s="46">
        <f t="shared" si="16"/>
        <v>-4.0103492884864145E-2</v>
      </c>
      <c r="U136" s="47"/>
      <c r="V136" s="48">
        <f t="shared" si="17"/>
        <v>31.300000000000004</v>
      </c>
      <c r="W136" s="49">
        <f t="shared" si="13"/>
        <v>74.2</v>
      </c>
      <c r="X136" s="50"/>
      <c r="Y136" s="51">
        <f t="shared" si="18"/>
        <v>0.72960372960372966</v>
      </c>
      <c r="Z136" s="52"/>
    </row>
    <row r="137" spans="1:26" x14ac:dyDescent="0.25">
      <c r="A137" s="41" t="s">
        <v>136</v>
      </c>
      <c r="B137" s="42">
        <v>25</v>
      </c>
      <c r="C137" s="42"/>
      <c r="D137" s="43"/>
      <c r="E137" s="53"/>
      <c r="F137" s="42">
        <v>34</v>
      </c>
      <c r="G137" s="42">
        <v>40.4</v>
      </c>
      <c r="H137" s="43">
        <f>G137/F137-1</f>
        <v>0.18823529411764706</v>
      </c>
      <c r="I137" s="54"/>
      <c r="J137" s="42">
        <v>44</v>
      </c>
      <c r="K137" s="42">
        <v>58.5</v>
      </c>
      <c r="L137" s="43">
        <f t="shared" si="14"/>
        <v>0.32954545454545459</v>
      </c>
      <c r="M137" s="45"/>
      <c r="N137" s="42">
        <v>64.7</v>
      </c>
      <c r="O137" s="42">
        <v>71.599999999999994</v>
      </c>
      <c r="P137" s="43">
        <f t="shared" si="15"/>
        <v>0.1066460587326119</v>
      </c>
      <c r="Q137" s="45"/>
      <c r="R137" s="42">
        <v>74.2</v>
      </c>
      <c r="S137" s="42">
        <v>70.2</v>
      </c>
      <c r="T137" s="46">
        <f t="shared" si="16"/>
        <v>-5.3908355795148299E-2</v>
      </c>
      <c r="U137" s="47"/>
      <c r="V137" s="48">
        <f t="shared" si="17"/>
        <v>26.200000000000003</v>
      </c>
      <c r="W137" s="49">
        <f t="shared" si="13"/>
        <v>45.2</v>
      </c>
      <c r="X137" s="50"/>
      <c r="Y137" s="51">
        <f t="shared" si="18"/>
        <v>0.59545454545454546</v>
      </c>
      <c r="Z137" s="52">
        <f>S137/B137-1</f>
        <v>1.8080000000000003</v>
      </c>
    </row>
    <row r="138" spans="1:26" x14ac:dyDescent="0.25">
      <c r="A138" s="41" t="s">
        <v>137</v>
      </c>
      <c r="B138" s="42"/>
      <c r="C138" s="42"/>
      <c r="D138" s="43"/>
      <c r="E138" s="53"/>
      <c r="F138" s="42"/>
      <c r="G138" s="42"/>
      <c r="H138" s="43"/>
      <c r="I138" s="45"/>
      <c r="J138" s="42">
        <v>49.4</v>
      </c>
      <c r="K138" s="42">
        <v>59.1</v>
      </c>
      <c r="L138" s="43">
        <f t="shared" si="14"/>
        <v>0.19635627530364386</v>
      </c>
      <c r="M138" s="45"/>
      <c r="N138" s="42">
        <v>64.2</v>
      </c>
      <c r="O138" s="42">
        <v>68.599999999999994</v>
      </c>
      <c r="P138" s="43">
        <f t="shared" si="15"/>
        <v>6.8535825545171125E-2</v>
      </c>
      <c r="Q138" s="45"/>
      <c r="R138" s="42">
        <v>71.2</v>
      </c>
      <c r="S138" s="42">
        <v>70.7</v>
      </c>
      <c r="T138" s="46">
        <f t="shared" si="16"/>
        <v>-7.0224719101124045E-3</v>
      </c>
      <c r="U138" s="47"/>
      <c r="V138" s="48">
        <f t="shared" si="17"/>
        <v>21.300000000000004</v>
      </c>
      <c r="W138" s="49">
        <f t="shared" si="13"/>
        <v>70.7</v>
      </c>
      <c r="X138" s="50"/>
      <c r="Y138" s="51">
        <f t="shared" si="18"/>
        <v>0.43117408906882604</v>
      </c>
      <c r="Z138" s="52"/>
    </row>
    <row r="139" spans="1:26" x14ac:dyDescent="0.25">
      <c r="A139" s="41" t="s">
        <v>138</v>
      </c>
      <c r="B139" s="42"/>
      <c r="C139" s="42"/>
      <c r="D139" s="43"/>
      <c r="E139" s="53"/>
      <c r="F139" s="42"/>
      <c r="G139" s="42"/>
      <c r="H139" s="43"/>
      <c r="I139" s="54"/>
      <c r="J139" s="42">
        <v>56.1</v>
      </c>
      <c r="K139" s="42">
        <v>63.2</v>
      </c>
      <c r="L139" s="43">
        <f t="shared" si="14"/>
        <v>0.12655971479500883</v>
      </c>
      <c r="M139" s="45"/>
      <c r="N139" s="42">
        <v>65.2</v>
      </c>
      <c r="O139" s="42">
        <v>65.099999999999994</v>
      </c>
      <c r="P139" s="43">
        <f t="shared" si="15"/>
        <v>-1.5337423312884457E-3</v>
      </c>
      <c r="Q139" s="45"/>
      <c r="R139" s="42">
        <v>69.400000000000006</v>
      </c>
      <c r="S139" s="42">
        <v>68.8</v>
      </c>
      <c r="T139" s="46">
        <f t="shared" si="16"/>
        <v>-8.6455331412105263E-3</v>
      </c>
      <c r="U139" s="47"/>
      <c r="V139" s="48">
        <f t="shared" si="17"/>
        <v>12.699999999999996</v>
      </c>
      <c r="W139" s="49">
        <f t="shared" si="13"/>
        <v>68.8</v>
      </c>
      <c r="X139" s="50"/>
      <c r="Y139" s="51">
        <f t="shared" si="18"/>
        <v>0.22638146167557927</v>
      </c>
      <c r="Z139" s="52"/>
    </row>
    <row r="140" spans="1:26" x14ac:dyDescent="0.25">
      <c r="A140" s="41" t="s">
        <v>139</v>
      </c>
      <c r="B140" s="42"/>
      <c r="C140" s="42"/>
      <c r="D140" s="43"/>
      <c r="E140" s="53"/>
      <c r="F140" s="42"/>
      <c r="G140" s="42"/>
      <c r="H140" s="43"/>
      <c r="I140" s="54"/>
      <c r="J140" s="42">
        <v>66.5</v>
      </c>
      <c r="K140" s="42">
        <v>73.099999999999994</v>
      </c>
      <c r="L140" s="43">
        <f t="shared" si="14"/>
        <v>9.9248120300751808E-2</v>
      </c>
      <c r="M140" s="45"/>
      <c r="N140" s="42">
        <v>74.099999999999994</v>
      </c>
      <c r="O140" s="42">
        <v>78.8</v>
      </c>
      <c r="P140" s="43">
        <f t="shared" si="15"/>
        <v>6.3427800269905577E-2</v>
      </c>
      <c r="Q140" s="45"/>
      <c r="R140" s="42">
        <v>84.6</v>
      </c>
      <c r="S140" s="42">
        <v>85.9</v>
      </c>
      <c r="T140" s="46">
        <f t="shared" si="16"/>
        <v>1.5366430260047359E-2</v>
      </c>
      <c r="U140" s="47"/>
      <c r="V140" s="48">
        <f t="shared" si="17"/>
        <v>19.400000000000006</v>
      </c>
      <c r="W140" s="49">
        <f t="shared" si="13"/>
        <v>85.9</v>
      </c>
      <c r="X140" s="50"/>
      <c r="Y140" s="51">
        <f t="shared" si="18"/>
        <v>0.29172932330827073</v>
      </c>
      <c r="Z140" s="52"/>
    </row>
    <row r="141" spans="1:26" x14ac:dyDescent="0.25">
      <c r="A141" s="41" t="s">
        <v>140</v>
      </c>
      <c r="B141" s="42"/>
      <c r="C141" s="42"/>
      <c r="D141" s="43"/>
      <c r="E141" s="53"/>
      <c r="F141" s="42"/>
      <c r="G141" s="42"/>
      <c r="H141" s="43"/>
      <c r="I141" s="54"/>
      <c r="J141" s="42">
        <v>39.6</v>
      </c>
      <c r="K141" s="42">
        <v>49.6</v>
      </c>
      <c r="L141" s="43">
        <f t="shared" si="14"/>
        <v>0.2525252525252526</v>
      </c>
      <c r="M141" s="45"/>
      <c r="N141" s="42">
        <v>55.6</v>
      </c>
      <c r="O141" s="42">
        <v>60.6</v>
      </c>
      <c r="P141" s="43">
        <f t="shared" si="15"/>
        <v>8.9928057553956942E-2</v>
      </c>
      <c r="Q141" s="45"/>
      <c r="R141" s="42">
        <v>67.2</v>
      </c>
      <c r="S141" s="42">
        <v>71</v>
      </c>
      <c r="T141" s="46">
        <f t="shared" si="16"/>
        <v>5.6547619047619069E-2</v>
      </c>
      <c r="U141" s="47"/>
      <c r="V141" s="48">
        <f t="shared" si="17"/>
        <v>31.4</v>
      </c>
      <c r="W141" s="49">
        <f t="shared" si="13"/>
        <v>71</v>
      </c>
      <c r="X141" s="50"/>
      <c r="Y141" s="51">
        <f t="shared" si="18"/>
        <v>0.79292929292929282</v>
      </c>
      <c r="Z141" s="52"/>
    </row>
    <row r="142" spans="1:26" x14ac:dyDescent="0.25">
      <c r="A142" s="41" t="s">
        <v>141</v>
      </c>
      <c r="B142" s="42"/>
      <c r="C142" s="42"/>
      <c r="D142" s="43"/>
      <c r="E142" s="53"/>
      <c r="F142" s="42"/>
      <c r="G142" s="42"/>
      <c r="H142" s="43"/>
      <c r="I142" s="54"/>
      <c r="J142" s="42">
        <v>59.4</v>
      </c>
      <c r="K142" s="42">
        <v>68.2</v>
      </c>
      <c r="L142" s="43">
        <f t="shared" si="14"/>
        <v>0.14814814814814814</v>
      </c>
      <c r="M142" s="45"/>
      <c r="N142" s="42">
        <v>71.8</v>
      </c>
      <c r="O142" s="42">
        <v>74.2</v>
      </c>
      <c r="P142" s="43">
        <f t="shared" si="15"/>
        <v>3.3426183844011303E-2</v>
      </c>
      <c r="Q142" s="45"/>
      <c r="R142" s="42">
        <v>76.099999999999994</v>
      </c>
      <c r="S142" s="42">
        <v>76.3</v>
      </c>
      <c r="T142" s="46">
        <f t="shared" si="16"/>
        <v>2.6281208935612366E-3</v>
      </c>
      <c r="U142" s="47"/>
      <c r="V142" s="48">
        <f t="shared" si="17"/>
        <v>16.899999999999999</v>
      </c>
      <c r="W142" s="49">
        <f t="shared" si="13"/>
        <v>76.3</v>
      </c>
      <c r="X142" s="50"/>
      <c r="Y142" s="51">
        <f t="shared" si="18"/>
        <v>0.2845117845117846</v>
      </c>
      <c r="Z142" s="52"/>
    </row>
    <row r="143" spans="1:26" x14ac:dyDescent="0.25">
      <c r="A143" s="41" t="s">
        <v>142</v>
      </c>
      <c r="B143" s="42"/>
      <c r="C143" s="42"/>
      <c r="D143" s="43"/>
      <c r="E143" s="53"/>
      <c r="F143" s="42"/>
      <c r="G143" s="42"/>
      <c r="H143" s="43"/>
      <c r="I143" s="54"/>
      <c r="J143" s="42">
        <v>48</v>
      </c>
      <c r="K143" s="42">
        <v>60.6</v>
      </c>
      <c r="L143" s="43">
        <f t="shared" si="14"/>
        <v>0.26249999999999996</v>
      </c>
      <c r="M143" s="45"/>
      <c r="N143" s="42">
        <v>69.7</v>
      </c>
      <c r="O143" s="42">
        <v>74.2</v>
      </c>
      <c r="P143" s="43">
        <f t="shared" si="15"/>
        <v>6.4562410329985553E-2</v>
      </c>
      <c r="Q143" s="45"/>
      <c r="R143" s="42">
        <v>74.3</v>
      </c>
      <c r="S143" s="42">
        <v>75.599999999999994</v>
      </c>
      <c r="T143" s="46">
        <f t="shared" si="16"/>
        <v>1.7496635262449489E-2</v>
      </c>
      <c r="U143" s="47"/>
      <c r="V143" s="48">
        <f t="shared" si="17"/>
        <v>27.599999999999994</v>
      </c>
      <c r="W143" s="49">
        <f t="shared" si="13"/>
        <v>75.599999999999994</v>
      </c>
      <c r="X143" s="50"/>
      <c r="Y143" s="51">
        <f t="shared" si="18"/>
        <v>0.57499999999999996</v>
      </c>
      <c r="Z143" s="52"/>
    </row>
    <row r="144" spans="1:26" x14ac:dyDescent="0.25">
      <c r="A144" s="41" t="s">
        <v>143</v>
      </c>
      <c r="B144" s="42"/>
      <c r="C144" s="42"/>
      <c r="D144" s="43"/>
      <c r="E144" s="53"/>
      <c r="F144" s="42"/>
      <c r="G144" s="42"/>
      <c r="H144" s="43"/>
      <c r="I144" s="54"/>
      <c r="J144" s="42">
        <v>39.1</v>
      </c>
      <c r="K144" s="42">
        <v>46</v>
      </c>
      <c r="L144" s="43">
        <f t="shared" si="14"/>
        <v>0.17647058823529416</v>
      </c>
      <c r="M144" s="45"/>
      <c r="N144" s="42">
        <v>55.2</v>
      </c>
      <c r="O144" s="42">
        <v>64.7</v>
      </c>
      <c r="P144" s="43">
        <f t="shared" si="15"/>
        <v>0.17210144927536231</v>
      </c>
      <c r="Q144" s="45"/>
      <c r="R144" s="42">
        <v>70.8</v>
      </c>
      <c r="S144" s="42">
        <v>74</v>
      </c>
      <c r="T144" s="46">
        <f t="shared" si="16"/>
        <v>4.5197740112994378E-2</v>
      </c>
      <c r="U144" s="47"/>
      <c r="V144" s="48">
        <f t="shared" si="17"/>
        <v>34.9</v>
      </c>
      <c r="W144" s="49">
        <f t="shared" si="13"/>
        <v>74</v>
      </c>
      <c r="X144" s="50"/>
      <c r="Y144" s="51">
        <f t="shared" si="18"/>
        <v>0.89258312020460351</v>
      </c>
      <c r="Z144" s="52"/>
    </row>
    <row r="145" spans="1:26" x14ac:dyDescent="0.25">
      <c r="A145" s="41" t="s">
        <v>144</v>
      </c>
      <c r="B145" s="42"/>
      <c r="C145" s="42"/>
      <c r="D145" s="43"/>
      <c r="E145" s="53"/>
      <c r="F145" s="42"/>
      <c r="G145" s="42"/>
      <c r="H145" s="43"/>
      <c r="I145" s="54"/>
      <c r="J145" s="42">
        <v>37.299999999999997</v>
      </c>
      <c r="K145" s="42">
        <v>41.7</v>
      </c>
      <c r="L145" s="43">
        <f t="shared" si="14"/>
        <v>0.11796246648793574</v>
      </c>
      <c r="M145" s="45"/>
      <c r="N145" s="42">
        <v>42.8</v>
      </c>
      <c r="O145" s="42">
        <v>46</v>
      </c>
      <c r="P145" s="43">
        <f t="shared" si="15"/>
        <v>7.4766355140186924E-2</v>
      </c>
      <c r="Q145" s="45"/>
      <c r="R145" s="42">
        <v>54.2</v>
      </c>
      <c r="S145" s="42">
        <v>59.3</v>
      </c>
      <c r="T145" s="46">
        <f t="shared" si="16"/>
        <v>9.4095940959409541E-2</v>
      </c>
      <c r="U145" s="47"/>
      <c r="V145" s="48">
        <f t="shared" si="17"/>
        <v>22</v>
      </c>
      <c r="W145" s="49">
        <f t="shared" si="13"/>
        <v>59.3</v>
      </c>
      <c r="X145" s="50"/>
      <c r="Y145" s="51">
        <f t="shared" si="18"/>
        <v>0.58981233243967823</v>
      </c>
      <c r="Z145" s="52"/>
    </row>
    <row r="146" spans="1:26" x14ac:dyDescent="0.25">
      <c r="A146" s="41" t="s">
        <v>145</v>
      </c>
      <c r="B146" s="42"/>
      <c r="C146" s="42"/>
      <c r="D146" s="43"/>
      <c r="E146" s="53"/>
      <c r="F146" s="42"/>
      <c r="G146" s="42"/>
      <c r="H146" s="43"/>
      <c r="I146" s="54"/>
      <c r="J146" s="42">
        <v>35.4</v>
      </c>
      <c r="K146" s="42">
        <v>47.5</v>
      </c>
      <c r="L146" s="43">
        <f t="shared" si="14"/>
        <v>0.3418079096045199</v>
      </c>
      <c r="M146" s="45"/>
      <c r="N146" s="42">
        <v>54.4</v>
      </c>
      <c r="O146" s="42">
        <v>58.3</v>
      </c>
      <c r="P146" s="43">
        <f t="shared" si="15"/>
        <v>7.1691176470588314E-2</v>
      </c>
      <c r="Q146" s="45"/>
      <c r="R146" s="42">
        <v>63.3</v>
      </c>
      <c r="S146" s="42">
        <v>65.7</v>
      </c>
      <c r="T146" s="46">
        <f t="shared" si="16"/>
        <v>3.7914691943128132E-2</v>
      </c>
      <c r="U146" s="47"/>
      <c r="V146" s="48">
        <f t="shared" si="17"/>
        <v>30.300000000000004</v>
      </c>
      <c r="W146" s="49">
        <f t="shared" si="13"/>
        <v>65.7</v>
      </c>
      <c r="X146" s="50"/>
      <c r="Y146" s="51">
        <f t="shared" si="18"/>
        <v>0.85593220338983067</v>
      </c>
      <c r="Z146" s="52"/>
    </row>
    <row r="147" spans="1:26" x14ac:dyDescent="0.25">
      <c r="A147" s="41" t="s">
        <v>146</v>
      </c>
      <c r="B147" s="42"/>
      <c r="C147" s="42"/>
      <c r="D147" s="43"/>
      <c r="E147" s="53"/>
      <c r="F147" s="42"/>
      <c r="G147" s="42"/>
      <c r="H147" s="43"/>
      <c r="I147" s="54"/>
      <c r="J147" s="42">
        <v>41.5</v>
      </c>
      <c r="K147" s="42">
        <v>51</v>
      </c>
      <c r="L147" s="43">
        <f t="shared" si="14"/>
        <v>0.22891566265060237</v>
      </c>
      <c r="M147" s="45"/>
      <c r="N147" s="42">
        <v>56.8</v>
      </c>
      <c r="O147" s="42">
        <v>58.6</v>
      </c>
      <c r="P147" s="43">
        <f t="shared" si="15"/>
        <v>3.1690140845070491E-2</v>
      </c>
      <c r="Q147" s="45"/>
      <c r="R147" s="42">
        <v>56</v>
      </c>
      <c r="S147" s="42">
        <v>59.3</v>
      </c>
      <c r="T147" s="46">
        <f t="shared" si="16"/>
        <v>5.8928571428571441E-2</v>
      </c>
      <c r="U147" s="47"/>
      <c r="V147" s="48">
        <f t="shared" si="17"/>
        <v>17.799999999999997</v>
      </c>
      <c r="W147" s="49">
        <f t="shared" si="13"/>
        <v>59.3</v>
      </c>
      <c r="X147" s="50"/>
      <c r="Y147" s="51">
        <f t="shared" si="18"/>
        <v>0.42891566265060233</v>
      </c>
      <c r="Z147" s="52"/>
    </row>
    <row r="148" spans="1:26" x14ac:dyDescent="0.25">
      <c r="A148" s="41" t="s">
        <v>147</v>
      </c>
      <c r="B148" s="42"/>
      <c r="C148" s="42"/>
      <c r="D148" s="43"/>
      <c r="E148" s="53"/>
      <c r="F148" s="42"/>
      <c r="G148" s="42"/>
      <c r="H148" s="43"/>
      <c r="I148" s="54"/>
      <c r="J148" s="42">
        <v>56.7</v>
      </c>
      <c r="K148" s="42">
        <v>59.3</v>
      </c>
      <c r="L148" s="43">
        <f t="shared" si="14"/>
        <v>4.5855379188712408E-2</v>
      </c>
      <c r="M148" s="45"/>
      <c r="N148" s="42">
        <v>61.6</v>
      </c>
      <c r="O148" s="42">
        <v>61.3</v>
      </c>
      <c r="P148" s="43">
        <f t="shared" si="15"/>
        <v>-4.8701298701299134E-3</v>
      </c>
      <c r="Q148" s="45"/>
      <c r="R148" s="42">
        <v>59.6</v>
      </c>
      <c r="S148" s="42">
        <v>63.6</v>
      </c>
      <c r="T148" s="46">
        <f t="shared" si="16"/>
        <v>6.7114093959731447E-2</v>
      </c>
      <c r="U148" s="47"/>
      <c r="V148" s="48">
        <f t="shared" si="17"/>
        <v>6.8999999999999986</v>
      </c>
      <c r="W148" s="49">
        <f t="shared" si="13"/>
        <v>63.6</v>
      </c>
      <c r="X148" s="50"/>
      <c r="Y148" s="51">
        <f t="shared" si="18"/>
        <v>0.12169312169312163</v>
      </c>
      <c r="Z148" s="52"/>
    </row>
    <row r="149" spans="1:26" x14ac:dyDescent="0.25">
      <c r="A149" s="41" t="s">
        <v>148</v>
      </c>
      <c r="B149" s="42"/>
      <c r="C149" s="42"/>
      <c r="D149" s="43"/>
      <c r="E149" s="53"/>
      <c r="F149" s="42"/>
      <c r="G149" s="42"/>
      <c r="H149" s="43"/>
      <c r="I149" s="54"/>
      <c r="J149" s="42">
        <v>37.700000000000003</v>
      </c>
      <c r="K149" s="42">
        <v>40.4</v>
      </c>
      <c r="L149" s="43">
        <f t="shared" si="14"/>
        <v>7.1618037135278367E-2</v>
      </c>
      <c r="M149" s="45"/>
      <c r="N149" s="42">
        <v>47.9</v>
      </c>
      <c r="O149" s="42">
        <v>59.3</v>
      </c>
      <c r="P149" s="43">
        <f t="shared" si="15"/>
        <v>0.23799582463465541</v>
      </c>
      <c r="Q149" s="45"/>
      <c r="R149" s="42">
        <v>66.8</v>
      </c>
      <c r="S149" s="42">
        <v>68.400000000000006</v>
      </c>
      <c r="T149" s="46">
        <f t="shared" si="16"/>
        <v>2.3952095808383422E-2</v>
      </c>
      <c r="U149" s="47"/>
      <c r="V149" s="48">
        <f t="shared" si="17"/>
        <v>30.700000000000003</v>
      </c>
      <c r="W149" s="49">
        <f t="shared" si="13"/>
        <v>68.400000000000006</v>
      </c>
      <c r="X149" s="50"/>
      <c r="Y149" s="51">
        <f t="shared" si="18"/>
        <v>0.81432360742705567</v>
      </c>
      <c r="Z149" s="52"/>
    </row>
    <row r="150" spans="1:26" x14ac:dyDescent="0.25">
      <c r="A150" s="41" t="s">
        <v>149</v>
      </c>
      <c r="B150" s="42">
        <v>48.5</v>
      </c>
      <c r="C150" s="42">
        <v>57.2</v>
      </c>
      <c r="D150" s="43">
        <f t="shared" ref="D150:D160" si="19">C150/B150-1</f>
        <v>0.1793814432989691</v>
      </c>
      <c r="E150" s="53"/>
      <c r="F150" s="42">
        <v>58</v>
      </c>
      <c r="G150" s="42">
        <v>66.5</v>
      </c>
      <c r="H150" s="43">
        <f>G150/F150-1</f>
        <v>0.14655172413793105</v>
      </c>
      <c r="I150" s="54"/>
      <c r="J150" s="42">
        <v>71.400000000000006</v>
      </c>
      <c r="K150" s="42">
        <v>73.599999999999994</v>
      </c>
      <c r="L150" s="43">
        <f t="shared" si="14"/>
        <v>3.0812324929971879E-2</v>
      </c>
      <c r="M150" s="45"/>
      <c r="N150" s="42">
        <v>75.8</v>
      </c>
      <c r="O150" s="42">
        <v>77.5</v>
      </c>
      <c r="P150" s="43">
        <f t="shared" si="15"/>
        <v>2.2427440633245421E-2</v>
      </c>
      <c r="Q150" s="45"/>
      <c r="R150" s="42">
        <v>80.8</v>
      </c>
      <c r="S150" s="42">
        <v>81.7</v>
      </c>
      <c r="T150" s="46">
        <f t="shared" si="16"/>
        <v>1.113861386138626E-2</v>
      </c>
      <c r="U150" s="47"/>
      <c r="V150" s="48">
        <f t="shared" si="17"/>
        <v>10.299999999999997</v>
      </c>
      <c r="W150" s="49">
        <f t="shared" si="13"/>
        <v>33.200000000000003</v>
      </c>
      <c r="X150" s="50"/>
      <c r="Y150" s="51">
        <f t="shared" si="18"/>
        <v>0.14425770308123242</v>
      </c>
      <c r="Z150" s="52">
        <f>S150/B150-1</f>
        <v>0.68453608247422681</v>
      </c>
    </row>
    <row r="151" spans="1:26" x14ac:dyDescent="0.25">
      <c r="A151" s="41" t="s">
        <v>150</v>
      </c>
      <c r="B151" s="42"/>
      <c r="C151" s="42"/>
      <c r="D151" s="43"/>
      <c r="E151" s="53"/>
      <c r="F151" s="42"/>
      <c r="G151" s="42"/>
      <c r="H151" s="43"/>
      <c r="I151" s="45"/>
      <c r="J151" s="42">
        <v>48.6</v>
      </c>
      <c r="K151" s="42">
        <v>58.2</v>
      </c>
      <c r="L151" s="43">
        <f t="shared" si="14"/>
        <v>0.19753086419753085</v>
      </c>
      <c r="M151" s="45"/>
      <c r="N151" s="42">
        <v>65.900000000000006</v>
      </c>
      <c r="O151" s="42">
        <v>70.7</v>
      </c>
      <c r="P151" s="43">
        <f t="shared" si="15"/>
        <v>7.2837632776934669E-2</v>
      </c>
      <c r="Q151" s="45"/>
      <c r="R151" s="42">
        <v>78.2</v>
      </c>
      <c r="S151" s="42">
        <v>79</v>
      </c>
      <c r="T151" s="46">
        <f t="shared" si="16"/>
        <v>1.0230179028132946E-2</v>
      </c>
      <c r="U151" s="47"/>
      <c r="V151" s="48">
        <f t="shared" si="17"/>
        <v>30.4</v>
      </c>
      <c r="W151" s="49">
        <f t="shared" si="13"/>
        <v>79</v>
      </c>
      <c r="X151" s="50"/>
      <c r="Y151" s="51">
        <f t="shared" si="18"/>
        <v>0.62551440329218111</v>
      </c>
      <c r="Z151" s="52"/>
    </row>
    <row r="152" spans="1:26" x14ac:dyDescent="0.25">
      <c r="A152" s="41" t="s">
        <v>151</v>
      </c>
      <c r="B152" s="42"/>
      <c r="C152" s="42"/>
      <c r="D152" s="43"/>
      <c r="E152" s="53"/>
      <c r="F152" s="42"/>
      <c r="G152" s="42"/>
      <c r="H152" s="43"/>
      <c r="I152" s="54"/>
      <c r="J152" s="42">
        <v>69.3</v>
      </c>
      <c r="K152" s="42">
        <v>71.2</v>
      </c>
      <c r="L152" s="43">
        <f t="shared" si="14"/>
        <v>2.7417027417027562E-2</v>
      </c>
      <c r="M152" s="45"/>
      <c r="N152" s="42">
        <v>72.900000000000006</v>
      </c>
      <c r="O152" s="42">
        <v>76.8</v>
      </c>
      <c r="P152" s="43">
        <f t="shared" si="15"/>
        <v>5.3497942386831143E-2</v>
      </c>
      <c r="Q152" s="45"/>
      <c r="R152" s="42">
        <v>81.099999999999994</v>
      </c>
      <c r="S152" s="42">
        <v>82.5</v>
      </c>
      <c r="T152" s="46">
        <f t="shared" si="16"/>
        <v>1.7262638717632672E-2</v>
      </c>
      <c r="U152" s="47"/>
      <c r="V152" s="48">
        <f t="shared" si="17"/>
        <v>13.200000000000003</v>
      </c>
      <c r="W152" s="49">
        <f t="shared" si="13"/>
        <v>82.5</v>
      </c>
      <c r="X152" s="50"/>
      <c r="Y152" s="51">
        <f t="shared" si="18"/>
        <v>0.19047619047619047</v>
      </c>
      <c r="Z152" s="52"/>
    </row>
    <row r="153" spans="1:26" x14ac:dyDescent="0.25">
      <c r="A153" s="41" t="s">
        <v>152</v>
      </c>
      <c r="B153" s="42"/>
      <c r="C153" s="42"/>
      <c r="D153" s="43"/>
      <c r="E153" s="53"/>
      <c r="F153" s="42">
        <v>24</v>
      </c>
      <c r="G153" s="42"/>
      <c r="H153" s="43"/>
      <c r="I153" s="54"/>
      <c r="J153" s="42">
        <v>41</v>
      </c>
      <c r="K153" s="42">
        <v>50.2</v>
      </c>
      <c r="L153" s="43">
        <f t="shared" si="14"/>
        <v>0.224390243902439</v>
      </c>
      <c r="M153" s="45"/>
      <c r="N153" s="42">
        <v>57.9</v>
      </c>
      <c r="O153" s="42">
        <v>65.599999999999994</v>
      </c>
      <c r="P153" s="43">
        <f t="shared" si="15"/>
        <v>0.13298791018998268</v>
      </c>
      <c r="Q153" s="45"/>
      <c r="R153" s="42">
        <v>72</v>
      </c>
      <c r="S153" s="42">
        <v>73.8</v>
      </c>
      <c r="T153" s="46">
        <f t="shared" si="16"/>
        <v>2.4999999999999911E-2</v>
      </c>
      <c r="U153" s="47"/>
      <c r="V153" s="48">
        <f t="shared" si="17"/>
        <v>32.799999999999997</v>
      </c>
      <c r="W153" s="49">
        <f t="shared" si="13"/>
        <v>73.8</v>
      </c>
      <c r="X153" s="50"/>
      <c r="Y153" s="51">
        <f t="shared" si="18"/>
        <v>0.79999999999999982</v>
      </c>
      <c r="Z153" s="52"/>
    </row>
    <row r="154" spans="1:26" x14ac:dyDescent="0.25">
      <c r="A154" s="41" t="s">
        <v>153</v>
      </c>
      <c r="B154" s="42"/>
      <c r="C154" s="42"/>
      <c r="D154" s="43"/>
      <c r="E154" s="53"/>
      <c r="F154" s="42"/>
      <c r="G154" s="42"/>
      <c r="H154" s="43"/>
      <c r="I154" s="54"/>
      <c r="J154" s="42">
        <v>36.299999999999997</v>
      </c>
      <c r="K154" s="42">
        <v>36.799999999999997</v>
      </c>
      <c r="L154" s="43">
        <f t="shared" si="14"/>
        <v>1.377410468319562E-2</v>
      </c>
      <c r="M154" s="45"/>
      <c r="N154" s="42">
        <v>39.700000000000003</v>
      </c>
      <c r="O154" s="42">
        <v>45.8</v>
      </c>
      <c r="P154" s="43">
        <f t="shared" si="15"/>
        <v>0.1536523929471032</v>
      </c>
      <c r="Q154" s="45"/>
      <c r="R154" s="42">
        <v>58.4</v>
      </c>
      <c r="S154" s="42">
        <v>61.6</v>
      </c>
      <c r="T154" s="46">
        <f t="shared" si="16"/>
        <v>5.4794520547945202E-2</v>
      </c>
      <c r="U154" s="47"/>
      <c r="V154" s="48">
        <f t="shared" si="17"/>
        <v>25.300000000000004</v>
      </c>
      <c r="W154" s="49">
        <f t="shared" ref="W154:W217" si="20">S154-B154</f>
        <v>61.6</v>
      </c>
      <c r="X154" s="50"/>
      <c r="Y154" s="51">
        <f t="shared" si="18"/>
        <v>0.69696969696969724</v>
      </c>
      <c r="Z154" s="52"/>
    </row>
    <row r="155" spans="1:26" x14ac:dyDescent="0.25">
      <c r="A155" s="41" t="s">
        <v>154</v>
      </c>
      <c r="B155" s="42"/>
      <c r="C155" s="42"/>
      <c r="D155" s="43"/>
      <c r="E155" s="53"/>
      <c r="F155" s="42"/>
      <c r="G155" s="42"/>
      <c r="H155" s="43"/>
      <c r="I155" s="54"/>
      <c r="J155" s="42">
        <v>35.799999999999997</v>
      </c>
      <c r="K155" s="42">
        <v>38.700000000000003</v>
      </c>
      <c r="L155" s="43">
        <f t="shared" si="14"/>
        <v>8.1005586592179046E-2</v>
      </c>
      <c r="M155" s="45"/>
      <c r="N155" s="42">
        <v>46.3</v>
      </c>
      <c r="O155" s="42">
        <v>45.5</v>
      </c>
      <c r="P155" s="43">
        <f t="shared" si="15"/>
        <v>-1.7278617710583144E-2</v>
      </c>
      <c r="Q155" s="45"/>
      <c r="R155" s="42">
        <v>50.9</v>
      </c>
      <c r="S155" s="42">
        <v>52.7</v>
      </c>
      <c r="T155" s="46">
        <f t="shared" si="16"/>
        <v>3.5363457760314354E-2</v>
      </c>
      <c r="U155" s="47"/>
      <c r="V155" s="48">
        <f t="shared" si="17"/>
        <v>16.900000000000006</v>
      </c>
      <c r="W155" s="49">
        <f t="shared" si="20"/>
        <v>52.7</v>
      </c>
      <c r="X155" s="50"/>
      <c r="Y155" s="51">
        <f t="shared" si="18"/>
        <v>0.47206703910614545</v>
      </c>
      <c r="Z155" s="52"/>
    </row>
    <row r="156" spans="1:26" x14ac:dyDescent="0.25">
      <c r="A156" s="41" t="s">
        <v>155</v>
      </c>
      <c r="B156" s="42"/>
      <c r="C156" s="42"/>
      <c r="D156" s="43"/>
      <c r="E156" s="53"/>
      <c r="F156" s="42"/>
      <c r="G156" s="42"/>
      <c r="H156" s="43"/>
      <c r="I156" s="54"/>
      <c r="J156" s="42">
        <v>54.6</v>
      </c>
      <c r="K156" s="42">
        <v>62</v>
      </c>
      <c r="L156" s="43">
        <f t="shared" si="14"/>
        <v>0.13553113553113549</v>
      </c>
      <c r="M156" s="45"/>
      <c r="N156" s="42">
        <v>68.099999999999994</v>
      </c>
      <c r="O156" s="42">
        <v>66.5</v>
      </c>
      <c r="P156" s="43">
        <f t="shared" si="15"/>
        <v>-2.3494860499265746E-2</v>
      </c>
      <c r="Q156" s="45"/>
      <c r="R156" s="42">
        <v>68.400000000000006</v>
      </c>
      <c r="S156" s="42">
        <v>70.8</v>
      </c>
      <c r="T156" s="46">
        <f t="shared" si="16"/>
        <v>3.5087719298245501E-2</v>
      </c>
      <c r="U156" s="47"/>
      <c r="V156" s="48">
        <f t="shared" si="17"/>
        <v>16.199999999999996</v>
      </c>
      <c r="W156" s="49">
        <f t="shared" si="20"/>
        <v>70.8</v>
      </c>
      <c r="X156" s="50"/>
      <c r="Y156" s="51">
        <f t="shared" si="18"/>
        <v>0.29670329670329654</v>
      </c>
      <c r="Z156" s="52"/>
    </row>
    <row r="157" spans="1:26" x14ac:dyDescent="0.25">
      <c r="A157" s="41" t="s">
        <v>156</v>
      </c>
      <c r="B157" s="42"/>
      <c r="C157" s="42"/>
      <c r="D157" s="43"/>
      <c r="E157" s="53"/>
      <c r="F157" s="42"/>
      <c r="G157" s="42"/>
      <c r="H157" s="43"/>
      <c r="I157" s="54"/>
      <c r="J157" s="42">
        <v>13.8</v>
      </c>
      <c r="K157" s="42">
        <v>56.8</v>
      </c>
      <c r="L157" s="43">
        <f t="shared" si="14"/>
        <v>3.1159420289855069</v>
      </c>
      <c r="M157" s="45"/>
      <c r="N157" s="42">
        <v>66.2</v>
      </c>
      <c r="O157" s="42">
        <v>60.9</v>
      </c>
      <c r="P157" s="43">
        <f t="shared" si="15"/>
        <v>-8.0060422960725131E-2</v>
      </c>
      <c r="Q157" s="45"/>
      <c r="R157" s="42">
        <v>70.400000000000006</v>
      </c>
      <c r="S157" s="42">
        <v>73.3</v>
      </c>
      <c r="T157" s="46">
        <f t="shared" si="16"/>
        <v>4.1193181818181657E-2</v>
      </c>
      <c r="U157" s="47"/>
      <c r="V157" s="48">
        <f t="shared" si="17"/>
        <v>59.5</v>
      </c>
      <c r="W157" s="49">
        <f t="shared" si="20"/>
        <v>73.3</v>
      </c>
      <c r="X157" s="50"/>
      <c r="Y157" s="51">
        <f t="shared" si="18"/>
        <v>4.3115942028985499</v>
      </c>
      <c r="Z157" s="52"/>
    </row>
    <row r="158" spans="1:26" x14ac:dyDescent="0.25">
      <c r="A158" s="41" t="s">
        <v>157</v>
      </c>
      <c r="B158" s="42"/>
      <c r="C158" s="42"/>
      <c r="D158" s="43"/>
      <c r="E158" s="53"/>
      <c r="F158" s="42"/>
      <c r="G158" s="42"/>
      <c r="H158" s="43"/>
      <c r="I158" s="54"/>
      <c r="J158" s="42">
        <v>50.2</v>
      </c>
      <c r="K158" s="42">
        <v>60</v>
      </c>
      <c r="L158" s="43">
        <f t="shared" si="14"/>
        <v>0.19521912350597592</v>
      </c>
      <c r="M158" s="45"/>
      <c r="N158" s="42">
        <v>69.3</v>
      </c>
      <c r="O158" s="42">
        <v>71.7</v>
      </c>
      <c r="P158" s="43">
        <f t="shared" si="15"/>
        <v>3.4632034632034792E-2</v>
      </c>
      <c r="Q158" s="45"/>
      <c r="R158" s="42">
        <v>75.099999999999994</v>
      </c>
      <c r="S158" s="42">
        <v>73.8</v>
      </c>
      <c r="T158" s="46">
        <f t="shared" si="16"/>
        <v>-1.7310252996005304E-2</v>
      </c>
      <c r="U158" s="47"/>
      <c r="V158" s="48">
        <f t="shared" si="17"/>
        <v>23.599999999999994</v>
      </c>
      <c r="W158" s="49">
        <f t="shared" si="20"/>
        <v>73.8</v>
      </c>
      <c r="X158" s="50"/>
      <c r="Y158" s="51">
        <f t="shared" si="18"/>
        <v>0.4701195219123504</v>
      </c>
      <c r="Z158" s="52"/>
    </row>
    <row r="159" spans="1:26" ht="28.5" x14ac:dyDescent="0.25">
      <c r="A159" s="41" t="s">
        <v>158</v>
      </c>
      <c r="B159" s="42"/>
      <c r="C159" s="42"/>
      <c r="D159" s="43"/>
      <c r="E159" s="53"/>
      <c r="F159" s="42"/>
      <c r="G159" s="42"/>
      <c r="H159" s="43"/>
      <c r="I159" s="54"/>
      <c r="J159" s="42">
        <v>58.9</v>
      </c>
      <c r="K159" s="42">
        <v>63.2</v>
      </c>
      <c r="L159" s="43">
        <f t="shared" si="14"/>
        <v>7.3005093378607944E-2</v>
      </c>
      <c r="M159" s="45"/>
      <c r="N159" s="42">
        <v>68.8</v>
      </c>
      <c r="O159" s="42">
        <v>73.2</v>
      </c>
      <c r="P159" s="43">
        <f t="shared" si="15"/>
        <v>6.3953488372093137E-2</v>
      </c>
      <c r="Q159" s="45"/>
      <c r="R159" s="42">
        <v>77.400000000000006</v>
      </c>
      <c r="S159" s="42">
        <v>77.2</v>
      </c>
      <c r="T159" s="46">
        <f t="shared" si="16"/>
        <v>-2.5839793281654533E-3</v>
      </c>
      <c r="U159" s="47"/>
      <c r="V159" s="48">
        <f t="shared" si="17"/>
        <v>18.300000000000004</v>
      </c>
      <c r="W159" s="49">
        <f t="shared" si="20"/>
        <v>77.2</v>
      </c>
      <c r="X159" s="50"/>
      <c r="Y159" s="51">
        <f t="shared" si="18"/>
        <v>0.31069609507640084</v>
      </c>
      <c r="Z159" s="52"/>
    </row>
    <row r="160" spans="1:26" x14ac:dyDescent="0.25">
      <c r="A160" s="41" t="s">
        <v>159</v>
      </c>
      <c r="B160" s="42">
        <v>53.5</v>
      </c>
      <c r="C160" s="42">
        <v>58.2</v>
      </c>
      <c r="D160" s="43">
        <f t="shared" si="19"/>
        <v>8.7850467289719569E-2</v>
      </c>
      <c r="E160" s="53"/>
      <c r="F160" s="42">
        <v>58.9</v>
      </c>
      <c r="G160" s="42">
        <v>65.8</v>
      </c>
      <c r="H160" s="43">
        <f>G160/F160-1</f>
        <v>0.11714770797962637</v>
      </c>
      <c r="I160" s="54"/>
      <c r="J160" s="42">
        <v>71.599999999999994</v>
      </c>
      <c r="K160" s="42">
        <v>73.7</v>
      </c>
      <c r="L160" s="43">
        <f t="shared" si="14"/>
        <v>2.9329608938547524E-2</v>
      </c>
      <c r="M160" s="45"/>
      <c r="N160" s="42">
        <v>75.7</v>
      </c>
      <c r="O160" s="42">
        <v>77.8</v>
      </c>
      <c r="P160" s="43">
        <f t="shared" si="15"/>
        <v>2.7741083223249641E-2</v>
      </c>
      <c r="Q160" s="45"/>
      <c r="R160" s="42">
        <v>81</v>
      </c>
      <c r="S160" s="42">
        <v>83.2</v>
      </c>
      <c r="T160" s="46">
        <f t="shared" si="16"/>
        <v>2.716049382716057E-2</v>
      </c>
      <c r="U160" s="47"/>
      <c r="V160" s="48">
        <f t="shared" si="17"/>
        <v>11.600000000000009</v>
      </c>
      <c r="W160" s="49">
        <f t="shared" si="20"/>
        <v>29.700000000000003</v>
      </c>
      <c r="X160" s="50"/>
      <c r="Y160" s="51">
        <f t="shared" si="18"/>
        <v>0.16201117318435765</v>
      </c>
      <c r="Z160" s="52">
        <f>S160/B160-1</f>
        <v>0.55514018691588785</v>
      </c>
    </row>
    <row r="161" spans="1:26" x14ac:dyDescent="0.25">
      <c r="A161" s="41" t="s">
        <v>160</v>
      </c>
      <c r="B161" s="42"/>
      <c r="C161" s="42"/>
      <c r="D161" s="43"/>
      <c r="E161" s="53"/>
      <c r="F161" s="42"/>
      <c r="G161" s="42"/>
      <c r="H161" s="43"/>
      <c r="I161" s="45"/>
      <c r="J161" s="42">
        <v>29.7</v>
      </c>
      <c r="K161" s="42">
        <v>41.9</v>
      </c>
      <c r="L161" s="43">
        <f t="shared" si="14"/>
        <v>0.41077441077441068</v>
      </c>
      <c r="M161" s="45"/>
      <c r="N161" s="42">
        <v>60.4</v>
      </c>
      <c r="O161" s="42">
        <v>72</v>
      </c>
      <c r="P161" s="43">
        <f t="shared" si="15"/>
        <v>0.19205298013245042</v>
      </c>
      <c r="Q161" s="45"/>
      <c r="R161" s="42">
        <v>76.3</v>
      </c>
      <c r="S161" s="42">
        <v>72.5</v>
      </c>
      <c r="T161" s="46">
        <f t="shared" si="16"/>
        <v>-4.9803407601572758E-2</v>
      </c>
      <c r="U161" s="47"/>
      <c r="V161" s="48">
        <f t="shared" si="17"/>
        <v>42.8</v>
      </c>
      <c r="W161" s="49">
        <f t="shared" si="20"/>
        <v>72.5</v>
      </c>
      <c r="X161" s="50"/>
      <c r="Y161" s="51">
        <f t="shared" si="18"/>
        <v>1.4410774410774412</v>
      </c>
      <c r="Z161" s="52"/>
    </row>
    <row r="162" spans="1:26" x14ac:dyDescent="0.25">
      <c r="A162" s="41" t="s">
        <v>161</v>
      </c>
      <c r="B162" s="42"/>
      <c r="C162" s="42"/>
      <c r="D162" s="43"/>
      <c r="E162" s="53"/>
      <c r="F162" s="42"/>
      <c r="G162" s="42"/>
      <c r="H162" s="43"/>
      <c r="I162" s="54"/>
      <c r="J162" s="42">
        <v>35</v>
      </c>
      <c r="K162" s="42">
        <v>49.4</v>
      </c>
      <c r="L162" s="43">
        <f t="shared" si="14"/>
        <v>0.41142857142857148</v>
      </c>
      <c r="M162" s="45"/>
      <c r="N162" s="42">
        <v>57.6</v>
      </c>
      <c r="O162" s="42">
        <v>59.9</v>
      </c>
      <c r="P162" s="43">
        <f t="shared" si="15"/>
        <v>3.993055555555558E-2</v>
      </c>
      <c r="Q162" s="45"/>
      <c r="R162" s="42">
        <v>64.400000000000006</v>
      </c>
      <c r="S162" s="42">
        <v>66.099999999999994</v>
      </c>
      <c r="T162" s="46">
        <f t="shared" si="16"/>
        <v>2.6397515527950111E-2</v>
      </c>
      <c r="U162" s="47"/>
      <c r="V162" s="48">
        <f t="shared" si="17"/>
        <v>31.099999999999994</v>
      </c>
      <c r="W162" s="49">
        <f t="shared" si="20"/>
        <v>66.099999999999994</v>
      </c>
      <c r="X162" s="50"/>
      <c r="Y162" s="51">
        <f t="shared" si="18"/>
        <v>0.88857142857142835</v>
      </c>
      <c r="Z162" s="52"/>
    </row>
    <row r="163" spans="1:26" x14ac:dyDescent="0.25">
      <c r="A163" s="41" t="s">
        <v>162</v>
      </c>
      <c r="B163" s="42"/>
      <c r="C163" s="42"/>
      <c r="D163" s="43"/>
      <c r="E163" s="53"/>
      <c r="F163" s="42"/>
      <c r="G163" s="42"/>
      <c r="H163" s="43"/>
      <c r="I163" s="54"/>
      <c r="J163" s="42">
        <v>52.9</v>
      </c>
      <c r="K163" s="42">
        <v>54.5</v>
      </c>
      <c r="L163" s="43">
        <f t="shared" si="14"/>
        <v>3.0245746691871522E-2</v>
      </c>
      <c r="M163" s="45"/>
      <c r="N163" s="42">
        <v>60.8</v>
      </c>
      <c r="O163" s="42">
        <v>63.2</v>
      </c>
      <c r="P163" s="43">
        <f t="shared" si="15"/>
        <v>3.9473684210526327E-2</v>
      </c>
      <c r="Q163" s="45"/>
      <c r="R163" s="42">
        <v>65.599999999999994</v>
      </c>
      <c r="S163" s="42">
        <v>66</v>
      </c>
      <c r="T163" s="46">
        <f t="shared" si="16"/>
        <v>6.0975609756097615E-3</v>
      </c>
      <c r="U163" s="47"/>
      <c r="V163" s="48">
        <f t="shared" si="17"/>
        <v>13.100000000000001</v>
      </c>
      <c r="W163" s="49">
        <f t="shared" si="20"/>
        <v>66</v>
      </c>
      <c r="X163" s="50"/>
      <c r="Y163" s="51">
        <f t="shared" si="18"/>
        <v>0.24763705103969769</v>
      </c>
      <c r="Z163" s="52"/>
    </row>
    <row r="164" spans="1:26" x14ac:dyDescent="0.25">
      <c r="A164" s="41" t="s">
        <v>163</v>
      </c>
      <c r="B164" s="42"/>
      <c r="C164" s="42"/>
      <c r="D164" s="43"/>
      <c r="E164" s="53"/>
      <c r="F164" s="42"/>
      <c r="G164" s="42"/>
      <c r="H164" s="43"/>
      <c r="I164" s="54"/>
      <c r="J164" s="42">
        <v>45.8</v>
      </c>
      <c r="K164" s="42">
        <v>52</v>
      </c>
      <c r="L164" s="43">
        <f t="shared" si="14"/>
        <v>0.13537117903930129</v>
      </c>
      <c r="M164" s="45"/>
      <c r="N164" s="42">
        <v>62.1</v>
      </c>
      <c r="O164" s="42">
        <v>69.7</v>
      </c>
      <c r="P164" s="43">
        <f t="shared" si="15"/>
        <v>0.12238325281803553</v>
      </c>
      <c r="Q164" s="45"/>
      <c r="R164" s="42">
        <v>73</v>
      </c>
      <c r="S164" s="42">
        <v>73.5</v>
      </c>
      <c r="T164" s="46">
        <f t="shared" si="16"/>
        <v>6.8493150684931781E-3</v>
      </c>
      <c r="U164" s="47"/>
      <c r="V164" s="48">
        <f t="shared" si="17"/>
        <v>27.700000000000003</v>
      </c>
      <c r="W164" s="49">
        <f t="shared" si="20"/>
        <v>73.5</v>
      </c>
      <c r="X164" s="50"/>
      <c r="Y164" s="51">
        <f t="shared" si="18"/>
        <v>0.60480349344978168</v>
      </c>
      <c r="Z164" s="52"/>
    </row>
    <row r="165" spans="1:26" x14ac:dyDescent="0.25">
      <c r="A165" s="41" t="s">
        <v>164</v>
      </c>
      <c r="B165" s="42"/>
      <c r="C165" s="42"/>
      <c r="D165" s="43"/>
      <c r="E165" s="53"/>
      <c r="F165" s="42"/>
      <c r="G165" s="42"/>
      <c r="H165" s="43"/>
      <c r="I165" s="54"/>
      <c r="J165" s="42">
        <v>55</v>
      </c>
      <c r="K165" s="42">
        <v>63.6</v>
      </c>
      <c r="L165" s="43">
        <f t="shared" si="14"/>
        <v>0.15636363636363648</v>
      </c>
      <c r="M165" s="45"/>
      <c r="N165" s="42">
        <v>69.3</v>
      </c>
      <c r="O165" s="42">
        <v>72.400000000000006</v>
      </c>
      <c r="P165" s="43">
        <f t="shared" si="15"/>
        <v>4.4733044733044958E-2</v>
      </c>
      <c r="Q165" s="45"/>
      <c r="R165" s="42">
        <v>76.400000000000006</v>
      </c>
      <c r="S165" s="42">
        <v>76.2</v>
      </c>
      <c r="T165" s="46">
        <f t="shared" si="16"/>
        <v>-2.6178010471205049E-3</v>
      </c>
      <c r="U165" s="47"/>
      <c r="V165" s="48">
        <f t="shared" si="17"/>
        <v>21.200000000000003</v>
      </c>
      <c r="W165" s="49">
        <f t="shared" si="20"/>
        <v>76.2</v>
      </c>
      <c r="X165" s="50"/>
      <c r="Y165" s="51">
        <f t="shared" si="18"/>
        <v>0.38545454545454549</v>
      </c>
      <c r="Z165" s="52"/>
    </row>
    <row r="166" spans="1:26" x14ac:dyDescent="0.25">
      <c r="A166" s="41" t="s">
        <v>165</v>
      </c>
      <c r="B166" s="42"/>
      <c r="C166" s="42"/>
      <c r="D166" s="43"/>
      <c r="E166" s="53"/>
      <c r="F166" s="42"/>
      <c r="G166" s="42"/>
      <c r="H166" s="43"/>
      <c r="I166" s="54"/>
      <c r="J166" s="42">
        <v>39.1</v>
      </c>
      <c r="K166" s="42">
        <v>48.8</v>
      </c>
      <c r="L166" s="43">
        <f t="shared" si="14"/>
        <v>0.248081841432225</v>
      </c>
      <c r="M166" s="45"/>
      <c r="N166" s="42">
        <v>57.4</v>
      </c>
      <c r="O166" s="42">
        <v>61</v>
      </c>
      <c r="P166" s="43">
        <f t="shared" si="15"/>
        <v>6.2717770034843134E-2</v>
      </c>
      <c r="Q166" s="45"/>
      <c r="R166" s="42">
        <v>63</v>
      </c>
      <c r="S166" s="42">
        <v>65.400000000000006</v>
      </c>
      <c r="T166" s="46">
        <f t="shared" si="16"/>
        <v>3.8095238095238182E-2</v>
      </c>
      <c r="U166" s="47"/>
      <c r="V166" s="48">
        <f t="shared" si="17"/>
        <v>26.300000000000004</v>
      </c>
      <c r="W166" s="49">
        <f t="shared" si="20"/>
        <v>65.400000000000006</v>
      </c>
      <c r="X166" s="50"/>
      <c r="Y166" s="51">
        <f t="shared" si="18"/>
        <v>0.67263427109974439</v>
      </c>
      <c r="Z166" s="52"/>
    </row>
    <row r="167" spans="1:26" x14ac:dyDescent="0.25">
      <c r="A167" s="41" t="s">
        <v>166</v>
      </c>
      <c r="B167" s="42">
        <v>25</v>
      </c>
      <c r="C167" s="42"/>
      <c r="D167" s="43"/>
      <c r="E167" s="53"/>
      <c r="F167" s="42">
        <v>33</v>
      </c>
      <c r="G167" s="42"/>
      <c r="H167" s="43"/>
      <c r="I167" s="54"/>
      <c r="J167" s="42">
        <v>58.5</v>
      </c>
      <c r="K167" s="42">
        <v>61.8</v>
      </c>
      <c r="L167" s="43">
        <f t="shared" si="14"/>
        <v>5.6410256410256432E-2</v>
      </c>
      <c r="M167" s="45"/>
      <c r="N167" s="42">
        <v>64.7</v>
      </c>
      <c r="O167" s="42">
        <v>69</v>
      </c>
      <c r="P167" s="43">
        <f t="shared" si="15"/>
        <v>6.646058732612059E-2</v>
      </c>
      <c r="Q167" s="45"/>
      <c r="R167" s="42">
        <v>71.900000000000006</v>
      </c>
      <c r="S167" s="42">
        <v>70.3</v>
      </c>
      <c r="T167" s="46">
        <f t="shared" si="16"/>
        <v>-2.2253129346314404E-2</v>
      </c>
      <c r="U167" s="47"/>
      <c r="V167" s="48">
        <f t="shared" si="17"/>
        <v>11.799999999999997</v>
      </c>
      <c r="W167" s="49">
        <f t="shared" si="20"/>
        <v>45.3</v>
      </c>
      <c r="X167" s="50"/>
      <c r="Y167" s="51">
        <f t="shared" si="18"/>
        <v>0.20170940170940166</v>
      </c>
      <c r="Z167" s="52">
        <f>S167/B167-1</f>
        <v>1.8119999999999998</v>
      </c>
    </row>
    <row r="168" spans="1:26" x14ac:dyDescent="0.25">
      <c r="A168" s="41" t="s">
        <v>167</v>
      </c>
      <c r="B168" s="42"/>
      <c r="C168" s="42"/>
      <c r="D168" s="43"/>
      <c r="E168" s="53"/>
      <c r="F168" s="42"/>
      <c r="G168" s="42"/>
      <c r="H168" s="43"/>
      <c r="I168" s="54"/>
      <c r="J168" s="42">
        <v>46.2</v>
      </c>
      <c r="K168" s="42">
        <v>53.2</v>
      </c>
      <c r="L168" s="43">
        <f t="shared" si="14"/>
        <v>0.1515151515151516</v>
      </c>
      <c r="M168" s="45"/>
      <c r="N168" s="42">
        <v>59.6</v>
      </c>
      <c r="O168" s="42">
        <v>67.599999999999994</v>
      </c>
      <c r="P168" s="43">
        <f t="shared" si="15"/>
        <v>0.13422818791946289</v>
      </c>
      <c r="Q168" s="45"/>
      <c r="R168" s="42">
        <v>73.7</v>
      </c>
      <c r="S168" s="42">
        <v>72.400000000000006</v>
      </c>
      <c r="T168" s="46">
        <f t="shared" si="16"/>
        <v>-1.7639077340569798E-2</v>
      </c>
      <c r="U168" s="47"/>
      <c r="V168" s="48">
        <f t="shared" si="17"/>
        <v>26.200000000000003</v>
      </c>
      <c r="W168" s="49">
        <f t="shared" si="20"/>
        <v>72.400000000000006</v>
      </c>
      <c r="X168" s="50"/>
      <c r="Y168" s="51">
        <f t="shared" si="18"/>
        <v>0.5670995670995671</v>
      </c>
      <c r="Z168" s="52"/>
    </row>
    <row r="169" spans="1:26" x14ac:dyDescent="0.25">
      <c r="A169" s="41" t="s">
        <v>168</v>
      </c>
      <c r="B169" s="42"/>
      <c r="C169" s="42"/>
      <c r="D169" s="43"/>
      <c r="E169" s="53"/>
      <c r="F169" s="42"/>
      <c r="G169" s="42"/>
      <c r="H169" s="43"/>
      <c r="I169" s="54"/>
      <c r="J169" s="42">
        <v>53.4</v>
      </c>
      <c r="K169" s="42">
        <v>60.9</v>
      </c>
      <c r="L169" s="43">
        <f t="shared" si="14"/>
        <v>0.1404494382022472</v>
      </c>
      <c r="M169" s="45"/>
      <c r="N169" s="42">
        <v>62.5</v>
      </c>
      <c r="O169" s="42">
        <v>68.2</v>
      </c>
      <c r="P169" s="43">
        <f t="shared" si="15"/>
        <v>9.1199999999999948E-2</v>
      </c>
      <c r="Q169" s="45"/>
      <c r="R169" s="42">
        <v>70.8</v>
      </c>
      <c r="S169" s="42">
        <v>69.3</v>
      </c>
      <c r="T169" s="46">
        <f t="shared" si="16"/>
        <v>-2.1186440677966156E-2</v>
      </c>
      <c r="U169" s="47"/>
      <c r="V169" s="48">
        <f t="shared" si="17"/>
        <v>15.899999999999999</v>
      </c>
      <c r="W169" s="49">
        <f t="shared" si="20"/>
        <v>69.3</v>
      </c>
      <c r="X169" s="50"/>
      <c r="Y169" s="51">
        <f t="shared" si="18"/>
        <v>0.297752808988764</v>
      </c>
      <c r="Z169" s="52"/>
    </row>
    <row r="170" spans="1:26" x14ac:dyDescent="0.25">
      <c r="A170" s="41" t="s">
        <v>169</v>
      </c>
      <c r="B170" s="42"/>
      <c r="C170" s="42"/>
      <c r="D170" s="43"/>
      <c r="E170" s="53"/>
      <c r="F170" s="42"/>
      <c r="G170" s="42"/>
      <c r="H170" s="43"/>
      <c r="I170" s="54"/>
      <c r="J170" s="42">
        <v>59.1</v>
      </c>
      <c r="K170" s="42">
        <v>69.5</v>
      </c>
      <c r="L170" s="43">
        <f t="shared" si="14"/>
        <v>0.17597292724196278</v>
      </c>
      <c r="M170" s="45"/>
      <c r="N170" s="42">
        <v>69.900000000000006</v>
      </c>
      <c r="O170" s="42">
        <v>71.900000000000006</v>
      </c>
      <c r="P170" s="43">
        <f t="shared" si="15"/>
        <v>2.8612303290414864E-2</v>
      </c>
      <c r="Q170" s="45"/>
      <c r="R170" s="42">
        <v>76.3</v>
      </c>
      <c r="S170" s="42">
        <v>76.5</v>
      </c>
      <c r="T170" s="46">
        <f t="shared" si="16"/>
        <v>2.6212319790301919E-3</v>
      </c>
      <c r="U170" s="47"/>
      <c r="V170" s="48">
        <f t="shared" si="17"/>
        <v>17.399999999999999</v>
      </c>
      <c r="W170" s="49">
        <f t="shared" si="20"/>
        <v>76.5</v>
      </c>
      <c r="X170" s="50"/>
      <c r="Y170" s="51">
        <f t="shared" si="18"/>
        <v>0.29441624365482233</v>
      </c>
      <c r="Z170" s="52"/>
    </row>
    <row r="171" spans="1:26" x14ac:dyDescent="0.25">
      <c r="A171" s="41" t="s">
        <v>170</v>
      </c>
      <c r="B171" s="42"/>
      <c r="C171" s="42"/>
      <c r="D171" s="43"/>
      <c r="E171" s="53"/>
      <c r="F171" s="42"/>
      <c r="G171" s="42"/>
      <c r="H171" s="43"/>
      <c r="I171" s="54"/>
      <c r="J171" s="42">
        <v>58.5</v>
      </c>
      <c r="K171" s="42">
        <v>66.099999999999994</v>
      </c>
      <c r="L171" s="43">
        <f t="shared" si="14"/>
        <v>0.1299145299145299</v>
      </c>
      <c r="M171" s="45"/>
      <c r="N171" s="42">
        <v>71.7</v>
      </c>
      <c r="O171" s="42">
        <v>75.599999999999994</v>
      </c>
      <c r="P171" s="43">
        <f t="shared" si="15"/>
        <v>5.4393305439330408E-2</v>
      </c>
      <c r="Q171" s="45"/>
      <c r="R171" s="42">
        <v>80</v>
      </c>
      <c r="S171" s="42">
        <v>81</v>
      </c>
      <c r="T171" s="46">
        <f t="shared" si="16"/>
        <v>1.2499999999999956E-2</v>
      </c>
      <c r="U171" s="47"/>
      <c r="V171" s="48">
        <f t="shared" si="17"/>
        <v>22.5</v>
      </c>
      <c r="W171" s="49">
        <f t="shared" si="20"/>
        <v>81</v>
      </c>
      <c r="X171" s="50"/>
      <c r="Y171" s="51">
        <f t="shared" si="18"/>
        <v>0.38461538461538458</v>
      </c>
      <c r="Z171" s="52"/>
    </row>
    <row r="172" spans="1:26" x14ac:dyDescent="0.25">
      <c r="A172" s="41" t="s">
        <v>171</v>
      </c>
      <c r="B172" s="42"/>
      <c r="C172" s="42"/>
      <c r="D172" s="43"/>
      <c r="E172" s="53"/>
      <c r="F172" s="42"/>
      <c r="G172" s="42"/>
      <c r="H172" s="43"/>
      <c r="I172" s="54"/>
      <c r="J172" s="42">
        <v>60.5</v>
      </c>
      <c r="K172" s="42">
        <v>70</v>
      </c>
      <c r="L172" s="43">
        <f t="shared" si="14"/>
        <v>0.15702479338842967</v>
      </c>
      <c r="M172" s="45"/>
      <c r="N172" s="42">
        <v>73.2</v>
      </c>
      <c r="O172" s="42">
        <v>74.400000000000006</v>
      </c>
      <c r="P172" s="43">
        <f t="shared" si="15"/>
        <v>1.6393442622950838E-2</v>
      </c>
      <c r="Q172" s="45"/>
      <c r="R172" s="42">
        <v>78</v>
      </c>
      <c r="S172" s="42">
        <v>80.2</v>
      </c>
      <c r="T172" s="46">
        <f t="shared" si="16"/>
        <v>2.8205128205128327E-2</v>
      </c>
      <c r="U172" s="47"/>
      <c r="V172" s="48">
        <f t="shared" si="17"/>
        <v>19.700000000000003</v>
      </c>
      <c r="W172" s="49">
        <f t="shared" si="20"/>
        <v>80.2</v>
      </c>
      <c r="X172" s="50"/>
      <c r="Y172" s="51">
        <f t="shared" si="18"/>
        <v>0.32561983471074374</v>
      </c>
      <c r="Z172" s="52"/>
    </row>
    <row r="173" spans="1:26" x14ac:dyDescent="0.25">
      <c r="A173" s="41" t="s">
        <v>172</v>
      </c>
      <c r="B173" s="42"/>
      <c r="C173" s="42"/>
      <c r="D173" s="43"/>
      <c r="E173" s="53"/>
      <c r="F173" s="42"/>
      <c r="G173" s="42"/>
      <c r="H173" s="43"/>
      <c r="I173" s="54"/>
      <c r="J173" s="42">
        <v>52.7</v>
      </c>
      <c r="K173" s="42">
        <v>62.8</v>
      </c>
      <c r="L173" s="43">
        <f t="shared" si="14"/>
        <v>0.19165085388994285</v>
      </c>
      <c r="M173" s="45"/>
      <c r="N173" s="42">
        <v>70.8</v>
      </c>
      <c r="O173" s="42">
        <v>74.2</v>
      </c>
      <c r="P173" s="43">
        <f t="shared" si="15"/>
        <v>4.8022598870056665E-2</v>
      </c>
      <c r="Q173" s="45"/>
      <c r="R173" s="42">
        <v>78.400000000000006</v>
      </c>
      <c r="S173" s="42">
        <v>79.3</v>
      </c>
      <c r="T173" s="46">
        <f t="shared" si="16"/>
        <v>1.1479591836734526E-2</v>
      </c>
      <c r="U173" s="47"/>
      <c r="V173" s="48">
        <f t="shared" si="17"/>
        <v>26.599999999999994</v>
      </c>
      <c r="W173" s="49">
        <f t="shared" si="20"/>
        <v>79.3</v>
      </c>
      <c r="X173" s="50"/>
      <c r="Y173" s="51">
        <f t="shared" si="18"/>
        <v>0.5047438330170777</v>
      </c>
      <c r="Z173" s="52"/>
    </row>
    <row r="174" spans="1:26" x14ac:dyDescent="0.25">
      <c r="A174" s="41" t="s">
        <v>173</v>
      </c>
      <c r="B174" s="42"/>
      <c r="C174" s="42"/>
      <c r="D174" s="43"/>
      <c r="E174" s="53"/>
      <c r="F174" s="42"/>
      <c r="G174" s="42"/>
      <c r="H174" s="43"/>
      <c r="I174" s="54"/>
      <c r="J174" s="42">
        <v>46.8</v>
      </c>
      <c r="K174" s="42">
        <v>59</v>
      </c>
      <c r="L174" s="43">
        <f t="shared" si="14"/>
        <v>0.26068376068376087</v>
      </c>
      <c r="M174" s="45"/>
      <c r="N174" s="42">
        <v>67.7</v>
      </c>
      <c r="O174" s="42">
        <v>74.400000000000006</v>
      </c>
      <c r="P174" s="43">
        <f t="shared" si="15"/>
        <v>9.8966026587887779E-2</v>
      </c>
      <c r="Q174" s="45"/>
      <c r="R174" s="42">
        <v>79.900000000000006</v>
      </c>
      <c r="S174" s="42">
        <v>81.599999999999994</v>
      </c>
      <c r="T174" s="46">
        <f t="shared" si="16"/>
        <v>2.1276595744680771E-2</v>
      </c>
      <c r="U174" s="47"/>
      <c r="V174" s="48">
        <f t="shared" si="17"/>
        <v>34.799999999999997</v>
      </c>
      <c r="W174" s="49">
        <f t="shared" si="20"/>
        <v>81.599999999999994</v>
      </c>
      <c r="X174" s="50"/>
      <c r="Y174" s="51">
        <f t="shared" si="18"/>
        <v>0.74358974358974361</v>
      </c>
      <c r="Z174" s="52"/>
    </row>
    <row r="175" spans="1:26" x14ac:dyDescent="0.25">
      <c r="A175" s="41" t="s">
        <v>174</v>
      </c>
      <c r="B175" s="42"/>
      <c r="C175" s="42"/>
      <c r="D175" s="43"/>
      <c r="E175" s="53"/>
      <c r="F175" s="42"/>
      <c r="G175" s="42"/>
      <c r="H175" s="43"/>
      <c r="I175" s="54"/>
      <c r="J175" s="42">
        <v>62.2</v>
      </c>
      <c r="K175" s="42">
        <v>67.8</v>
      </c>
      <c r="L175" s="43">
        <f t="shared" si="14"/>
        <v>9.0032154340836001E-2</v>
      </c>
      <c r="M175" s="45"/>
      <c r="N175" s="42">
        <v>68.599999999999994</v>
      </c>
      <c r="O175" s="42">
        <v>69.599999999999994</v>
      </c>
      <c r="P175" s="43">
        <f t="shared" si="15"/>
        <v>1.4577259475218707E-2</v>
      </c>
      <c r="Q175" s="45"/>
      <c r="R175" s="42">
        <v>74</v>
      </c>
      <c r="S175" s="42">
        <v>74.2</v>
      </c>
      <c r="T175" s="46">
        <f t="shared" si="16"/>
        <v>2.7027027027026751E-3</v>
      </c>
      <c r="U175" s="47"/>
      <c r="V175" s="48">
        <f t="shared" si="17"/>
        <v>12</v>
      </c>
      <c r="W175" s="49">
        <f t="shared" si="20"/>
        <v>74.2</v>
      </c>
      <c r="X175" s="50"/>
      <c r="Y175" s="51">
        <f t="shared" si="18"/>
        <v>0.19292604501607724</v>
      </c>
      <c r="Z175" s="52"/>
    </row>
    <row r="176" spans="1:26" x14ac:dyDescent="0.25">
      <c r="A176" s="41" t="s">
        <v>175</v>
      </c>
      <c r="B176" s="42">
        <v>30.5</v>
      </c>
      <c r="C176" s="42"/>
      <c r="D176" s="43"/>
      <c r="E176" s="53"/>
      <c r="F176" s="42">
        <v>20.5</v>
      </c>
      <c r="G176" s="42">
        <v>39.6</v>
      </c>
      <c r="H176" s="43">
        <f>G176/F176-1</f>
        <v>0.93170731707317089</v>
      </c>
      <c r="I176" s="54"/>
      <c r="J176" s="42">
        <v>57.2</v>
      </c>
      <c r="K176" s="42">
        <v>68.599999999999994</v>
      </c>
      <c r="L176" s="43">
        <f t="shared" si="14"/>
        <v>0.19930069930069916</v>
      </c>
      <c r="M176" s="45"/>
      <c r="N176" s="42">
        <v>66.3</v>
      </c>
      <c r="O176" s="42">
        <v>64.099999999999994</v>
      </c>
      <c r="P176" s="43">
        <f t="shared" si="15"/>
        <v>-3.3182503770739058E-2</v>
      </c>
      <c r="Q176" s="45"/>
      <c r="R176" s="42">
        <v>69.400000000000006</v>
      </c>
      <c r="S176" s="42">
        <v>69.400000000000006</v>
      </c>
      <c r="T176" s="46">
        <f t="shared" si="16"/>
        <v>0</v>
      </c>
      <c r="U176" s="47"/>
      <c r="V176" s="48">
        <f t="shared" si="17"/>
        <v>12.200000000000003</v>
      </c>
      <c r="W176" s="49">
        <f t="shared" si="20"/>
        <v>38.900000000000006</v>
      </c>
      <c r="X176" s="50"/>
      <c r="Y176" s="51">
        <f t="shared" si="18"/>
        <v>0.21328671328671334</v>
      </c>
      <c r="Z176" s="52">
        <f>S176/B176-1</f>
        <v>1.2754098360655739</v>
      </c>
    </row>
    <row r="177" spans="1:26" x14ac:dyDescent="0.25">
      <c r="A177" s="41" t="s">
        <v>176</v>
      </c>
      <c r="B177" s="42"/>
      <c r="C177" s="42"/>
      <c r="D177" s="43"/>
      <c r="E177" s="53"/>
      <c r="F177" s="42"/>
      <c r="G177" s="42"/>
      <c r="H177" s="43"/>
      <c r="I177" s="45"/>
      <c r="J177" s="42">
        <v>43.3</v>
      </c>
      <c r="K177" s="42">
        <v>48.3</v>
      </c>
      <c r="L177" s="43">
        <f t="shared" si="14"/>
        <v>0.11547344110854496</v>
      </c>
      <c r="M177" s="45"/>
      <c r="N177" s="42">
        <v>48</v>
      </c>
      <c r="O177" s="42">
        <v>40</v>
      </c>
      <c r="P177" s="43">
        <f t="shared" si="15"/>
        <v>-0.16666666666666663</v>
      </c>
      <c r="Q177" s="45"/>
      <c r="R177" s="42">
        <v>62.5</v>
      </c>
      <c r="S177" s="42">
        <v>66.099999999999994</v>
      </c>
      <c r="T177" s="46">
        <f t="shared" si="16"/>
        <v>5.7599999999999874E-2</v>
      </c>
      <c r="U177" s="47"/>
      <c r="V177" s="48">
        <f t="shared" si="17"/>
        <v>22.799999999999997</v>
      </c>
      <c r="W177" s="49">
        <f t="shared" si="20"/>
        <v>66.099999999999994</v>
      </c>
      <c r="X177" s="50"/>
      <c r="Y177" s="51">
        <f t="shared" si="18"/>
        <v>0.52655889145496526</v>
      </c>
      <c r="Z177" s="52"/>
    </row>
    <row r="178" spans="1:26" x14ac:dyDescent="0.25">
      <c r="A178" s="41" t="s">
        <v>177</v>
      </c>
      <c r="B178" s="42"/>
      <c r="C178" s="42"/>
      <c r="D178" s="43"/>
      <c r="E178" s="53"/>
      <c r="F178" s="42"/>
      <c r="G178" s="42"/>
      <c r="H178" s="43"/>
      <c r="I178" s="54"/>
      <c r="J178" s="42">
        <v>54</v>
      </c>
      <c r="K178" s="42">
        <v>60.3</v>
      </c>
      <c r="L178" s="43">
        <f t="shared" si="14"/>
        <v>0.1166666666666667</v>
      </c>
      <c r="M178" s="45"/>
      <c r="N178" s="42">
        <v>70.400000000000006</v>
      </c>
      <c r="O178" s="42">
        <v>75.900000000000006</v>
      </c>
      <c r="P178" s="43">
        <f t="shared" si="15"/>
        <v>7.8125E-2</v>
      </c>
      <c r="Q178" s="45"/>
      <c r="R178" s="42">
        <v>78.5</v>
      </c>
      <c r="S178" s="42">
        <v>80.400000000000006</v>
      </c>
      <c r="T178" s="46">
        <f t="shared" si="16"/>
        <v>2.420382165605095E-2</v>
      </c>
      <c r="U178" s="47"/>
      <c r="V178" s="48">
        <f t="shared" si="17"/>
        <v>26.400000000000006</v>
      </c>
      <c r="W178" s="49">
        <f t="shared" si="20"/>
        <v>80.400000000000006</v>
      </c>
      <c r="X178" s="50"/>
      <c r="Y178" s="51">
        <f t="shared" si="18"/>
        <v>0.48888888888888893</v>
      </c>
      <c r="Z178" s="52"/>
    </row>
    <row r="179" spans="1:26" x14ac:dyDescent="0.25">
      <c r="A179" s="41" t="s">
        <v>178</v>
      </c>
      <c r="B179" s="42"/>
      <c r="C179" s="42"/>
      <c r="D179" s="43"/>
      <c r="E179" s="53"/>
      <c r="F179" s="42"/>
      <c r="G179" s="42"/>
      <c r="H179" s="43"/>
      <c r="I179" s="54"/>
      <c r="J179" s="42">
        <v>66</v>
      </c>
      <c r="K179" s="42">
        <v>68.2</v>
      </c>
      <c r="L179" s="43">
        <f t="shared" si="14"/>
        <v>3.3333333333333437E-2</v>
      </c>
      <c r="M179" s="45"/>
      <c r="N179" s="42">
        <v>69.7</v>
      </c>
      <c r="O179" s="42">
        <v>73.2</v>
      </c>
      <c r="P179" s="43">
        <f t="shared" si="15"/>
        <v>5.0215208034433356E-2</v>
      </c>
      <c r="Q179" s="45"/>
      <c r="R179" s="42">
        <v>76.5</v>
      </c>
      <c r="S179" s="42">
        <v>76.8</v>
      </c>
      <c r="T179" s="46">
        <f t="shared" si="16"/>
        <v>3.9215686274509665E-3</v>
      </c>
      <c r="U179" s="47"/>
      <c r="V179" s="48">
        <f t="shared" si="17"/>
        <v>10.799999999999997</v>
      </c>
      <c r="W179" s="49">
        <f t="shared" si="20"/>
        <v>76.8</v>
      </c>
      <c r="X179" s="50"/>
      <c r="Y179" s="51">
        <f t="shared" si="18"/>
        <v>0.16363636363636358</v>
      </c>
      <c r="Z179" s="52"/>
    </row>
    <row r="180" spans="1:26" ht="28.5" x14ac:dyDescent="0.25">
      <c r="A180" s="41" t="s">
        <v>179</v>
      </c>
      <c r="B180" s="42"/>
      <c r="C180" s="42"/>
      <c r="D180" s="43"/>
      <c r="E180" s="53"/>
      <c r="F180" s="42"/>
      <c r="G180" s="42"/>
      <c r="H180" s="43"/>
      <c r="I180" s="54"/>
      <c r="J180" s="42">
        <v>54.4</v>
      </c>
      <c r="K180" s="42">
        <v>59.6</v>
      </c>
      <c r="L180" s="43">
        <f t="shared" si="14"/>
        <v>9.5588235294117752E-2</v>
      </c>
      <c r="M180" s="45"/>
      <c r="N180" s="42">
        <v>63.4</v>
      </c>
      <c r="O180" s="42">
        <v>67.2</v>
      </c>
      <c r="P180" s="43">
        <f t="shared" si="15"/>
        <v>5.9936908517350229E-2</v>
      </c>
      <c r="Q180" s="45"/>
      <c r="R180" s="42">
        <v>71.3</v>
      </c>
      <c r="S180" s="42">
        <v>71.7</v>
      </c>
      <c r="T180" s="46">
        <f t="shared" si="16"/>
        <v>5.6100981767182034E-3</v>
      </c>
      <c r="U180" s="47"/>
      <c r="V180" s="48">
        <f t="shared" si="17"/>
        <v>17.300000000000004</v>
      </c>
      <c r="W180" s="49">
        <f t="shared" si="20"/>
        <v>71.7</v>
      </c>
      <c r="X180" s="50"/>
      <c r="Y180" s="51">
        <f t="shared" si="18"/>
        <v>0.31801470588235303</v>
      </c>
      <c r="Z180" s="52"/>
    </row>
    <row r="181" spans="1:26" x14ac:dyDescent="0.25">
      <c r="A181" s="41" t="s">
        <v>180</v>
      </c>
      <c r="B181" s="42"/>
      <c r="C181" s="42"/>
      <c r="D181" s="43"/>
      <c r="E181" s="53"/>
      <c r="F181" s="42"/>
      <c r="G181" s="42"/>
      <c r="H181" s="43"/>
      <c r="I181" s="54"/>
      <c r="J181" s="42">
        <v>45.6</v>
      </c>
      <c r="K181" s="42">
        <v>60.9</v>
      </c>
      <c r="L181" s="43">
        <f t="shared" si="14"/>
        <v>0.33552631578947367</v>
      </c>
      <c r="M181" s="45"/>
      <c r="N181" s="42">
        <v>67.7</v>
      </c>
      <c r="O181" s="42">
        <v>71</v>
      </c>
      <c r="P181" s="43">
        <f t="shared" si="15"/>
        <v>4.8744460856720684E-2</v>
      </c>
      <c r="Q181" s="45"/>
      <c r="R181" s="42">
        <v>72.7</v>
      </c>
      <c r="S181" s="42">
        <v>71.099999999999994</v>
      </c>
      <c r="T181" s="46">
        <f t="shared" si="16"/>
        <v>-2.2008253094910724E-2</v>
      </c>
      <c r="U181" s="47"/>
      <c r="V181" s="48">
        <f t="shared" si="17"/>
        <v>25.499999999999993</v>
      </c>
      <c r="W181" s="49">
        <f t="shared" si="20"/>
        <v>71.099999999999994</v>
      </c>
      <c r="X181" s="50"/>
      <c r="Y181" s="51">
        <f t="shared" si="18"/>
        <v>0.55921052631578938</v>
      </c>
      <c r="Z181" s="52"/>
    </row>
    <row r="182" spans="1:26" ht="28.5" x14ac:dyDescent="0.25">
      <c r="A182" s="41" t="s">
        <v>181</v>
      </c>
      <c r="B182" s="42"/>
      <c r="C182" s="42"/>
      <c r="D182" s="43"/>
      <c r="E182" s="53"/>
      <c r="F182" s="42"/>
      <c r="G182" s="42"/>
      <c r="H182" s="43"/>
      <c r="I182" s="54"/>
      <c r="J182" s="42">
        <v>63.6</v>
      </c>
      <c r="K182" s="42">
        <v>68.5</v>
      </c>
      <c r="L182" s="43">
        <f t="shared" si="14"/>
        <v>7.7044025157232632E-2</v>
      </c>
      <c r="M182" s="45"/>
      <c r="N182" s="42">
        <v>72.5</v>
      </c>
      <c r="O182" s="42">
        <v>75.8</v>
      </c>
      <c r="P182" s="43">
        <f t="shared" si="15"/>
        <v>4.5517241379310347E-2</v>
      </c>
      <c r="Q182" s="45"/>
      <c r="R182" s="42">
        <v>78.400000000000006</v>
      </c>
      <c r="S182" s="42">
        <v>80.400000000000006</v>
      </c>
      <c r="T182" s="46">
        <f t="shared" si="16"/>
        <v>2.5510204081632626E-2</v>
      </c>
      <c r="U182" s="47"/>
      <c r="V182" s="48">
        <f t="shared" si="17"/>
        <v>16.800000000000004</v>
      </c>
      <c r="W182" s="49">
        <f t="shared" si="20"/>
        <v>80.400000000000006</v>
      </c>
      <c r="X182" s="50"/>
      <c r="Y182" s="51">
        <f t="shared" si="18"/>
        <v>0.26415094339622658</v>
      </c>
      <c r="Z182" s="52"/>
    </row>
    <row r="183" spans="1:26" ht="28.5" x14ac:dyDescent="0.25">
      <c r="A183" s="41" t="s">
        <v>182</v>
      </c>
      <c r="B183" s="42"/>
      <c r="C183" s="42"/>
      <c r="D183" s="43"/>
      <c r="E183" s="53"/>
      <c r="F183" s="42"/>
      <c r="G183" s="42"/>
      <c r="H183" s="43"/>
      <c r="I183" s="54"/>
      <c r="J183" s="42">
        <v>59.3</v>
      </c>
      <c r="K183" s="42">
        <v>63.5</v>
      </c>
      <c r="L183" s="43">
        <f t="shared" si="14"/>
        <v>7.0826306913996717E-2</v>
      </c>
      <c r="M183" s="45"/>
      <c r="N183" s="42">
        <v>69.5</v>
      </c>
      <c r="O183" s="42">
        <v>73.400000000000006</v>
      </c>
      <c r="P183" s="43">
        <f t="shared" si="15"/>
        <v>5.6115107913669249E-2</v>
      </c>
      <c r="Q183" s="45"/>
      <c r="R183" s="42">
        <v>76.8</v>
      </c>
      <c r="S183" s="42">
        <v>77.2</v>
      </c>
      <c r="T183" s="46">
        <f t="shared" si="16"/>
        <v>5.2083333333334814E-3</v>
      </c>
      <c r="U183" s="47"/>
      <c r="V183" s="48">
        <f t="shared" si="17"/>
        <v>17.900000000000006</v>
      </c>
      <c r="W183" s="49">
        <f t="shared" si="20"/>
        <v>77.2</v>
      </c>
      <c r="X183" s="50"/>
      <c r="Y183" s="51">
        <f t="shared" si="18"/>
        <v>0.30185497470489042</v>
      </c>
      <c r="Z183" s="52"/>
    </row>
    <row r="184" spans="1:26" ht="28.5" x14ac:dyDescent="0.25">
      <c r="A184" s="41" t="s">
        <v>183</v>
      </c>
      <c r="B184" s="42"/>
      <c r="C184" s="42"/>
      <c r="D184" s="43"/>
      <c r="E184" s="53"/>
      <c r="F184" s="42"/>
      <c r="G184" s="42"/>
      <c r="H184" s="43"/>
      <c r="I184" s="54"/>
      <c r="J184" s="42">
        <v>51.4</v>
      </c>
      <c r="K184" s="42">
        <v>64.3</v>
      </c>
      <c r="L184" s="43">
        <f t="shared" si="14"/>
        <v>0.25097276264591439</v>
      </c>
      <c r="M184" s="45"/>
      <c r="N184" s="42">
        <v>70.2</v>
      </c>
      <c r="O184" s="42">
        <v>72.099999999999994</v>
      </c>
      <c r="P184" s="43">
        <f t="shared" si="15"/>
        <v>2.7065527065526895E-2</v>
      </c>
      <c r="Q184" s="45"/>
      <c r="R184" s="42">
        <v>74.7</v>
      </c>
      <c r="S184" s="42">
        <v>69.599999999999994</v>
      </c>
      <c r="T184" s="46">
        <f t="shared" si="16"/>
        <v>-6.8273092369477983E-2</v>
      </c>
      <c r="U184" s="47"/>
      <c r="V184" s="48">
        <f t="shared" si="17"/>
        <v>18.199999999999996</v>
      </c>
      <c r="W184" s="49">
        <f t="shared" si="20"/>
        <v>69.599999999999994</v>
      </c>
      <c r="X184" s="50"/>
      <c r="Y184" s="51">
        <f t="shared" si="18"/>
        <v>0.35408560311284032</v>
      </c>
      <c r="Z184" s="52"/>
    </row>
    <row r="185" spans="1:26" x14ac:dyDescent="0.25">
      <c r="A185" s="41" t="s">
        <v>184</v>
      </c>
      <c r="B185" s="42"/>
      <c r="C185" s="42"/>
      <c r="D185" s="43"/>
      <c r="E185" s="53"/>
      <c r="F185" s="42"/>
      <c r="G185" s="42"/>
      <c r="H185" s="43"/>
      <c r="I185" s="54"/>
      <c r="J185" s="42">
        <v>47.7</v>
      </c>
      <c r="K185" s="42">
        <v>57.5</v>
      </c>
      <c r="L185" s="43">
        <f t="shared" si="14"/>
        <v>0.20545073375262057</v>
      </c>
      <c r="M185" s="45"/>
      <c r="N185" s="42">
        <v>64.7</v>
      </c>
      <c r="O185" s="42">
        <v>69.3</v>
      </c>
      <c r="P185" s="43">
        <f t="shared" si="15"/>
        <v>7.1097372488407862E-2</v>
      </c>
      <c r="Q185" s="45"/>
      <c r="R185" s="42">
        <v>72.2</v>
      </c>
      <c r="S185" s="42">
        <v>72.8</v>
      </c>
      <c r="T185" s="46">
        <f t="shared" si="16"/>
        <v>8.310249307479145E-3</v>
      </c>
      <c r="U185" s="47"/>
      <c r="V185" s="48">
        <f t="shared" si="17"/>
        <v>25.099999999999994</v>
      </c>
      <c r="W185" s="49">
        <f t="shared" si="20"/>
        <v>72.8</v>
      </c>
      <c r="X185" s="50"/>
      <c r="Y185" s="51">
        <f t="shared" si="18"/>
        <v>0.52620545073375258</v>
      </c>
      <c r="Z185" s="52"/>
    </row>
    <row r="186" spans="1:26" x14ac:dyDescent="0.25">
      <c r="A186" s="41" t="s">
        <v>185</v>
      </c>
      <c r="B186" s="42"/>
      <c r="C186" s="42"/>
      <c r="D186" s="43"/>
      <c r="E186" s="53"/>
      <c r="F186" s="42"/>
      <c r="G186" s="42"/>
      <c r="H186" s="43"/>
      <c r="I186" s="54"/>
      <c r="J186" s="42">
        <v>68.7</v>
      </c>
      <c r="K186" s="42">
        <v>72.7</v>
      </c>
      <c r="L186" s="43">
        <f t="shared" si="14"/>
        <v>5.8224163027656539E-2</v>
      </c>
      <c r="M186" s="45"/>
      <c r="N186" s="42">
        <v>76</v>
      </c>
      <c r="O186" s="42">
        <v>79.599999999999994</v>
      </c>
      <c r="P186" s="43">
        <f t="shared" si="15"/>
        <v>4.7368421052631504E-2</v>
      </c>
      <c r="Q186" s="45"/>
      <c r="R186" s="42">
        <v>82.7</v>
      </c>
      <c r="S186" s="42">
        <v>80.900000000000006</v>
      </c>
      <c r="T186" s="46">
        <f t="shared" si="16"/>
        <v>-2.1765417170495738E-2</v>
      </c>
      <c r="U186" s="47"/>
      <c r="V186" s="48">
        <f t="shared" si="17"/>
        <v>12.200000000000003</v>
      </c>
      <c r="W186" s="49">
        <f t="shared" si="20"/>
        <v>80.900000000000006</v>
      </c>
      <c r="X186" s="50"/>
      <c r="Y186" s="51">
        <f t="shared" si="18"/>
        <v>0.1775836972343523</v>
      </c>
      <c r="Z186" s="52"/>
    </row>
    <row r="187" spans="1:26" ht="28.5" x14ac:dyDescent="0.25">
      <c r="A187" s="41" t="s">
        <v>186</v>
      </c>
      <c r="B187" s="42"/>
      <c r="C187" s="42"/>
      <c r="D187" s="43"/>
      <c r="E187" s="53"/>
      <c r="F187" s="42"/>
      <c r="G187" s="42"/>
      <c r="H187" s="43"/>
      <c r="I187" s="54"/>
      <c r="J187" s="42">
        <v>40.1</v>
      </c>
      <c r="K187" s="42">
        <v>49</v>
      </c>
      <c r="L187" s="43">
        <f t="shared" si="14"/>
        <v>0.22194513715710729</v>
      </c>
      <c r="M187" s="45"/>
      <c r="N187" s="42">
        <v>59.7</v>
      </c>
      <c r="O187" s="42">
        <v>61.1</v>
      </c>
      <c r="P187" s="43">
        <f t="shared" si="15"/>
        <v>2.345058626465657E-2</v>
      </c>
      <c r="Q187" s="45"/>
      <c r="R187" s="42">
        <v>65.2</v>
      </c>
      <c r="S187" s="42">
        <v>67.599999999999994</v>
      </c>
      <c r="T187" s="46">
        <f t="shared" si="16"/>
        <v>3.6809815950920033E-2</v>
      </c>
      <c r="U187" s="47"/>
      <c r="V187" s="48">
        <f t="shared" si="17"/>
        <v>27.499999999999993</v>
      </c>
      <c r="W187" s="49">
        <f t="shared" si="20"/>
        <v>67.599999999999994</v>
      </c>
      <c r="X187" s="50"/>
      <c r="Y187" s="51">
        <f t="shared" si="18"/>
        <v>0.68578553615960081</v>
      </c>
      <c r="Z187" s="52"/>
    </row>
    <row r="188" spans="1:26" x14ac:dyDescent="0.25">
      <c r="A188" s="41" t="s">
        <v>187</v>
      </c>
      <c r="B188" s="42"/>
      <c r="C188" s="42"/>
      <c r="D188" s="43"/>
      <c r="E188" s="53"/>
      <c r="F188" s="42"/>
      <c r="G188" s="42"/>
      <c r="H188" s="43"/>
      <c r="I188" s="54"/>
      <c r="J188" s="42">
        <v>41</v>
      </c>
      <c r="K188" s="42">
        <v>48.8</v>
      </c>
      <c r="L188" s="43">
        <f t="shared" si="14"/>
        <v>0.19024390243902434</v>
      </c>
      <c r="M188" s="45"/>
      <c r="N188" s="42">
        <v>62.7</v>
      </c>
      <c r="O188" s="42">
        <v>71</v>
      </c>
      <c r="P188" s="43">
        <f t="shared" si="15"/>
        <v>0.13237639553429026</v>
      </c>
      <c r="Q188" s="45"/>
      <c r="R188" s="42">
        <v>75.8</v>
      </c>
      <c r="S188" s="42">
        <v>76.900000000000006</v>
      </c>
      <c r="T188" s="46">
        <f t="shared" si="16"/>
        <v>1.4511873350923521E-2</v>
      </c>
      <c r="U188" s="47"/>
      <c r="V188" s="48">
        <f t="shared" si="17"/>
        <v>35.900000000000006</v>
      </c>
      <c r="W188" s="49">
        <f t="shared" si="20"/>
        <v>76.900000000000006</v>
      </c>
      <c r="X188" s="50"/>
      <c r="Y188" s="51">
        <f t="shared" si="18"/>
        <v>0.87560975609756109</v>
      </c>
      <c r="Z188" s="52"/>
    </row>
    <row r="189" spans="1:26" x14ac:dyDescent="0.25">
      <c r="A189" s="41" t="s">
        <v>188</v>
      </c>
      <c r="B189" s="42"/>
      <c r="C189" s="42"/>
      <c r="D189" s="43"/>
      <c r="E189" s="53"/>
      <c r="F189" s="42"/>
      <c r="G189" s="42"/>
      <c r="H189" s="43"/>
      <c r="I189" s="54"/>
      <c r="J189" s="42">
        <v>36.4</v>
      </c>
      <c r="K189" s="42">
        <v>39.799999999999997</v>
      </c>
      <c r="L189" s="43">
        <f t="shared" si="14"/>
        <v>9.3406593406593297E-2</v>
      </c>
      <c r="M189" s="45"/>
      <c r="N189" s="42">
        <v>49.1</v>
      </c>
      <c r="O189" s="42">
        <v>56.8</v>
      </c>
      <c r="P189" s="43">
        <f t="shared" si="15"/>
        <v>0.1568228105906313</v>
      </c>
      <c r="Q189" s="45"/>
      <c r="R189" s="42">
        <v>64.599999999999994</v>
      </c>
      <c r="S189" s="42">
        <v>67.099999999999994</v>
      </c>
      <c r="T189" s="46">
        <f t="shared" si="16"/>
        <v>3.8699690402476783E-2</v>
      </c>
      <c r="U189" s="47"/>
      <c r="V189" s="48">
        <f t="shared" si="17"/>
        <v>30.699999999999996</v>
      </c>
      <c r="W189" s="49">
        <f t="shared" si="20"/>
        <v>67.099999999999994</v>
      </c>
      <c r="X189" s="50"/>
      <c r="Y189" s="51">
        <f t="shared" si="18"/>
        <v>0.8434065934065933</v>
      </c>
      <c r="Z189" s="52"/>
    </row>
    <row r="190" spans="1:26" x14ac:dyDescent="0.25">
      <c r="A190" s="41" t="s">
        <v>189</v>
      </c>
      <c r="B190" s="42"/>
      <c r="C190" s="42"/>
      <c r="D190" s="43"/>
      <c r="E190" s="53"/>
      <c r="F190" s="42"/>
      <c r="G190" s="42"/>
      <c r="H190" s="43"/>
      <c r="I190" s="54"/>
      <c r="J190" s="42">
        <v>57.7</v>
      </c>
      <c r="K190" s="42">
        <v>65.2</v>
      </c>
      <c r="L190" s="43">
        <f t="shared" si="14"/>
        <v>0.12998266897746968</v>
      </c>
      <c r="M190" s="45"/>
      <c r="N190" s="42">
        <v>68.900000000000006</v>
      </c>
      <c r="O190" s="42">
        <v>71.8</v>
      </c>
      <c r="P190" s="43">
        <f t="shared" si="15"/>
        <v>4.2089985486211789E-2</v>
      </c>
      <c r="Q190" s="45"/>
      <c r="R190" s="42">
        <v>74.400000000000006</v>
      </c>
      <c r="S190" s="42">
        <v>74.2</v>
      </c>
      <c r="T190" s="46">
        <f t="shared" si="16"/>
        <v>-2.6881720430107503E-3</v>
      </c>
      <c r="U190" s="47"/>
      <c r="V190" s="48">
        <f t="shared" si="17"/>
        <v>16.5</v>
      </c>
      <c r="W190" s="49">
        <f t="shared" si="20"/>
        <v>74.2</v>
      </c>
      <c r="X190" s="50"/>
      <c r="Y190" s="51">
        <f t="shared" si="18"/>
        <v>0.28596187175043331</v>
      </c>
      <c r="Z190" s="52"/>
    </row>
    <row r="191" spans="1:26" x14ac:dyDescent="0.25">
      <c r="A191" s="41" t="s">
        <v>190</v>
      </c>
      <c r="B191" s="42"/>
      <c r="C191" s="42"/>
      <c r="D191" s="43"/>
      <c r="E191" s="53"/>
      <c r="F191" s="42"/>
      <c r="G191" s="42"/>
      <c r="H191" s="43"/>
      <c r="I191" s="54"/>
      <c r="J191" s="42">
        <v>50.9</v>
      </c>
      <c r="K191" s="42">
        <v>55.2</v>
      </c>
      <c r="L191" s="43">
        <f t="shared" si="14"/>
        <v>8.4479371316306562E-2</v>
      </c>
      <c r="M191" s="45"/>
      <c r="N191" s="42">
        <v>65.5</v>
      </c>
      <c r="O191" s="42">
        <v>68.5</v>
      </c>
      <c r="P191" s="43">
        <f t="shared" si="15"/>
        <v>4.5801526717557328E-2</v>
      </c>
      <c r="Q191" s="45"/>
      <c r="R191" s="42">
        <v>73</v>
      </c>
      <c r="S191" s="42">
        <v>71.3</v>
      </c>
      <c r="T191" s="46">
        <f t="shared" si="16"/>
        <v>-2.3287671232876783E-2</v>
      </c>
      <c r="U191" s="47"/>
      <c r="V191" s="48">
        <f t="shared" si="17"/>
        <v>20.399999999999999</v>
      </c>
      <c r="W191" s="49">
        <f t="shared" si="20"/>
        <v>71.3</v>
      </c>
      <c r="X191" s="50"/>
      <c r="Y191" s="51">
        <f t="shared" si="18"/>
        <v>0.40078585461689586</v>
      </c>
      <c r="Z191" s="52"/>
    </row>
    <row r="192" spans="1:26" x14ac:dyDescent="0.25">
      <c r="A192" s="41" t="s">
        <v>191</v>
      </c>
      <c r="B192" s="42"/>
      <c r="C192" s="42"/>
      <c r="D192" s="43"/>
      <c r="E192" s="53"/>
      <c r="F192" s="42"/>
      <c r="G192" s="42"/>
      <c r="H192" s="43"/>
      <c r="I192" s="54"/>
      <c r="J192" s="42">
        <v>29.6</v>
      </c>
      <c r="K192" s="42">
        <v>36.4</v>
      </c>
      <c r="L192" s="43">
        <f t="shared" si="14"/>
        <v>0.2297297297297296</v>
      </c>
      <c r="M192" s="45"/>
      <c r="N192" s="42">
        <v>43.1</v>
      </c>
      <c r="O192" s="42">
        <v>42.7</v>
      </c>
      <c r="P192" s="43">
        <f t="shared" si="15"/>
        <v>-9.2807424593966958E-3</v>
      </c>
      <c r="Q192" s="45"/>
      <c r="R192" s="42">
        <v>53.7</v>
      </c>
      <c r="S192" s="42">
        <v>60.1</v>
      </c>
      <c r="T192" s="46">
        <f t="shared" si="16"/>
        <v>0.11918063314711347</v>
      </c>
      <c r="U192" s="47"/>
      <c r="V192" s="48">
        <f t="shared" si="17"/>
        <v>30.5</v>
      </c>
      <c r="W192" s="49">
        <f t="shared" si="20"/>
        <v>60.1</v>
      </c>
      <c r="X192" s="50"/>
      <c r="Y192" s="51">
        <f t="shared" si="18"/>
        <v>1.0304054054054053</v>
      </c>
      <c r="Z192" s="52"/>
    </row>
    <row r="193" spans="1:26" x14ac:dyDescent="0.25">
      <c r="A193" s="41" t="s">
        <v>192</v>
      </c>
      <c r="B193" s="42"/>
      <c r="C193" s="42"/>
      <c r="D193" s="43"/>
      <c r="E193" s="53"/>
      <c r="F193" s="42"/>
      <c r="G193" s="42"/>
      <c r="H193" s="43"/>
      <c r="I193" s="54"/>
      <c r="J193" s="42">
        <v>50.7</v>
      </c>
      <c r="K193" s="42">
        <v>67.5</v>
      </c>
      <c r="L193" s="43">
        <f t="shared" si="14"/>
        <v>0.33136094674556205</v>
      </c>
      <c r="M193" s="45"/>
      <c r="N193" s="42">
        <v>71.7</v>
      </c>
      <c r="O193" s="42">
        <v>76</v>
      </c>
      <c r="P193" s="43">
        <f t="shared" si="15"/>
        <v>5.9972105997210479E-2</v>
      </c>
      <c r="Q193" s="45"/>
      <c r="R193" s="42">
        <v>81.7</v>
      </c>
      <c r="S193" s="42">
        <v>82.8</v>
      </c>
      <c r="T193" s="46">
        <f t="shared" si="16"/>
        <v>1.346389228886169E-2</v>
      </c>
      <c r="U193" s="47"/>
      <c r="V193" s="48">
        <f t="shared" si="17"/>
        <v>32.099999999999994</v>
      </c>
      <c r="W193" s="49">
        <f t="shared" si="20"/>
        <v>82.8</v>
      </c>
      <c r="X193" s="50"/>
      <c r="Y193" s="51">
        <f t="shared" si="18"/>
        <v>0.63313609467455612</v>
      </c>
      <c r="Z193" s="52"/>
    </row>
    <row r="194" spans="1:26" ht="28.5" x14ac:dyDescent="0.25">
      <c r="A194" s="41" t="s">
        <v>193</v>
      </c>
      <c r="B194" s="42"/>
      <c r="C194" s="42"/>
      <c r="D194" s="43"/>
      <c r="E194" s="53"/>
      <c r="F194" s="42"/>
      <c r="G194" s="42"/>
      <c r="H194" s="43"/>
      <c r="I194" s="54"/>
      <c r="J194" s="42">
        <v>59.8</v>
      </c>
      <c r="K194" s="42">
        <v>66.400000000000006</v>
      </c>
      <c r="L194" s="43">
        <f t="shared" ref="L194:L238" si="21">K194/J194-1</f>
        <v>0.11036789297658878</v>
      </c>
      <c r="M194" s="45"/>
      <c r="N194" s="42">
        <v>70.900000000000006</v>
      </c>
      <c r="O194" s="42">
        <v>72.400000000000006</v>
      </c>
      <c r="P194" s="43">
        <f t="shared" ref="P194:P238" si="22">O194/N194-1</f>
        <v>2.1156558533145242E-2</v>
      </c>
      <c r="Q194" s="45"/>
      <c r="R194" s="42">
        <v>75.099999999999994</v>
      </c>
      <c r="S194" s="42">
        <v>74</v>
      </c>
      <c r="T194" s="46">
        <f t="shared" si="16"/>
        <v>-1.464713715046595E-2</v>
      </c>
      <c r="U194" s="47"/>
      <c r="V194" s="48">
        <f t="shared" si="17"/>
        <v>14.200000000000003</v>
      </c>
      <c r="W194" s="49">
        <f t="shared" si="20"/>
        <v>74</v>
      </c>
      <c r="X194" s="50"/>
      <c r="Y194" s="51">
        <f t="shared" si="18"/>
        <v>0.23745819397993317</v>
      </c>
      <c r="Z194" s="52"/>
    </row>
    <row r="195" spans="1:26" x14ac:dyDescent="0.25">
      <c r="A195" s="41" t="s">
        <v>194</v>
      </c>
      <c r="B195" s="42"/>
      <c r="C195" s="42"/>
      <c r="D195" s="43"/>
      <c r="E195" s="53"/>
      <c r="F195" s="42"/>
      <c r="G195" s="42"/>
      <c r="H195" s="43"/>
      <c r="I195" s="54"/>
      <c r="J195" s="42">
        <v>60.8</v>
      </c>
      <c r="K195" s="42">
        <v>70.3</v>
      </c>
      <c r="L195" s="43">
        <f t="shared" si="21"/>
        <v>0.15625</v>
      </c>
      <c r="M195" s="45"/>
      <c r="N195" s="42">
        <v>70.400000000000006</v>
      </c>
      <c r="O195" s="42">
        <v>72.3</v>
      </c>
      <c r="P195" s="43">
        <f t="shared" si="22"/>
        <v>2.6988636363636243E-2</v>
      </c>
      <c r="Q195" s="45"/>
      <c r="R195" s="42">
        <v>75.5</v>
      </c>
      <c r="S195" s="42">
        <v>74.900000000000006</v>
      </c>
      <c r="T195" s="46">
        <f t="shared" ref="T195:T238" si="23">S195/R195-1</f>
        <v>-7.9470198675496428E-3</v>
      </c>
      <c r="U195" s="47"/>
      <c r="V195" s="48">
        <f t="shared" ref="V195:V238" si="24">S195-J195</f>
        <v>14.100000000000009</v>
      </c>
      <c r="W195" s="49">
        <f t="shared" si="20"/>
        <v>74.900000000000006</v>
      </c>
      <c r="X195" s="50"/>
      <c r="Y195" s="51">
        <f t="shared" ref="Y195:Y221" si="25">S195/J195-1</f>
        <v>0.23190789473684226</v>
      </c>
      <c r="Z195" s="52"/>
    </row>
    <row r="196" spans="1:26" x14ac:dyDescent="0.25">
      <c r="A196" s="41" t="s">
        <v>195</v>
      </c>
      <c r="B196" s="42"/>
      <c r="C196" s="42"/>
      <c r="D196" s="43"/>
      <c r="E196" s="53"/>
      <c r="F196" s="42"/>
      <c r="G196" s="42"/>
      <c r="H196" s="43"/>
      <c r="I196" s="54"/>
      <c r="J196" s="42">
        <v>57.8</v>
      </c>
      <c r="K196" s="42">
        <v>67</v>
      </c>
      <c r="L196" s="43">
        <f t="shared" si="21"/>
        <v>0.15916955017301038</v>
      </c>
      <c r="M196" s="45"/>
      <c r="N196" s="42">
        <v>70.400000000000006</v>
      </c>
      <c r="O196" s="42">
        <v>74.599999999999994</v>
      </c>
      <c r="P196" s="43">
        <f t="shared" si="22"/>
        <v>5.9659090909090828E-2</v>
      </c>
      <c r="Q196" s="45"/>
      <c r="R196" s="42">
        <v>79.7</v>
      </c>
      <c r="S196" s="42">
        <v>80.7</v>
      </c>
      <c r="T196" s="46">
        <f t="shared" si="23"/>
        <v>1.2547051442910906E-2</v>
      </c>
      <c r="U196" s="47"/>
      <c r="V196" s="48">
        <f t="shared" si="24"/>
        <v>22.900000000000006</v>
      </c>
      <c r="W196" s="49">
        <f t="shared" si="20"/>
        <v>80.7</v>
      </c>
      <c r="X196" s="50"/>
      <c r="Y196" s="51">
        <f t="shared" si="25"/>
        <v>0.39619377162629776</v>
      </c>
      <c r="Z196" s="52"/>
    </row>
    <row r="197" spans="1:26" x14ac:dyDescent="0.25">
      <c r="A197" s="41" t="s">
        <v>196</v>
      </c>
      <c r="B197" s="42"/>
      <c r="C197" s="42"/>
      <c r="D197" s="43"/>
      <c r="E197" s="53"/>
      <c r="F197" s="42"/>
      <c r="G197" s="42"/>
      <c r="H197" s="43"/>
      <c r="I197" s="54"/>
      <c r="J197" s="42">
        <v>40</v>
      </c>
      <c r="K197" s="42">
        <v>51.7</v>
      </c>
      <c r="L197" s="43">
        <f t="shared" si="21"/>
        <v>0.29249999999999998</v>
      </c>
      <c r="M197" s="45"/>
      <c r="N197" s="42">
        <v>62.8</v>
      </c>
      <c r="O197" s="42">
        <v>66.400000000000006</v>
      </c>
      <c r="P197" s="43">
        <f t="shared" si="22"/>
        <v>5.732484076433142E-2</v>
      </c>
      <c r="Q197" s="45"/>
      <c r="R197" s="42">
        <v>68.7</v>
      </c>
      <c r="S197" s="42">
        <v>70.3</v>
      </c>
      <c r="T197" s="46">
        <f t="shared" si="23"/>
        <v>2.3289665211062571E-2</v>
      </c>
      <c r="U197" s="47"/>
      <c r="V197" s="48">
        <f t="shared" si="24"/>
        <v>30.299999999999997</v>
      </c>
      <c r="W197" s="49">
        <f t="shared" si="20"/>
        <v>70.3</v>
      </c>
      <c r="X197" s="50"/>
      <c r="Y197" s="51">
        <f t="shared" si="25"/>
        <v>0.75749999999999984</v>
      </c>
      <c r="Z197" s="52"/>
    </row>
    <row r="198" spans="1:26" x14ac:dyDescent="0.25">
      <c r="A198" s="41" t="s">
        <v>197</v>
      </c>
      <c r="B198" s="42"/>
      <c r="C198" s="42"/>
      <c r="D198" s="43"/>
      <c r="E198" s="53"/>
      <c r="F198" s="42"/>
      <c r="G198" s="42"/>
      <c r="H198" s="43"/>
      <c r="I198" s="54"/>
      <c r="J198" s="42">
        <v>41.4</v>
      </c>
      <c r="K198" s="42">
        <v>44.5</v>
      </c>
      <c r="L198" s="43">
        <f t="shared" si="21"/>
        <v>7.4879227053140207E-2</v>
      </c>
      <c r="M198" s="45"/>
      <c r="N198" s="42">
        <v>47.5</v>
      </c>
      <c r="O198" s="42">
        <v>50.6</v>
      </c>
      <c r="P198" s="43">
        <f t="shared" si="22"/>
        <v>6.5263157894736912E-2</v>
      </c>
      <c r="Q198" s="45"/>
      <c r="R198" s="42">
        <v>50.6</v>
      </c>
      <c r="S198" s="42">
        <v>55.3</v>
      </c>
      <c r="T198" s="46">
        <f t="shared" si="23"/>
        <v>9.2885375494071054E-2</v>
      </c>
      <c r="U198" s="47"/>
      <c r="V198" s="48">
        <f t="shared" si="24"/>
        <v>13.899999999999999</v>
      </c>
      <c r="W198" s="49">
        <f t="shared" si="20"/>
        <v>55.3</v>
      </c>
      <c r="X198" s="50"/>
      <c r="Y198" s="51">
        <f t="shared" si="25"/>
        <v>0.33574879227053134</v>
      </c>
      <c r="Z198" s="52"/>
    </row>
    <row r="199" spans="1:26" x14ac:dyDescent="0.25">
      <c r="A199" s="41" t="s">
        <v>198</v>
      </c>
      <c r="B199" s="42"/>
      <c r="C199" s="42"/>
      <c r="D199" s="43"/>
      <c r="E199" s="53"/>
      <c r="F199" s="42"/>
      <c r="G199" s="42"/>
      <c r="H199" s="43"/>
      <c r="I199" s="54"/>
      <c r="J199" s="42">
        <v>43.5</v>
      </c>
      <c r="K199" s="42">
        <v>54.2</v>
      </c>
      <c r="L199" s="43">
        <f t="shared" si="21"/>
        <v>0.245977011494253</v>
      </c>
      <c r="M199" s="45"/>
      <c r="N199" s="42">
        <v>59.8</v>
      </c>
      <c r="O199" s="42">
        <v>62.3</v>
      </c>
      <c r="P199" s="43">
        <f t="shared" si="22"/>
        <v>4.1806020066889715E-2</v>
      </c>
      <c r="Q199" s="45"/>
      <c r="R199" s="42">
        <v>58.9</v>
      </c>
      <c r="S199" s="42">
        <v>62.3</v>
      </c>
      <c r="T199" s="46">
        <f t="shared" si="23"/>
        <v>5.7724957555178147E-2</v>
      </c>
      <c r="U199" s="47"/>
      <c r="V199" s="48">
        <f t="shared" si="24"/>
        <v>18.799999999999997</v>
      </c>
      <c r="W199" s="49">
        <f t="shared" si="20"/>
        <v>62.3</v>
      </c>
      <c r="X199" s="50"/>
      <c r="Y199" s="51">
        <f t="shared" si="25"/>
        <v>0.43218390804597684</v>
      </c>
      <c r="Z199" s="52"/>
    </row>
    <row r="200" spans="1:26" x14ac:dyDescent="0.25">
      <c r="A200" s="41" t="s">
        <v>199</v>
      </c>
      <c r="B200" s="42"/>
      <c r="C200" s="42"/>
      <c r="D200" s="43"/>
      <c r="E200" s="53"/>
      <c r="F200" s="42"/>
      <c r="G200" s="42"/>
      <c r="H200" s="43"/>
      <c r="I200" s="54"/>
      <c r="J200" s="42">
        <v>21.3</v>
      </c>
      <c r="K200" s="42">
        <v>58.2</v>
      </c>
      <c r="L200" s="43">
        <f t="shared" si="21"/>
        <v>1.732394366197183</v>
      </c>
      <c r="M200" s="45"/>
      <c r="N200" s="42">
        <v>65.400000000000006</v>
      </c>
      <c r="O200" s="42">
        <v>73.900000000000006</v>
      </c>
      <c r="P200" s="43">
        <f t="shared" si="22"/>
        <v>0.12996941896024472</v>
      </c>
      <c r="Q200" s="45"/>
      <c r="R200" s="42">
        <v>80.8</v>
      </c>
      <c r="S200" s="42">
        <v>83.7</v>
      </c>
      <c r="T200" s="46">
        <f t="shared" si="23"/>
        <v>3.5891089108911034E-2</v>
      </c>
      <c r="U200" s="47"/>
      <c r="V200" s="48">
        <f t="shared" si="24"/>
        <v>62.400000000000006</v>
      </c>
      <c r="W200" s="49">
        <f t="shared" si="20"/>
        <v>83.7</v>
      </c>
      <c r="X200" s="50"/>
      <c r="Y200" s="51">
        <f t="shared" si="25"/>
        <v>2.9295774647887325</v>
      </c>
      <c r="Z200" s="52"/>
    </row>
    <row r="201" spans="1:26" x14ac:dyDescent="0.25">
      <c r="A201" s="41" t="s">
        <v>200</v>
      </c>
      <c r="B201" s="42"/>
      <c r="C201" s="42"/>
      <c r="D201" s="43"/>
      <c r="E201" s="53"/>
      <c r="F201" s="42"/>
      <c r="G201" s="42"/>
      <c r="H201" s="43"/>
      <c r="I201" s="54"/>
      <c r="J201" s="42">
        <v>31.2</v>
      </c>
      <c r="K201" s="42">
        <v>29.3</v>
      </c>
      <c r="L201" s="43">
        <f t="shared" si="21"/>
        <v>-6.0897435897435903E-2</v>
      </c>
      <c r="M201" s="45"/>
      <c r="N201" s="42">
        <v>38.4</v>
      </c>
      <c r="O201" s="42">
        <v>30.9</v>
      </c>
      <c r="P201" s="43">
        <f t="shared" si="22"/>
        <v>-0.1953125</v>
      </c>
      <c r="Q201" s="45"/>
      <c r="R201" s="42">
        <v>54.8</v>
      </c>
      <c r="S201" s="42">
        <v>55</v>
      </c>
      <c r="T201" s="46">
        <f t="shared" si="23"/>
        <v>3.6496350364965124E-3</v>
      </c>
      <c r="U201" s="47"/>
      <c r="V201" s="48">
        <f t="shared" si="24"/>
        <v>23.8</v>
      </c>
      <c r="W201" s="49">
        <f t="shared" si="20"/>
        <v>55</v>
      </c>
      <c r="X201" s="50"/>
      <c r="Y201" s="51">
        <f t="shared" si="25"/>
        <v>0.76282051282051277</v>
      </c>
      <c r="Z201" s="52"/>
    </row>
    <row r="202" spans="1:26" x14ac:dyDescent="0.25">
      <c r="A202" s="41" t="s">
        <v>201</v>
      </c>
      <c r="B202" s="42">
        <v>34.799999999999997</v>
      </c>
      <c r="C202" s="42">
        <v>43.1</v>
      </c>
      <c r="D202" s="43">
        <f t="shared" ref="D202:D226" si="26">C202/B202-1</f>
        <v>0.23850574712643691</v>
      </c>
      <c r="E202" s="53"/>
      <c r="F202" s="42">
        <v>39.4</v>
      </c>
      <c r="G202" s="42">
        <v>52.6</v>
      </c>
      <c r="H202" s="43">
        <f>G202/F202-1</f>
        <v>0.33502538071066001</v>
      </c>
      <c r="I202" s="54"/>
      <c r="J202" s="42">
        <v>61.8</v>
      </c>
      <c r="K202" s="42">
        <v>70.900000000000006</v>
      </c>
      <c r="L202" s="43">
        <f t="shared" si="21"/>
        <v>0.14724919093851141</v>
      </c>
      <c r="M202" s="45"/>
      <c r="N202" s="42">
        <v>75.5</v>
      </c>
      <c r="O202" s="42">
        <v>78.2</v>
      </c>
      <c r="P202" s="43">
        <f t="shared" si="22"/>
        <v>3.5761589403973559E-2</v>
      </c>
      <c r="Q202" s="45"/>
      <c r="R202" s="42">
        <v>82</v>
      </c>
      <c r="S202" s="42">
        <v>83</v>
      </c>
      <c r="T202" s="46">
        <f t="shared" si="23"/>
        <v>1.2195121951219523E-2</v>
      </c>
      <c r="U202" s="47"/>
      <c r="V202" s="48">
        <f t="shared" si="24"/>
        <v>21.200000000000003</v>
      </c>
      <c r="W202" s="49">
        <f t="shared" si="20"/>
        <v>48.2</v>
      </c>
      <c r="X202" s="50"/>
      <c r="Y202" s="51">
        <f t="shared" si="25"/>
        <v>0.34304207119741115</v>
      </c>
      <c r="Z202" s="52">
        <f>S202/B202-1</f>
        <v>1.3850574712643682</v>
      </c>
    </row>
    <row r="203" spans="1:26" x14ac:dyDescent="0.25">
      <c r="A203" s="41" t="s">
        <v>202</v>
      </c>
      <c r="B203" s="42"/>
      <c r="C203" s="42"/>
      <c r="D203" s="43"/>
      <c r="E203" s="53"/>
      <c r="F203" s="42"/>
      <c r="G203" s="42">
        <v>46.3</v>
      </c>
      <c r="H203" s="43"/>
      <c r="I203" s="45"/>
      <c r="J203" s="42">
        <v>54.8</v>
      </c>
      <c r="K203" s="42">
        <v>62.6</v>
      </c>
      <c r="L203" s="43">
        <f t="shared" si="21"/>
        <v>0.14233576642335777</v>
      </c>
      <c r="M203" s="45"/>
      <c r="N203" s="42">
        <v>68.7</v>
      </c>
      <c r="O203" s="42">
        <v>72.3</v>
      </c>
      <c r="P203" s="43">
        <f t="shared" si="22"/>
        <v>5.240174672489073E-2</v>
      </c>
      <c r="Q203" s="45"/>
      <c r="R203" s="42">
        <v>73.2</v>
      </c>
      <c r="S203" s="42">
        <v>76.400000000000006</v>
      </c>
      <c r="T203" s="46">
        <f t="shared" si="23"/>
        <v>4.3715846994535568E-2</v>
      </c>
      <c r="U203" s="47"/>
      <c r="V203" s="48">
        <f t="shared" si="24"/>
        <v>21.600000000000009</v>
      </c>
      <c r="W203" s="49">
        <f t="shared" si="20"/>
        <v>76.400000000000006</v>
      </c>
      <c r="X203" s="50"/>
      <c r="Y203" s="51">
        <f t="shared" si="25"/>
        <v>0.39416058394160602</v>
      </c>
      <c r="Z203" s="52"/>
    </row>
    <row r="204" spans="1:26" x14ac:dyDescent="0.25">
      <c r="A204" s="41" t="s">
        <v>203</v>
      </c>
      <c r="B204" s="42"/>
      <c r="C204" s="42"/>
      <c r="D204" s="43"/>
      <c r="E204" s="53"/>
      <c r="F204" s="42"/>
      <c r="G204" s="42"/>
      <c r="H204" s="43"/>
      <c r="I204" s="54"/>
      <c r="J204" s="42">
        <v>46.8</v>
      </c>
      <c r="K204" s="42">
        <v>46.9</v>
      </c>
      <c r="L204" s="43">
        <f t="shared" si="21"/>
        <v>2.1367521367521292E-3</v>
      </c>
      <c r="M204" s="45"/>
      <c r="N204" s="42">
        <v>53.9</v>
      </c>
      <c r="O204" s="42">
        <v>52</v>
      </c>
      <c r="P204" s="43">
        <f t="shared" si="22"/>
        <v>-3.5250463821892342E-2</v>
      </c>
      <c r="Q204" s="45"/>
      <c r="R204" s="42">
        <v>63</v>
      </c>
      <c r="S204" s="42">
        <v>65.3</v>
      </c>
      <c r="T204" s="46">
        <f t="shared" si="23"/>
        <v>3.6507936507936378E-2</v>
      </c>
      <c r="U204" s="47"/>
      <c r="V204" s="48">
        <f t="shared" si="24"/>
        <v>18.5</v>
      </c>
      <c r="W204" s="49">
        <f t="shared" si="20"/>
        <v>65.3</v>
      </c>
      <c r="X204" s="50"/>
      <c r="Y204" s="51">
        <f t="shared" si="25"/>
        <v>0.39529914529914523</v>
      </c>
      <c r="Z204" s="52"/>
    </row>
    <row r="205" spans="1:26" x14ac:dyDescent="0.25">
      <c r="A205" s="41" t="s">
        <v>204</v>
      </c>
      <c r="B205" s="42"/>
      <c r="C205" s="42"/>
      <c r="D205" s="43"/>
      <c r="E205" s="53"/>
      <c r="F205" s="42"/>
      <c r="G205" s="42"/>
      <c r="H205" s="43"/>
      <c r="I205" s="54"/>
      <c r="J205" s="42">
        <v>50.4</v>
      </c>
      <c r="K205" s="42">
        <v>59.5</v>
      </c>
      <c r="L205" s="43">
        <f t="shared" si="21"/>
        <v>0.18055555555555558</v>
      </c>
      <c r="M205" s="45"/>
      <c r="N205" s="42">
        <v>62</v>
      </c>
      <c r="O205" s="42">
        <v>65.3</v>
      </c>
      <c r="P205" s="43">
        <f t="shared" si="22"/>
        <v>5.32258064516129E-2</v>
      </c>
      <c r="Q205" s="45"/>
      <c r="R205" s="42">
        <v>69.900000000000006</v>
      </c>
      <c r="S205" s="42">
        <v>70.3</v>
      </c>
      <c r="T205" s="46">
        <f t="shared" si="23"/>
        <v>5.7224606580827952E-3</v>
      </c>
      <c r="U205" s="47"/>
      <c r="V205" s="48">
        <f t="shared" si="24"/>
        <v>19.899999999999999</v>
      </c>
      <c r="W205" s="49">
        <f t="shared" si="20"/>
        <v>70.3</v>
      </c>
      <c r="X205" s="50"/>
      <c r="Y205" s="51">
        <f t="shared" si="25"/>
        <v>0.39484126984126977</v>
      </c>
      <c r="Z205" s="52"/>
    </row>
    <row r="206" spans="1:26" x14ac:dyDescent="0.25">
      <c r="A206" s="41" t="s">
        <v>205</v>
      </c>
      <c r="B206" s="42">
        <v>52.2</v>
      </c>
      <c r="C206" s="42">
        <v>57.1</v>
      </c>
      <c r="D206" s="43">
        <f t="shared" si="26"/>
        <v>9.3869731800766187E-2</v>
      </c>
      <c r="E206" s="53"/>
      <c r="F206" s="42">
        <v>58.9</v>
      </c>
      <c r="G206" s="42">
        <v>64.900000000000006</v>
      </c>
      <c r="H206" s="43">
        <f>G206/F206-1</f>
        <v>0.10186757215619702</v>
      </c>
      <c r="I206" s="54"/>
      <c r="J206" s="42">
        <v>71.099999999999994</v>
      </c>
      <c r="K206" s="42">
        <v>73.900000000000006</v>
      </c>
      <c r="L206" s="43">
        <f t="shared" si="21"/>
        <v>3.9381153305204197E-2</v>
      </c>
      <c r="M206" s="45"/>
      <c r="N206" s="42">
        <v>75.7</v>
      </c>
      <c r="O206" s="42">
        <v>78.8</v>
      </c>
      <c r="P206" s="43">
        <f t="shared" si="22"/>
        <v>4.0951122853368549E-2</v>
      </c>
      <c r="Q206" s="45"/>
      <c r="R206" s="42">
        <v>81.5</v>
      </c>
      <c r="S206" s="42">
        <v>83</v>
      </c>
      <c r="T206" s="46">
        <f t="shared" si="23"/>
        <v>1.8404907975460016E-2</v>
      </c>
      <c r="U206" s="47"/>
      <c r="V206" s="48">
        <f t="shared" si="24"/>
        <v>11.900000000000006</v>
      </c>
      <c r="W206" s="49">
        <f t="shared" si="20"/>
        <v>30.799999999999997</v>
      </c>
      <c r="X206" s="50"/>
      <c r="Y206" s="51">
        <f t="shared" si="25"/>
        <v>0.16736990154711684</v>
      </c>
      <c r="Z206" s="52">
        <f>S206/B206-1</f>
        <v>0.59003831417624508</v>
      </c>
    </row>
    <row r="207" spans="1:26" x14ac:dyDescent="0.25">
      <c r="A207" s="41" t="s">
        <v>206</v>
      </c>
      <c r="B207" s="42">
        <v>47.6</v>
      </c>
      <c r="C207" s="42">
        <v>55.9</v>
      </c>
      <c r="D207" s="43">
        <f t="shared" si="26"/>
        <v>0.17436974789915949</v>
      </c>
      <c r="E207" s="53"/>
      <c r="F207" s="42">
        <v>54.5</v>
      </c>
      <c r="G207" s="42">
        <v>62.1</v>
      </c>
      <c r="H207" s="43">
        <f>G207/F207-1</f>
        <v>0.13944954128440368</v>
      </c>
      <c r="I207" s="45"/>
      <c r="J207" s="42">
        <v>68.900000000000006</v>
      </c>
      <c r="K207" s="42">
        <v>72.3</v>
      </c>
      <c r="L207" s="43">
        <f t="shared" si="21"/>
        <v>4.9346879535558719E-2</v>
      </c>
      <c r="M207" s="45"/>
      <c r="N207" s="42">
        <v>75.599999999999994</v>
      </c>
      <c r="O207" s="42">
        <v>78.599999999999994</v>
      </c>
      <c r="P207" s="43">
        <f t="shared" si="22"/>
        <v>3.9682539682539764E-2</v>
      </c>
      <c r="Q207" s="45"/>
      <c r="R207" s="42">
        <v>82.3</v>
      </c>
      <c r="S207" s="42">
        <v>84</v>
      </c>
      <c r="T207" s="46">
        <f t="shared" si="23"/>
        <v>2.0656136087484844E-2</v>
      </c>
      <c r="U207" s="47"/>
      <c r="V207" s="48">
        <f t="shared" si="24"/>
        <v>15.099999999999994</v>
      </c>
      <c r="W207" s="49">
        <f t="shared" si="20"/>
        <v>36.4</v>
      </c>
      <c r="X207" s="50"/>
      <c r="Y207" s="51">
        <f t="shared" si="25"/>
        <v>0.21915820029027566</v>
      </c>
      <c r="Z207" s="52">
        <f>S207/B207-1</f>
        <v>0.76470588235294112</v>
      </c>
    </row>
    <row r="208" spans="1:26" x14ac:dyDescent="0.25">
      <c r="A208" s="41" t="s">
        <v>207</v>
      </c>
      <c r="B208" s="42"/>
      <c r="C208" s="42"/>
      <c r="D208" s="43"/>
      <c r="E208" s="53"/>
      <c r="F208" s="42"/>
      <c r="G208" s="42"/>
      <c r="H208" s="43"/>
      <c r="I208" s="45"/>
      <c r="J208" s="42">
        <v>44.1</v>
      </c>
      <c r="K208" s="42">
        <v>57.1</v>
      </c>
      <c r="L208" s="43">
        <f t="shared" si="21"/>
        <v>0.29478458049886624</v>
      </c>
      <c r="M208" s="45"/>
      <c r="N208" s="42">
        <v>66.400000000000006</v>
      </c>
      <c r="O208" s="42">
        <v>70.400000000000006</v>
      </c>
      <c r="P208" s="43">
        <f t="shared" si="22"/>
        <v>6.024096385542177E-2</v>
      </c>
      <c r="Q208" s="45"/>
      <c r="R208" s="42">
        <v>73.900000000000006</v>
      </c>
      <c r="S208" s="42">
        <v>72.099999999999994</v>
      </c>
      <c r="T208" s="46">
        <f t="shared" si="23"/>
        <v>-2.43572395128554E-2</v>
      </c>
      <c r="U208" s="47"/>
      <c r="V208" s="48">
        <f t="shared" si="24"/>
        <v>27.999999999999993</v>
      </c>
      <c r="W208" s="49">
        <f t="shared" si="20"/>
        <v>72.099999999999994</v>
      </c>
      <c r="X208" s="50"/>
      <c r="Y208" s="51">
        <f t="shared" si="25"/>
        <v>0.63492063492063466</v>
      </c>
      <c r="Z208" s="52"/>
    </row>
    <row r="209" spans="1:26" x14ac:dyDescent="0.25">
      <c r="A209" s="41" t="s">
        <v>208</v>
      </c>
      <c r="B209" s="42"/>
      <c r="C209" s="42"/>
      <c r="D209" s="43"/>
      <c r="E209" s="53"/>
      <c r="F209" s="42"/>
      <c r="G209" s="42"/>
      <c r="H209" s="43"/>
      <c r="I209" s="54"/>
      <c r="J209" s="42">
        <v>55.7</v>
      </c>
      <c r="K209" s="42">
        <v>66.099999999999994</v>
      </c>
      <c r="L209" s="43">
        <f t="shared" si="21"/>
        <v>0.18671454219030514</v>
      </c>
      <c r="M209" s="45"/>
      <c r="N209" s="42">
        <v>72</v>
      </c>
      <c r="O209" s="42">
        <v>74.599999999999994</v>
      </c>
      <c r="P209" s="43">
        <f t="shared" si="22"/>
        <v>3.6111111111110983E-2</v>
      </c>
      <c r="Q209" s="45"/>
      <c r="R209" s="42">
        <v>79.2</v>
      </c>
      <c r="S209" s="42">
        <v>81</v>
      </c>
      <c r="T209" s="46">
        <f t="shared" si="23"/>
        <v>2.2727272727272707E-2</v>
      </c>
      <c r="U209" s="47"/>
      <c r="V209" s="48">
        <f t="shared" si="24"/>
        <v>25.299999999999997</v>
      </c>
      <c r="W209" s="49">
        <f t="shared" si="20"/>
        <v>81</v>
      </c>
      <c r="X209" s="50"/>
      <c r="Y209" s="51">
        <f t="shared" si="25"/>
        <v>0.45421903052064616</v>
      </c>
      <c r="Z209" s="52"/>
    </row>
    <row r="210" spans="1:26" x14ac:dyDescent="0.25">
      <c r="A210" s="41" t="s">
        <v>209</v>
      </c>
      <c r="B210" s="42"/>
      <c r="C210" s="42"/>
      <c r="D210" s="43"/>
      <c r="E210" s="53"/>
      <c r="F210" s="42"/>
      <c r="G210" s="42"/>
      <c r="H210" s="43"/>
      <c r="I210" s="54"/>
      <c r="J210" s="42">
        <v>50.9</v>
      </c>
      <c r="K210" s="42">
        <v>55.1</v>
      </c>
      <c r="L210" s="43">
        <f t="shared" si="21"/>
        <v>8.25147347740669E-2</v>
      </c>
      <c r="M210" s="45"/>
      <c r="N210" s="42">
        <v>59.5</v>
      </c>
      <c r="O210" s="42">
        <v>59.3</v>
      </c>
      <c r="P210" s="43">
        <f t="shared" si="22"/>
        <v>-3.3613445378152251E-3</v>
      </c>
      <c r="Q210" s="45"/>
      <c r="R210" s="42">
        <v>67.7</v>
      </c>
      <c r="S210" s="42">
        <v>71.599999999999994</v>
      </c>
      <c r="T210" s="46">
        <f t="shared" si="23"/>
        <v>5.7607090103397152E-2</v>
      </c>
      <c r="U210" s="47"/>
      <c r="V210" s="48">
        <f t="shared" si="24"/>
        <v>20.699999999999996</v>
      </c>
      <c r="W210" s="49">
        <f t="shared" si="20"/>
        <v>71.599999999999994</v>
      </c>
      <c r="X210" s="50"/>
      <c r="Y210" s="51">
        <f t="shared" si="25"/>
        <v>0.40667976424361485</v>
      </c>
      <c r="Z210" s="52"/>
    </row>
    <row r="211" spans="1:26" x14ac:dyDescent="0.25">
      <c r="A211" s="41" t="s">
        <v>210</v>
      </c>
      <c r="B211" s="42"/>
      <c r="C211" s="42"/>
      <c r="D211" s="43"/>
      <c r="E211" s="53"/>
      <c r="F211" s="42"/>
      <c r="G211" s="42"/>
      <c r="H211" s="43"/>
      <c r="I211" s="54"/>
      <c r="J211" s="42">
        <v>41.3</v>
      </c>
      <c r="K211" s="42">
        <v>44</v>
      </c>
      <c r="L211" s="43">
        <f t="shared" si="21"/>
        <v>6.5375302663438273E-2</v>
      </c>
      <c r="M211" s="45"/>
      <c r="N211" s="42">
        <v>51.2</v>
      </c>
      <c r="O211" s="42">
        <v>50.8</v>
      </c>
      <c r="P211" s="43">
        <f t="shared" si="22"/>
        <v>-7.812500000000111E-3</v>
      </c>
      <c r="Q211" s="45"/>
      <c r="R211" s="42">
        <v>60.1</v>
      </c>
      <c r="S211" s="42">
        <v>66.2</v>
      </c>
      <c r="T211" s="46">
        <f t="shared" si="23"/>
        <v>0.10149750415973391</v>
      </c>
      <c r="U211" s="47"/>
      <c r="V211" s="48">
        <f t="shared" si="24"/>
        <v>24.900000000000006</v>
      </c>
      <c r="W211" s="49">
        <f t="shared" si="20"/>
        <v>66.2</v>
      </c>
      <c r="X211" s="50"/>
      <c r="Y211" s="51">
        <f t="shared" si="25"/>
        <v>0.602905569007264</v>
      </c>
      <c r="Z211" s="52"/>
    </row>
    <row r="212" spans="1:26" x14ac:dyDescent="0.25">
      <c r="A212" s="41" t="s">
        <v>211</v>
      </c>
      <c r="B212" s="42"/>
      <c r="C212" s="42"/>
      <c r="D212" s="43"/>
      <c r="E212" s="53"/>
      <c r="F212" s="42"/>
      <c r="G212" s="42"/>
      <c r="H212" s="43"/>
      <c r="I212" s="54"/>
      <c r="J212" s="42">
        <v>43.2</v>
      </c>
      <c r="K212" s="42">
        <v>54.7</v>
      </c>
      <c r="L212" s="43">
        <f t="shared" si="21"/>
        <v>0.26620370370370372</v>
      </c>
      <c r="M212" s="45"/>
      <c r="N212" s="42">
        <v>64</v>
      </c>
      <c r="O212" s="42">
        <v>70.900000000000006</v>
      </c>
      <c r="P212" s="43">
        <f t="shared" si="22"/>
        <v>0.10781250000000009</v>
      </c>
      <c r="Q212" s="45"/>
      <c r="R212" s="42">
        <v>76.099999999999994</v>
      </c>
      <c r="S212" s="42">
        <v>78.7</v>
      </c>
      <c r="T212" s="46">
        <f t="shared" si="23"/>
        <v>3.4165571616294521E-2</v>
      </c>
      <c r="U212" s="47"/>
      <c r="V212" s="48">
        <f t="shared" si="24"/>
        <v>35.5</v>
      </c>
      <c r="W212" s="49">
        <f t="shared" si="20"/>
        <v>78.7</v>
      </c>
      <c r="X212" s="50"/>
      <c r="Y212" s="51">
        <f t="shared" si="25"/>
        <v>0.8217592592592593</v>
      </c>
      <c r="Z212" s="52"/>
    </row>
    <row r="213" spans="1:26" x14ac:dyDescent="0.25">
      <c r="A213" s="41" t="s">
        <v>212</v>
      </c>
      <c r="B213" s="42"/>
      <c r="C213" s="42"/>
      <c r="D213" s="43"/>
      <c r="E213" s="53"/>
      <c r="F213" s="42"/>
      <c r="G213" s="42"/>
      <c r="H213" s="43"/>
      <c r="I213" s="54"/>
      <c r="J213" s="42">
        <v>40.9</v>
      </c>
      <c r="K213" s="42">
        <v>44</v>
      </c>
      <c r="L213" s="43">
        <f t="shared" si="21"/>
        <v>7.5794621026894937E-2</v>
      </c>
      <c r="M213" s="45"/>
      <c r="N213" s="42">
        <v>51.2</v>
      </c>
      <c r="O213" s="42">
        <v>54</v>
      </c>
      <c r="P213" s="43">
        <f t="shared" si="22"/>
        <v>5.46875E-2</v>
      </c>
      <c r="Q213" s="45"/>
      <c r="R213" s="42">
        <v>57.3</v>
      </c>
      <c r="S213" s="42">
        <v>61.6</v>
      </c>
      <c r="T213" s="46">
        <f t="shared" si="23"/>
        <v>7.5043630017452179E-2</v>
      </c>
      <c r="U213" s="47"/>
      <c r="V213" s="48">
        <f t="shared" si="24"/>
        <v>20.700000000000003</v>
      </c>
      <c r="W213" s="49">
        <f t="shared" si="20"/>
        <v>61.6</v>
      </c>
      <c r="X213" s="50"/>
      <c r="Y213" s="51">
        <f t="shared" si="25"/>
        <v>0.50611246943765287</v>
      </c>
      <c r="Z213" s="52"/>
    </row>
    <row r="214" spans="1:26" x14ac:dyDescent="0.25">
      <c r="A214" s="41" t="s">
        <v>213</v>
      </c>
      <c r="B214" s="42"/>
      <c r="C214" s="42"/>
      <c r="D214" s="43"/>
      <c r="E214" s="53"/>
      <c r="F214" s="42"/>
      <c r="G214" s="42"/>
      <c r="H214" s="43"/>
      <c r="I214" s="54"/>
      <c r="J214" s="42">
        <v>55</v>
      </c>
      <c r="K214" s="42">
        <v>60.3</v>
      </c>
      <c r="L214" s="43">
        <f t="shared" si="21"/>
        <v>9.6363636363636207E-2</v>
      </c>
      <c r="M214" s="45"/>
      <c r="N214" s="42">
        <v>65.2</v>
      </c>
      <c r="O214" s="42">
        <v>70.599999999999994</v>
      </c>
      <c r="P214" s="43">
        <f t="shared" si="22"/>
        <v>8.2822085889570518E-2</v>
      </c>
      <c r="Q214" s="45"/>
      <c r="R214" s="42">
        <v>73.900000000000006</v>
      </c>
      <c r="S214" s="42">
        <v>75.2</v>
      </c>
      <c r="T214" s="46">
        <f t="shared" si="23"/>
        <v>1.7591339648173276E-2</v>
      </c>
      <c r="U214" s="47"/>
      <c r="V214" s="48">
        <f t="shared" si="24"/>
        <v>20.200000000000003</v>
      </c>
      <c r="W214" s="49">
        <f t="shared" si="20"/>
        <v>75.2</v>
      </c>
      <c r="X214" s="50"/>
      <c r="Y214" s="51">
        <f t="shared" si="25"/>
        <v>0.36727272727272742</v>
      </c>
      <c r="Z214" s="52"/>
    </row>
    <row r="215" spans="1:26" x14ac:dyDescent="0.25">
      <c r="A215" s="41" t="s">
        <v>214</v>
      </c>
      <c r="B215" s="42"/>
      <c r="C215" s="42"/>
      <c r="D215" s="43"/>
      <c r="E215" s="53"/>
      <c r="F215" s="42"/>
      <c r="G215" s="42"/>
      <c r="H215" s="43"/>
      <c r="I215" s="54"/>
      <c r="J215" s="42">
        <v>54</v>
      </c>
      <c r="K215" s="42">
        <v>60.6</v>
      </c>
      <c r="L215" s="43">
        <f t="shared" si="21"/>
        <v>0.12222222222222223</v>
      </c>
      <c r="M215" s="45"/>
      <c r="N215" s="42">
        <v>66</v>
      </c>
      <c r="O215" s="42">
        <v>68.2</v>
      </c>
      <c r="P215" s="43">
        <f t="shared" si="22"/>
        <v>3.3333333333333437E-2</v>
      </c>
      <c r="Q215" s="45"/>
      <c r="R215" s="42">
        <v>70.3</v>
      </c>
      <c r="S215" s="42">
        <v>71</v>
      </c>
      <c r="T215" s="46">
        <f t="shared" si="23"/>
        <v>9.957325746799528E-3</v>
      </c>
      <c r="U215" s="47"/>
      <c r="V215" s="48">
        <f t="shared" si="24"/>
        <v>17</v>
      </c>
      <c r="W215" s="49">
        <f t="shared" si="20"/>
        <v>71</v>
      </c>
      <c r="X215" s="50"/>
      <c r="Y215" s="51">
        <f t="shared" si="25"/>
        <v>0.31481481481481488</v>
      </c>
      <c r="Z215" s="52"/>
    </row>
    <row r="216" spans="1:26" ht="28.5" x14ac:dyDescent="0.25">
      <c r="A216" s="41" t="s">
        <v>215</v>
      </c>
      <c r="B216" s="42"/>
      <c r="C216" s="42"/>
      <c r="D216" s="43"/>
      <c r="E216" s="53"/>
      <c r="F216" s="42"/>
      <c r="G216" s="42"/>
      <c r="H216" s="43"/>
      <c r="I216" s="54"/>
      <c r="J216" s="42">
        <v>55.9</v>
      </c>
      <c r="K216" s="42">
        <v>64.099999999999994</v>
      </c>
      <c r="L216" s="43">
        <f t="shared" si="21"/>
        <v>0.14669051878354189</v>
      </c>
      <c r="M216" s="45"/>
      <c r="N216" s="42">
        <v>67.599999999999994</v>
      </c>
      <c r="O216" s="42">
        <v>69.2</v>
      </c>
      <c r="P216" s="43">
        <f t="shared" si="22"/>
        <v>2.3668639053254559E-2</v>
      </c>
      <c r="Q216" s="45"/>
      <c r="R216" s="42">
        <v>72.7</v>
      </c>
      <c r="S216" s="42">
        <v>73</v>
      </c>
      <c r="T216" s="46">
        <f t="shared" si="23"/>
        <v>4.126547455295615E-3</v>
      </c>
      <c r="U216" s="47"/>
      <c r="V216" s="48">
        <f t="shared" si="24"/>
        <v>17.100000000000001</v>
      </c>
      <c r="W216" s="49">
        <f t="shared" si="20"/>
        <v>73</v>
      </c>
      <c r="X216" s="50"/>
      <c r="Y216" s="51">
        <f t="shared" si="25"/>
        <v>0.30590339892665486</v>
      </c>
      <c r="Z216" s="52"/>
    </row>
    <row r="217" spans="1:26" x14ac:dyDescent="0.25">
      <c r="A217" s="41" t="s">
        <v>216</v>
      </c>
      <c r="B217" s="42"/>
      <c r="C217" s="42"/>
      <c r="D217" s="43"/>
      <c r="E217" s="53"/>
      <c r="F217" s="42"/>
      <c r="G217" s="42"/>
      <c r="H217" s="43"/>
      <c r="I217" s="54"/>
      <c r="J217" s="42">
        <v>37.6</v>
      </c>
      <c r="K217" s="42">
        <v>48.4</v>
      </c>
      <c r="L217" s="43">
        <f t="shared" si="21"/>
        <v>0.2872340425531914</v>
      </c>
      <c r="M217" s="45"/>
      <c r="N217" s="42">
        <v>64</v>
      </c>
      <c r="O217" s="42">
        <v>72</v>
      </c>
      <c r="P217" s="43">
        <f t="shared" si="22"/>
        <v>0.125</v>
      </c>
      <c r="Q217" s="45"/>
      <c r="R217" s="42">
        <v>75.400000000000006</v>
      </c>
      <c r="S217" s="42">
        <v>73.8</v>
      </c>
      <c r="T217" s="46">
        <f t="shared" si="23"/>
        <v>-2.1220159151193796E-2</v>
      </c>
      <c r="U217" s="47"/>
      <c r="V217" s="48">
        <f t="shared" si="24"/>
        <v>36.199999999999996</v>
      </c>
      <c r="W217" s="49">
        <f t="shared" si="20"/>
        <v>73.8</v>
      </c>
      <c r="X217" s="50"/>
      <c r="Y217" s="51">
        <f t="shared" si="25"/>
        <v>0.96276595744680837</v>
      </c>
      <c r="Z217" s="52"/>
    </row>
    <row r="218" spans="1:26" x14ac:dyDescent="0.25">
      <c r="A218" s="41" t="s">
        <v>217</v>
      </c>
      <c r="B218" s="42"/>
      <c r="C218" s="42"/>
      <c r="D218" s="43"/>
      <c r="E218" s="53"/>
      <c r="F218" s="42"/>
      <c r="G218" s="42"/>
      <c r="H218" s="43"/>
      <c r="I218" s="54"/>
      <c r="J218" s="42">
        <v>47.7</v>
      </c>
      <c r="K218" s="42">
        <v>54.3</v>
      </c>
      <c r="L218" s="43">
        <f t="shared" si="21"/>
        <v>0.13836477987421381</v>
      </c>
      <c r="M218" s="45"/>
      <c r="N218" s="42">
        <v>62.5</v>
      </c>
      <c r="O218" s="42">
        <v>69.599999999999994</v>
      </c>
      <c r="P218" s="43">
        <f t="shared" si="22"/>
        <v>0.11359999999999992</v>
      </c>
      <c r="Q218" s="45"/>
      <c r="R218" s="42">
        <v>75.099999999999994</v>
      </c>
      <c r="S218" s="42">
        <v>76</v>
      </c>
      <c r="T218" s="46">
        <f t="shared" si="23"/>
        <v>1.1984021304926928E-2</v>
      </c>
      <c r="U218" s="47"/>
      <c r="V218" s="48">
        <f t="shared" si="24"/>
        <v>28.299999999999997</v>
      </c>
      <c r="W218" s="49">
        <f t="shared" ref="W218:W238" si="27">S218-B218</f>
        <v>76</v>
      </c>
      <c r="X218" s="50"/>
      <c r="Y218" s="51">
        <f t="shared" si="25"/>
        <v>0.59329140461215912</v>
      </c>
      <c r="Z218" s="52"/>
    </row>
    <row r="219" spans="1:26" x14ac:dyDescent="0.25">
      <c r="A219" s="41" t="s">
        <v>218</v>
      </c>
      <c r="B219" s="42"/>
      <c r="C219" s="42"/>
      <c r="D219" s="43"/>
      <c r="E219" s="53"/>
      <c r="F219" s="42"/>
      <c r="G219" s="42"/>
      <c r="H219" s="43"/>
      <c r="I219" s="54"/>
      <c r="J219" s="42">
        <v>49.7</v>
      </c>
      <c r="K219" s="42">
        <v>55.5</v>
      </c>
      <c r="L219" s="43">
        <f t="shared" si="21"/>
        <v>0.11670020120724334</v>
      </c>
      <c r="M219" s="45"/>
      <c r="N219" s="42">
        <v>61</v>
      </c>
      <c r="O219" s="42">
        <v>63.7</v>
      </c>
      <c r="P219" s="43">
        <f t="shared" si="22"/>
        <v>4.4262295081967329E-2</v>
      </c>
      <c r="Q219" s="45"/>
      <c r="R219" s="42">
        <v>68.3</v>
      </c>
      <c r="S219" s="42">
        <v>69.3</v>
      </c>
      <c r="T219" s="46">
        <f t="shared" si="23"/>
        <v>1.4641288433382194E-2</v>
      </c>
      <c r="U219" s="47"/>
      <c r="V219" s="48">
        <f t="shared" si="24"/>
        <v>19.599999999999994</v>
      </c>
      <c r="W219" s="49">
        <f t="shared" si="27"/>
        <v>69.3</v>
      </c>
      <c r="X219" s="50"/>
      <c r="Y219" s="51">
        <f t="shared" si="25"/>
        <v>0.39436619718309851</v>
      </c>
      <c r="Z219" s="52"/>
    </row>
    <row r="220" spans="1:26" ht="28.5" x14ac:dyDescent="0.25">
      <c r="A220" s="41" t="s">
        <v>219</v>
      </c>
      <c r="B220" s="42"/>
      <c r="C220" s="42"/>
      <c r="D220" s="43"/>
      <c r="E220" s="53"/>
      <c r="F220" s="42"/>
      <c r="G220" s="42"/>
      <c r="H220" s="43"/>
      <c r="I220" s="54"/>
      <c r="J220" s="42">
        <v>48.2</v>
      </c>
      <c r="K220" s="42">
        <v>61.1</v>
      </c>
      <c r="L220" s="43">
        <f t="shared" si="21"/>
        <v>0.26763485477178417</v>
      </c>
      <c r="M220" s="45"/>
      <c r="N220" s="42">
        <v>68.7</v>
      </c>
      <c r="O220" s="42">
        <v>68.3</v>
      </c>
      <c r="P220" s="43">
        <f t="shared" si="22"/>
        <v>-5.8224163027656983E-3</v>
      </c>
      <c r="Q220" s="45"/>
      <c r="R220" s="42">
        <v>76.2</v>
      </c>
      <c r="S220" s="42">
        <v>74.599999999999994</v>
      </c>
      <c r="T220" s="46">
        <f t="shared" si="23"/>
        <v>-2.09973753280841E-2</v>
      </c>
      <c r="U220" s="47"/>
      <c r="V220" s="48">
        <f t="shared" si="24"/>
        <v>26.399999999999991</v>
      </c>
      <c r="W220" s="49">
        <f t="shared" si="27"/>
        <v>74.599999999999994</v>
      </c>
      <c r="X220" s="50"/>
      <c r="Y220" s="51">
        <f t="shared" si="25"/>
        <v>0.54771784232365128</v>
      </c>
      <c r="Z220" s="52"/>
    </row>
    <row r="221" spans="1:26" x14ac:dyDescent="0.25">
      <c r="A221" s="41" t="s">
        <v>220</v>
      </c>
      <c r="B221" s="42"/>
      <c r="C221" s="42"/>
      <c r="D221" s="43"/>
      <c r="E221" s="53"/>
      <c r="F221" s="42"/>
      <c r="G221" s="42"/>
      <c r="H221" s="43"/>
      <c r="I221" s="54"/>
      <c r="J221" s="42">
        <v>36.799999999999997</v>
      </c>
      <c r="K221" s="42">
        <v>50.9</v>
      </c>
      <c r="L221" s="43">
        <f t="shared" si="21"/>
        <v>0.38315217391304346</v>
      </c>
      <c r="M221" s="45"/>
      <c r="N221" s="42">
        <v>60.8</v>
      </c>
      <c r="O221" s="42">
        <v>63.1</v>
      </c>
      <c r="P221" s="43">
        <f t="shared" si="22"/>
        <v>3.7828947368421018E-2</v>
      </c>
      <c r="Q221" s="45"/>
      <c r="R221" s="42">
        <v>64</v>
      </c>
      <c r="S221" s="42">
        <v>64.5</v>
      </c>
      <c r="T221" s="46">
        <f t="shared" si="23"/>
        <v>7.8125E-3</v>
      </c>
      <c r="U221" s="47"/>
      <c r="V221" s="48">
        <f t="shared" si="24"/>
        <v>27.700000000000003</v>
      </c>
      <c r="W221" s="49">
        <f t="shared" si="27"/>
        <v>64.5</v>
      </c>
      <c r="X221" s="50"/>
      <c r="Y221" s="51">
        <f t="shared" si="25"/>
        <v>0.75271739130434789</v>
      </c>
      <c r="Z221" s="52"/>
    </row>
    <row r="222" spans="1:26" x14ac:dyDescent="0.25">
      <c r="A222" s="41" t="s">
        <v>247</v>
      </c>
      <c r="B222" s="42">
        <v>29</v>
      </c>
      <c r="C222" s="42"/>
      <c r="D222" s="43"/>
      <c r="E222" s="53"/>
      <c r="F222" s="42"/>
      <c r="G222" s="42"/>
      <c r="H222" s="43"/>
      <c r="I222" s="54"/>
      <c r="J222" s="42"/>
      <c r="K222" s="42"/>
      <c r="L222" s="43"/>
      <c r="M222" s="54"/>
      <c r="N222" s="42"/>
      <c r="O222" s="42"/>
      <c r="P222" s="43"/>
      <c r="Q222" s="54"/>
      <c r="R222" s="42"/>
      <c r="S222" s="42"/>
      <c r="T222" s="46"/>
      <c r="U222" s="47"/>
      <c r="V222" s="48">
        <f t="shared" si="24"/>
        <v>0</v>
      </c>
      <c r="W222" s="49">
        <f t="shared" si="27"/>
        <v>-29</v>
      </c>
      <c r="X222" s="55"/>
      <c r="Y222" s="51"/>
      <c r="Z222" s="52"/>
    </row>
    <row r="223" spans="1:26" x14ac:dyDescent="0.25">
      <c r="A223" s="41" t="s">
        <v>221</v>
      </c>
      <c r="B223" s="42"/>
      <c r="C223" s="42"/>
      <c r="D223" s="43"/>
      <c r="E223" s="53"/>
      <c r="F223" s="42"/>
      <c r="G223" s="42"/>
      <c r="H223" s="43"/>
      <c r="I223" s="54"/>
      <c r="J223" s="42">
        <v>39.299999999999997</v>
      </c>
      <c r="K223" s="42">
        <v>48.2</v>
      </c>
      <c r="L223" s="43">
        <f t="shared" si="21"/>
        <v>0.22646310432569994</v>
      </c>
      <c r="M223" s="45"/>
      <c r="N223" s="42">
        <v>42.9</v>
      </c>
      <c r="O223" s="42">
        <v>46.6</v>
      </c>
      <c r="P223" s="43">
        <f t="shared" si="22"/>
        <v>8.6247086247086324E-2</v>
      </c>
      <c r="Q223" s="45"/>
      <c r="R223" s="42">
        <v>57.1</v>
      </c>
      <c r="S223" s="42">
        <v>62.7</v>
      </c>
      <c r="T223" s="46">
        <f t="shared" si="23"/>
        <v>9.8073555166374726E-2</v>
      </c>
      <c r="U223" s="47"/>
      <c r="V223" s="48">
        <f t="shared" si="24"/>
        <v>23.400000000000006</v>
      </c>
      <c r="W223" s="49">
        <f t="shared" si="27"/>
        <v>62.7</v>
      </c>
      <c r="X223" s="50"/>
      <c r="Y223" s="51">
        <f t="shared" ref="Y223:Y238" si="28">S223/J223-1</f>
        <v>0.59541984732824438</v>
      </c>
      <c r="Z223" s="52"/>
    </row>
    <row r="224" spans="1:26" x14ac:dyDescent="0.25">
      <c r="A224" s="41" t="s">
        <v>222</v>
      </c>
      <c r="B224" s="42">
        <v>36.6</v>
      </c>
      <c r="C224" s="42"/>
      <c r="D224" s="43"/>
      <c r="E224" s="53"/>
      <c r="F224" s="42"/>
      <c r="G224" s="42"/>
      <c r="H224" s="43"/>
      <c r="I224" s="54"/>
      <c r="J224" s="42">
        <v>62.2</v>
      </c>
      <c r="K224" s="42">
        <v>70.400000000000006</v>
      </c>
      <c r="L224" s="43">
        <f t="shared" si="21"/>
        <v>0.13183279742765275</v>
      </c>
      <c r="M224" s="45"/>
      <c r="N224" s="42">
        <v>68.7</v>
      </c>
      <c r="O224" s="42">
        <v>66.8</v>
      </c>
      <c r="P224" s="43">
        <f t="shared" si="22"/>
        <v>-2.7656477438136928E-2</v>
      </c>
      <c r="Q224" s="45"/>
      <c r="R224" s="42">
        <v>70.599999999999994</v>
      </c>
      <c r="S224" s="42">
        <v>71.599999999999994</v>
      </c>
      <c r="T224" s="46">
        <f t="shared" si="23"/>
        <v>1.4164305949008416E-2</v>
      </c>
      <c r="U224" s="47"/>
      <c r="V224" s="48">
        <f t="shared" si="24"/>
        <v>9.3999999999999915</v>
      </c>
      <c r="W224" s="49">
        <f t="shared" si="27"/>
        <v>34.999999999999993</v>
      </c>
      <c r="X224" s="50"/>
      <c r="Y224" s="51">
        <f t="shared" si="28"/>
        <v>0.15112540192926027</v>
      </c>
      <c r="Z224" s="52">
        <f>S224/B224-1</f>
        <v>0.95628415300546421</v>
      </c>
    </row>
    <row r="225" spans="1:26" ht="28.5" x14ac:dyDescent="0.25">
      <c r="A225" s="41" t="s">
        <v>223</v>
      </c>
      <c r="B225" s="42"/>
      <c r="C225" s="42"/>
      <c r="D225" s="43"/>
      <c r="E225" s="53"/>
      <c r="F225" s="42"/>
      <c r="G225" s="42"/>
      <c r="H225" s="43"/>
      <c r="I225" s="54"/>
      <c r="J225" s="42">
        <v>41.1</v>
      </c>
      <c r="K225" s="42">
        <v>54</v>
      </c>
      <c r="L225" s="43">
        <f t="shared" si="21"/>
        <v>0.31386861313868608</v>
      </c>
      <c r="M225" s="45"/>
      <c r="N225" s="42">
        <v>68.5</v>
      </c>
      <c r="O225" s="42">
        <v>72.7</v>
      </c>
      <c r="P225" s="43">
        <f t="shared" si="22"/>
        <v>6.13138686131387E-2</v>
      </c>
      <c r="Q225" s="45"/>
      <c r="R225" s="42">
        <v>78.3</v>
      </c>
      <c r="S225" s="42">
        <v>78.7</v>
      </c>
      <c r="T225" s="46">
        <f t="shared" si="23"/>
        <v>5.1085568326947328E-3</v>
      </c>
      <c r="U225" s="47"/>
      <c r="V225" s="48">
        <f t="shared" si="24"/>
        <v>37.6</v>
      </c>
      <c r="W225" s="49">
        <f t="shared" si="27"/>
        <v>78.7</v>
      </c>
      <c r="X225" s="50"/>
      <c r="Y225" s="51">
        <f t="shared" si="28"/>
        <v>0.91484184914841848</v>
      </c>
      <c r="Z225" s="52"/>
    </row>
    <row r="226" spans="1:26" x14ac:dyDescent="0.25">
      <c r="A226" s="41" t="s">
        <v>224</v>
      </c>
      <c r="B226" s="42">
        <v>45.6</v>
      </c>
      <c r="C226" s="42">
        <v>51.2</v>
      </c>
      <c r="D226" s="43">
        <f t="shared" si="26"/>
        <v>0.12280701754385959</v>
      </c>
      <c r="E226" s="53"/>
      <c r="F226" s="42">
        <v>57.3</v>
      </c>
      <c r="G226" s="42">
        <v>62</v>
      </c>
      <c r="H226" s="43">
        <f>G226/F226-1</f>
        <v>8.2024432809773229E-2</v>
      </c>
      <c r="I226" s="54"/>
      <c r="J226" s="42">
        <v>68.599999999999994</v>
      </c>
      <c r="K226" s="42">
        <v>71.5</v>
      </c>
      <c r="L226" s="43">
        <f t="shared" si="21"/>
        <v>4.2274052478134205E-2</v>
      </c>
      <c r="M226" s="45"/>
      <c r="N226" s="42">
        <v>73.599999999999994</v>
      </c>
      <c r="O226" s="42">
        <v>76.599999999999994</v>
      </c>
      <c r="P226" s="43">
        <f t="shared" si="22"/>
        <v>4.0760869565217295E-2</v>
      </c>
      <c r="Q226" s="45"/>
      <c r="R226" s="42">
        <v>80.400000000000006</v>
      </c>
      <c r="S226" s="42">
        <v>80.7</v>
      </c>
      <c r="T226" s="46">
        <f t="shared" si="23"/>
        <v>3.7313432835821558E-3</v>
      </c>
      <c r="U226" s="47"/>
      <c r="V226" s="48">
        <f t="shared" si="24"/>
        <v>12.100000000000009</v>
      </c>
      <c r="W226" s="49">
        <f t="shared" si="27"/>
        <v>35.1</v>
      </c>
      <c r="X226" s="50"/>
      <c r="Y226" s="51">
        <f t="shared" si="28"/>
        <v>0.17638483965014595</v>
      </c>
      <c r="Z226" s="52">
        <f>S226/B226-1</f>
        <v>0.76973684210526327</v>
      </c>
    </row>
    <row r="227" spans="1:26" x14ac:dyDescent="0.25">
      <c r="A227" s="41" t="s">
        <v>225</v>
      </c>
      <c r="B227" s="42"/>
      <c r="C227" s="42">
        <v>55.1</v>
      </c>
      <c r="D227" s="43"/>
      <c r="E227" s="53"/>
      <c r="F227" s="42">
        <v>55.4</v>
      </c>
      <c r="G227" s="42">
        <v>60.9</v>
      </c>
      <c r="H227" s="43">
        <f>G227/F227-1</f>
        <v>9.9277978339350259E-2</v>
      </c>
      <c r="I227" s="45"/>
      <c r="J227" s="42">
        <v>68.099999999999994</v>
      </c>
      <c r="K227" s="42">
        <v>70.2</v>
      </c>
      <c r="L227" s="43">
        <f t="shared" si="21"/>
        <v>3.0837004405286361E-2</v>
      </c>
      <c r="M227" s="45"/>
      <c r="N227" s="42">
        <v>73.7</v>
      </c>
      <c r="O227" s="42">
        <v>75.900000000000006</v>
      </c>
      <c r="P227" s="43">
        <f t="shared" si="22"/>
        <v>2.9850746268656803E-2</v>
      </c>
      <c r="Q227" s="45"/>
      <c r="R227" s="42">
        <v>78.8</v>
      </c>
      <c r="S227" s="42">
        <v>77.2</v>
      </c>
      <c r="T227" s="46">
        <f t="shared" si="23"/>
        <v>-2.0304568527918732E-2</v>
      </c>
      <c r="U227" s="47"/>
      <c r="V227" s="48">
        <f t="shared" si="24"/>
        <v>9.1000000000000085</v>
      </c>
      <c r="W227" s="49">
        <f t="shared" si="27"/>
        <v>77.2</v>
      </c>
      <c r="X227" s="50"/>
      <c r="Y227" s="51">
        <f t="shared" si="28"/>
        <v>0.13362701908957431</v>
      </c>
      <c r="Z227" s="52"/>
    </row>
    <row r="228" spans="1:26" ht="28.5" x14ac:dyDescent="0.25">
      <c r="A228" s="41" t="s">
        <v>226</v>
      </c>
      <c r="B228" s="42"/>
      <c r="C228" s="42"/>
      <c r="D228" s="43"/>
      <c r="E228" s="53"/>
      <c r="F228" s="42"/>
      <c r="G228" s="42"/>
      <c r="H228" s="43"/>
      <c r="I228" s="45"/>
      <c r="J228" s="42">
        <v>57</v>
      </c>
      <c r="K228" s="42">
        <v>65</v>
      </c>
      <c r="L228" s="43">
        <f t="shared" si="21"/>
        <v>0.14035087719298245</v>
      </c>
      <c r="M228" s="45"/>
      <c r="N228" s="42">
        <v>68.599999999999994</v>
      </c>
      <c r="O228" s="42">
        <v>72</v>
      </c>
      <c r="P228" s="43">
        <f t="shared" si="22"/>
        <v>4.9562682215743559E-2</v>
      </c>
      <c r="Q228" s="45"/>
      <c r="R228" s="42">
        <v>73.3</v>
      </c>
      <c r="S228" s="42">
        <v>74.7</v>
      </c>
      <c r="T228" s="46">
        <f t="shared" si="23"/>
        <v>1.9099590723056004E-2</v>
      </c>
      <c r="U228" s="47"/>
      <c r="V228" s="48">
        <f t="shared" si="24"/>
        <v>17.700000000000003</v>
      </c>
      <c r="W228" s="49">
        <f t="shared" si="27"/>
        <v>74.7</v>
      </c>
      <c r="X228" s="50"/>
      <c r="Y228" s="51">
        <f t="shared" si="28"/>
        <v>0.31052631578947376</v>
      </c>
      <c r="Z228" s="52"/>
    </row>
    <row r="229" spans="1:26" x14ac:dyDescent="0.25">
      <c r="A229" s="41" t="s">
        <v>227</v>
      </c>
      <c r="B229" s="42">
        <v>49</v>
      </c>
      <c r="C229" s="42"/>
      <c r="D229" s="43"/>
      <c r="E229" s="53"/>
      <c r="F229" s="42">
        <v>52</v>
      </c>
      <c r="G229" s="42"/>
      <c r="H229" s="43"/>
      <c r="I229" s="54"/>
      <c r="J229" s="42">
        <v>65.599999999999994</v>
      </c>
      <c r="K229" s="42">
        <v>68.3</v>
      </c>
      <c r="L229" s="43">
        <f t="shared" si="21"/>
        <v>4.1158536585365946E-2</v>
      </c>
      <c r="M229" s="45"/>
      <c r="N229" s="42">
        <v>70.599999999999994</v>
      </c>
      <c r="O229" s="42">
        <v>73.900000000000006</v>
      </c>
      <c r="P229" s="43">
        <f t="shared" si="22"/>
        <v>4.674220963172826E-2</v>
      </c>
      <c r="Q229" s="45"/>
      <c r="R229" s="42">
        <v>76.900000000000006</v>
      </c>
      <c r="S229" s="42">
        <v>75.400000000000006</v>
      </c>
      <c r="T229" s="46">
        <f t="shared" si="23"/>
        <v>-1.950585175552666E-2</v>
      </c>
      <c r="U229" s="47"/>
      <c r="V229" s="48">
        <f t="shared" si="24"/>
        <v>9.8000000000000114</v>
      </c>
      <c r="W229" s="49">
        <f t="shared" si="27"/>
        <v>26.400000000000006</v>
      </c>
      <c r="X229" s="50"/>
      <c r="Y229" s="51">
        <f t="shared" si="28"/>
        <v>0.14939024390243927</v>
      </c>
      <c r="Z229" s="52">
        <f>S229/B229-1</f>
        <v>0.53877551020408165</v>
      </c>
    </row>
    <row r="230" spans="1:26" x14ac:dyDescent="0.25">
      <c r="A230" s="41" t="s">
        <v>228</v>
      </c>
      <c r="B230" s="42"/>
      <c r="C230" s="42"/>
      <c r="D230" s="43"/>
      <c r="E230" s="53"/>
      <c r="F230" s="42"/>
      <c r="G230" s="42"/>
      <c r="H230" s="43"/>
      <c r="I230" s="54"/>
      <c r="J230" s="42">
        <v>54.8</v>
      </c>
      <c r="K230" s="42">
        <v>59.2</v>
      </c>
      <c r="L230" s="43">
        <f t="shared" si="21"/>
        <v>8.0291970802919721E-2</v>
      </c>
      <c r="M230" s="45"/>
      <c r="N230" s="42">
        <v>63</v>
      </c>
      <c r="O230" s="42">
        <v>64.599999999999994</v>
      </c>
      <c r="P230" s="43">
        <f t="shared" si="22"/>
        <v>2.5396825396825307E-2</v>
      </c>
      <c r="Q230" s="45"/>
      <c r="R230" s="42">
        <v>69.2</v>
      </c>
      <c r="S230" s="42">
        <v>70.900000000000006</v>
      </c>
      <c r="T230" s="46">
        <f t="shared" si="23"/>
        <v>2.4566473988439252E-2</v>
      </c>
      <c r="U230" s="47"/>
      <c r="V230" s="48">
        <f t="shared" si="24"/>
        <v>16.100000000000009</v>
      </c>
      <c r="W230" s="49">
        <f t="shared" si="27"/>
        <v>70.900000000000006</v>
      </c>
      <c r="X230" s="50"/>
      <c r="Y230" s="51">
        <f t="shared" si="28"/>
        <v>0.29379562043795637</v>
      </c>
      <c r="Z230" s="52"/>
    </row>
    <row r="231" spans="1:26" x14ac:dyDescent="0.25">
      <c r="A231" s="41" t="s">
        <v>229</v>
      </c>
      <c r="B231" s="42"/>
      <c r="C231" s="42"/>
      <c r="D231" s="43"/>
      <c r="E231" s="53"/>
      <c r="F231" s="42"/>
      <c r="G231" s="42"/>
      <c r="H231" s="43"/>
      <c r="I231" s="54"/>
      <c r="J231" s="42">
        <v>44.5</v>
      </c>
      <c r="K231" s="42">
        <v>52.3</v>
      </c>
      <c r="L231" s="43">
        <f t="shared" si="21"/>
        <v>0.17528089887640452</v>
      </c>
      <c r="M231" s="45"/>
      <c r="N231" s="42">
        <v>61.1</v>
      </c>
      <c r="O231" s="42">
        <v>67.900000000000006</v>
      </c>
      <c r="P231" s="43">
        <f t="shared" si="22"/>
        <v>0.1112929623567922</v>
      </c>
      <c r="Q231" s="45"/>
      <c r="R231" s="42">
        <v>69.599999999999994</v>
      </c>
      <c r="S231" s="42">
        <v>70.400000000000006</v>
      </c>
      <c r="T231" s="46">
        <f t="shared" si="23"/>
        <v>1.1494252873563315E-2</v>
      </c>
      <c r="U231" s="47"/>
      <c r="V231" s="48">
        <f t="shared" si="24"/>
        <v>25.900000000000006</v>
      </c>
      <c r="W231" s="49">
        <f t="shared" si="27"/>
        <v>70.400000000000006</v>
      </c>
      <c r="X231" s="50"/>
      <c r="Y231" s="51">
        <f t="shared" si="28"/>
        <v>0.58202247191011258</v>
      </c>
      <c r="Z231" s="52"/>
    </row>
    <row r="232" spans="1:26" x14ac:dyDescent="0.25">
      <c r="A232" s="41" t="s">
        <v>231</v>
      </c>
      <c r="B232" s="42">
        <v>28</v>
      </c>
      <c r="C232" s="42"/>
      <c r="D232" s="43"/>
      <c r="E232" s="53"/>
      <c r="F232" s="42">
        <v>31</v>
      </c>
      <c r="G232" s="42"/>
      <c r="H232" s="43"/>
      <c r="I232" s="54"/>
      <c r="J232" s="42">
        <v>51.1</v>
      </c>
      <c r="K232" s="42">
        <v>61.2</v>
      </c>
      <c r="L232" s="43">
        <f t="shared" si="21"/>
        <v>0.197651663405088</v>
      </c>
      <c r="M232" s="45"/>
      <c r="N232" s="42">
        <v>68.8</v>
      </c>
      <c r="O232" s="42">
        <v>72.099999999999994</v>
      </c>
      <c r="P232" s="43">
        <f t="shared" si="22"/>
        <v>4.7965116279069742E-2</v>
      </c>
      <c r="Q232" s="45"/>
      <c r="R232" s="42">
        <v>72.900000000000006</v>
      </c>
      <c r="S232" s="42">
        <v>70.599999999999994</v>
      </c>
      <c r="T232" s="46">
        <f t="shared" si="23"/>
        <v>-3.155006858710574E-2</v>
      </c>
      <c r="U232" s="47"/>
      <c r="V232" s="48">
        <f t="shared" si="24"/>
        <v>19.499999999999993</v>
      </c>
      <c r="W232" s="49">
        <f t="shared" si="27"/>
        <v>42.599999999999994</v>
      </c>
      <c r="X232" s="50"/>
      <c r="Y232" s="51">
        <f t="shared" si="28"/>
        <v>0.38160469667318964</v>
      </c>
      <c r="Z232" s="52">
        <f>S232/B232-1</f>
        <v>1.5214285714285714</v>
      </c>
    </row>
    <row r="233" spans="1:26" x14ac:dyDescent="0.25">
      <c r="A233" s="41" t="s">
        <v>232</v>
      </c>
      <c r="B233" s="42"/>
      <c r="C233" s="42"/>
      <c r="D233" s="43"/>
      <c r="E233" s="53"/>
      <c r="F233" s="42"/>
      <c r="G233" s="42"/>
      <c r="H233" s="43"/>
      <c r="I233" s="54"/>
      <c r="J233" s="42">
        <v>49.2</v>
      </c>
      <c r="K233" s="42">
        <v>58.7</v>
      </c>
      <c r="L233" s="43">
        <f t="shared" si="21"/>
        <v>0.19308943089430897</v>
      </c>
      <c r="M233" s="45"/>
      <c r="N233" s="42">
        <v>66.2</v>
      </c>
      <c r="O233" s="42">
        <v>71.400000000000006</v>
      </c>
      <c r="P233" s="43">
        <f t="shared" si="22"/>
        <v>7.8549848942598199E-2</v>
      </c>
      <c r="Q233" s="45"/>
      <c r="R233" s="42">
        <v>73.5</v>
      </c>
      <c r="S233" s="42">
        <v>73.599999999999994</v>
      </c>
      <c r="T233" s="46">
        <f t="shared" si="23"/>
        <v>1.3605442176869431E-3</v>
      </c>
      <c r="U233" s="47"/>
      <c r="V233" s="48">
        <f t="shared" si="24"/>
        <v>24.399999999999991</v>
      </c>
      <c r="W233" s="49">
        <f t="shared" si="27"/>
        <v>73.599999999999994</v>
      </c>
      <c r="X233" s="50"/>
      <c r="Y233" s="51">
        <f t="shared" si="28"/>
        <v>0.4959349593495932</v>
      </c>
      <c r="Z233" s="52"/>
    </row>
    <row r="234" spans="1:26" x14ac:dyDescent="0.25">
      <c r="A234" s="41" t="s">
        <v>233</v>
      </c>
      <c r="B234" s="42"/>
      <c r="C234" s="42"/>
      <c r="D234" s="43"/>
      <c r="E234" s="53"/>
      <c r="F234" s="42"/>
      <c r="G234" s="42"/>
      <c r="H234" s="43"/>
      <c r="I234" s="54"/>
      <c r="J234" s="42">
        <v>43.7</v>
      </c>
      <c r="K234" s="42">
        <v>49.6</v>
      </c>
      <c r="L234" s="43">
        <f t="shared" si="21"/>
        <v>0.13501144164759715</v>
      </c>
      <c r="M234" s="45"/>
      <c r="N234" s="42">
        <v>59.2</v>
      </c>
      <c r="O234" s="42">
        <v>71.099999999999994</v>
      </c>
      <c r="P234" s="43">
        <f t="shared" si="22"/>
        <v>0.20101351351351338</v>
      </c>
      <c r="Q234" s="45"/>
      <c r="R234" s="42">
        <v>75.5</v>
      </c>
      <c r="S234" s="42">
        <v>78.400000000000006</v>
      </c>
      <c r="T234" s="46">
        <f t="shared" si="23"/>
        <v>3.8410596026490218E-2</v>
      </c>
      <c r="U234" s="47"/>
      <c r="V234" s="48">
        <f t="shared" si="24"/>
        <v>34.700000000000003</v>
      </c>
      <c r="W234" s="49">
        <f t="shared" si="27"/>
        <v>78.400000000000006</v>
      </c>
      <c r="X234" s="50"/>
      <c r="Y234" s="51">
        <f t="shared" si="28"/>
        <v>0.79405034324942791</v>
      </c>
      <c r="Z234" s="52"/>
    </row>
    <row r="235" spans="1:26" x14ac:dyDescent="0.25">
      <c r="A235" s="41" t="s">
        <v>234</v>
      </c>
      <c r="B235" s="42"/>
      <c r="C235" s="42"/>
      <c r="D235" s="43"/>
      <c r="E235" s="53"/>
      <c r="F235" s="42"/>
      <c r="G235" s="42"/>
      <c r="H235" s="43"/>
      <c r="I235" s="54"/>
      <c r="J235" s="42">
        <v>34.9</v>
      </c>
      <c r="K235" s="42">
        <v>40.4</v>
      </c>
      <c r="L235" s="43">
        <f t="shared" si="21"/>
        <v>0.15759312320916896</v>
      </c>
      <c r="M235" s="45"/>
      <c r="N235" s="42">
        <v>41.8</v>
      </c>
      <c r="O235" s="42">
        <v>60.1</v>
      </c>
      <c r="P235" s="43">
        <f t="shared" si="22"/>
        <v>0.43779904306220119</v>
      </c>
      <c r="Q235" s="45"/>
      <c r="R235" s="42">
        <v>67.5</v>
      </c>
      <c r="S235" s="42">
        <v>70.8</v>
      </c>
      <c r="T235" s="46">
        <f t="shared" si="23"/>
        <v>4.888888888888876E-2</v>
      </c>
      <c r="U235" s="47"/>
      <c r="V235" s="48">
        <f t="shared" si="24"/>
        <v>35.9</v>
      </c>
      <c r="W235" s="49">
        <f t="shared" si="27"/>
        <v>70.8</v>
      </c>
      <c r="X235" s="50"/>
      <c r="Y235" s="51">
        <f t="shared" si="28"/>
        <v>1.0286532951289398</v>
      </c>
      <c r="Z235" s="52"/>
    </row>
    <row r="236" spans="1:26" x14ac:dyDescent="0.25">
      <c r="A236" s="41" t="s">
        <v>235</v>
      </c>
      <c r="B236" s="42"/>
      <c r="C236" s="42"/>
      <c r="D236" s="43"/>
      <c r="E236" s="53"/>
      <c r="F236" s="42"/>
      <c r="G236" s="42"/>
      <c r="H236" s="43"/>
      <c r="I236" s="54"/>
      <c r="J236" s="42">
        <v>31.7</v>
      </c>
      <c r="K236" s="42">
        <v>35.4</v>
      </c>
      <c r="L236" s="43">
        <f t="shared" si="21"/>
        <v>0.11671924290220814</v>
      </c>
      <c r="M236" s="45"/>
      <c r="N236" s="42">
        <v>50.7</v>
      </c>
      <c r="O236" s="42">
        <v>60.5</v>
      </c>
      <c r="P236" s="43">
        <f t="shared" si="22"/>
        <v>0.19329388560157779</v>
      </c>
      <c r="Q236" s="45"/>
      <c r="R236" s="42">
        <v>67.3</v>
      </c>
      <c r="S236" s="42">
        <v>63.8</v>
      </c>
      <c r="T236" s="46">
        <f t="shared" si="23"/>
        <v>-5.2005943536404198E-2</v>
      </c>
      <c r="U236" s="47"/>
      <c r="V236" s="48">
        <f t="shared" si="24"/>
        <v>32.099999999999994</v>
      </c>
      <c r="W236" s="49">
        <f t="shared" si="27"/>
        <v>63.8</v>
      </c>
      <c r="X236" s="50"/>
      <c r="Y236" s="51">
        <f t="shared" si="28"/>
        <v>1.0126182965299684</v>
      </c>
      <c r="Z236" s="52"/>
    </row>
    <row r="237" spans="1:26" x14ac:dyDescent="0.25">
      <c r="A237" s="41" t="s">
        <v>236</v>
      </c>
      <c r="B237" s="42"/>
      <c r="C237" s="42"/>
      <c r="D237" s="43"/>
      <c r="E237" s="53"/>
      <c r="F237" s="42"/>
      <c r="G237" s="42"/>
      <c r="H237" s="43"/>
      <c r="I237" s="54"/>
      <c r="J237" s="42">
        <v>45.1</v>
      </c>
      <c r="K237" s="42">
        <v>50.6</v>
      </c>
      <c r="L237" s="43">
        <f t="shared" si="21"/>
        <v>0.12195121951219501</v>
      </c>
      <c r="M237" s="45"/>
      <c r="N237" s="42">
        <v>54.1</v>
      </c>
      <c r="O237" s="42">
        <v>45.6</v>
      </c>
      <c r="P237" s="43">
        <f t="shared" si="22"/>
        <v>-0.15711645101663585</v>
      </c>
      <c r="Q237" s="45"/>
      <c r="R237" s="42">
        <v>56.8</v>
      </c>
      <c r="S237" s="42">
        <v>61.2</v>
      </c>
      <c r="T237" s="46">
        <f t="shared" si="23"/>
        <v>7.7464788732394485E-2</v>
      </c>
      <c r="U237" s="47"/>
      <c r="V237" s="48">
        <f t="shared" si="24"/>
        <v>16.100000000000001</v>
      </c>
      <c r="W237" s="49">
        <f t="shared" si="27"/>
        <v>61.2</v>
      </c>
      <c r="X237" s="50"/>
      <c r="Y237" s="51">
        <f t="shared" si="28"/>
        <v>0.3569844789356984</v>
      </c>
      <c r="Z237" s="52"/>
    </row>
    <row r="238" spans="1:26" x14ac:dyDescent="0.25">
      <c r="A238" s="41" t="s">
        <v>237</v>
      </c>
      <c r="B238" s="42"/>
      <c r="C238" s="42"/>
      <c r="D238" s="43"/>
      <c r="E238" s="53"/>
      <c r="F238" s="54"/>
      <c r="G238" s="56"/>
      <c r="H238" s="57"/>
      <c r="I238" s="54"/>
      <c r="J238" s="42">
        <v>49.6</v>
      </c>
      <c r="K238" s="42">
        <v>55.5</v>
      </c>
      <c r="L238" s="43">
        <f t="shared" si="21"/>
        <v>0.11895161290322576</v>
      </c>
      <c r="M238" s="45"/>
      <c r="N238" s="42">
        <v>58.7</v>
      </c>
      <c r="O238" s="42">
        <v>50.5</v>
      </c>
      <c r="P238" s="43">
        <f t="shared" si="22"/>
        <v>-0.13969335604770017</v>
      </c>
      <c r="Q238" s="45"/>
      <c r="R238" s="42">
        <v>50.7</v>
      </c>
      <c r="S238" s="42">
        <v>59.3</v>
      </c>
      <c r="T238" s="46">
        <f t="shared" si="23"/>
        <v>0.16962524654832345</v>
      </c>
      <c r="U238" s="47"/>
      <c r="V238" s="48">
        <f t="shared" si="24"/>
        <v>9.6999999999999957</v>
      </c>
      <c r="W238" s="49">
        <f t="shared" si="27"/>
        <v>59.3</v>
      </c>
      <c r="X238" s="50"/>
      <c r="Y238" s="51">
        <f t="shared" si="28"/>
        <v>0.19556451612903225</v>
      </c>
      <c r="Z238" s="5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59486-DB8F-4490-A6AD-3A4770A73669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Natalidade</vt:lpstr>
      <vt:lpstr>Expectativa de Vida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DELEONPETTA</dc:creator>
  <cp:lastModifiedBy>DELEONPETTA</cp:lastModifiedBy>
  <dcterms:created xsi:type="dcterms:W3CDTF">2024-10-11T14:38:50Z</dcterms:created>
  <dcterms:modified xsi:type="dcterms:W3CDTF">2024-11-12T02:14:22Z</dcterms:modified>
</cp:coreProperties>
</file>