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rtzg\Documents\GitHub\Stats-Screening\Documentation\"/>
    </mc:Choice>
  </mc:AlternateContent>
  <bookViews>
    <workbookView xWindow="0" yWindow="0" windowWidth="23040" windowHeight="9192"/>
  </bookViews>
  <sheets>
    <sheet name="FP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5" i="1" l="1"/>
  <c r="E76" i="1"/>
  <c r="E77" i="1"/>
  <c r="E78" i="1"/>
  <c r="E74" i="1"/>
  <c r="H70" i="1"/>
  <c r="H71" i="1"/>
  <c r="H72" i="1"/>
  <c r="H69" i="1"/>
  <c r="G72" i="1"/>
  <c r="G71" i="1"/>
  <c r="G70" i="1"/>
  <c r="G69" i="1"/>
  <c r="F78" i="1"/>
  <c r="F77" i="1"/>
  <c r="F76" i="1"/>
  <c r="F75" i="1"/>
  <c r="F74" i="1"/>
  <c r="F73" i="1"/>
  <c r="F72" i="1"/>
  <c r="I72" i="1" s="1"/>
  <c r="F71" i="1"/>
  <c r="I71" i="1" s="1"/>
  <c r="F70" i="1"/>
  <c r="I70" i="1" s="1"/>
  <c r="F69" i="1"/>
  <c r="I69" i="1" s="1"/>
  <c r="G11" i="1"/>
  <c r="G10" i="1"/>
  <c r="G9" i="1"/>
  <c r="G8" i="1"/>
  <c r="G7" i="1"/>
  <c r="G17" i="1"/>
  <c r="G16" i="1"/>
  <c r="G15" i="1"/>
  <c r="G14" i="1"/>
  <c r="G13" i="1"/>
  <c r="G23" i="1"/>
  <c r="G22" i="1"/>
  <c r="G21" i="1"/>
  <c r="G20" i="1"/>
  <c r="G19" i="1"/>
  <c r="G29" i="1"/>
  <c r="G28" i="1"/>
  <c r="G27" i="1"/>
  <c r="G26" i="1"/>
  <c r="G25" i="1"/>
  <c r="G35" i="1"/>
  <c r="G34" i="1"/>
  <c r="G33" i="1"/>
  <c r="G32" i="1"/>
  <c r="G31" i="1"/>
  <c r="G41" i="1"/>
  <c r="G40" i="1"/>
  <c r="G39" i="1"/>
  <c r="G38" i="1"/>
  <c r="G37" i="1"/>
  <c r="G47" i="1"/>
  <c r="G46" i="1"/>
  <c r="G45" i="1"/>
  <c r="G44" i="1"/>
  <c r="G43" i="1"/>
  <c r="G53" i="1"/>
  <c r="G52" i="1"/>
  <c r="G51" i="1"/>
  <c r="G50" i="1"/>
  <c r="G49" i="1"/>
  <c r="G65" i="1"/>
  <c r="G64" i="1"/>
  <c r="G63" i="1"/>
  <c r="G62" i="1"/>
  <c r="G61" i="1"/>
  <c r="G59" i="1"/>
  <c r="G56" i="1"/>
  <c r="G57" i="1"/>
  <c r="G58" i="1"/>
  <c r="G55" i="1"/>
  <c r="H64" i="1"/>
  <c r="H58" i="1"/>
  <c r="H52" i="1"/>
  <c r="H46" i="1"/>
  <c r="H40" i="1"/>
  <c r="H34" i="1"/>
  <c r="H28" i="1"/>
  <c r="H22" i="1"/>
  <c r="I21" i="1"/>
  <c r="H16" i="1"/>
  <c r="D81" i="1"/>
  <c r="C78" i="1"/>
  <c r="C77" i="1"/>
  <c r="C76" i="1"/>
  <c r="C75" i="1"/>
  <c r="C74" i="1"/>
  <c r="C73" i="1"/>
  <c r="C72" i="1"/>
  <c r="C71" i="1"/>
  <c r="C70" i="1"/>
  <c r="C69" i="1"/>
  <c r="C80" i="1" s="1"/>
  <c r="D72" i="1"/>
  <c r="D71" i="1"/>
  <c r="D70" i="1"/>
  <c r="D69" i="1"/>
  <c r="B78" i="1"/>
  <c r="B77" i="1"/>
  <c r="B76" i="1"/>
  <c r="B75" i="1"/>
  <c r="B74" i="1"/>
  <c r="B73" i="1"/>
  <c r="B72" i="1"/>
  <c r="B71" i="1"/>
  <c r="B70" i="1"/>
  <c r="B69" i="1"/>
</calcChain>
</file>

<file path=xl/sharedStrings.xml><?xml version="1.0" encoding="utf-8"?>
<sst xmlns="http://schemas.openxmlformats.org/spreadsheetml/2006/main" count="241" uniqueCount="71">
  <si>
    <t>Function Points</t>
  </si>
  <si>
    <t>Calculating the needed points for FP:</t>
  </si>
  <si>
    <t>New Portfolio</t>
  </si>
  <si>
    <t>External Inputs</t>
  </si>
  <si>
    <t>External Output</t>
  </si>
  <si>
    <t>External Queries</t>
  </si>
  <si>
    <t>Internal Logical Files</t>
  </si>
  <si>
    <t>External Interface Files</t>
  </si>
  <si>
    <t>RET</t>
  </si>
  <si>
    <t>DET</t>
  </si>
  <si>
    <t>FTR</t>
  </si>
  <si>
    <t>Resulting Complexity</t>
  </si>
  <si>
    <t>Number of Function Points</t>
  </si>
  <si>
    <t>Record Element Type</t>
  </si>
  <si>
    <t>Data Element Type</t>
  </si>
  <si>
    <t>File Type Reference</t>
  </si>
  <si>
    <t>record element type is a user recognizable subgroup of data elements within an ILF or EIF</t>
  </si>
  <si>
    <t>data input fields, error messages, buttons, data fields on report, and calculated values</t>
  </si>
  <si>
    <t>Data Function Types - unique user recognizable, non recursive fields</t>
  </si>
  <si>
    <t>Exporting Portfolio</t>
  </si>
  <si>
    <t>Add Stock</t>
  </si>
  <si>
    <t>Create Chart</t>
  </si>
  <si>
    <t>Add Figure</t>
  </si>
  <si>
    <t>Access and Save Portfolio</t>
  </si>
  <si>
    <t>Portfolio Settings</t>
  </si>
  <si>
    <t>FetchHistoricalData</t>
  </si>
  <si>
    <t>List All Tickers</t>
  </si>
  <si>
    <t>Refreshing Whole Portfolio</t>
  </si>
  <si>
    <t>Use Case</t>
  </si>
  <si>
    <t>Spent Time (min)</t>
  </si>
  <si>
    <t>Estimated Time (in min)</t>
  </si>
  <si>
    <t>Calculated Time</t>
  </si>
  <si>
    <t>https://dhbw-karlsruhe.myjetbrains.com/youtrack/reports/estimation/171-3</t>
  </si>
  <si>
    <t>Sum of all Use Cases in h</t>
  </si>
  <si>
    <t>Sum Spent Time /Sum Points in h</t>
  </si>
  <si>
    <t>ISIN, 2 Listboxes, 2 Add Buttons, 2 Remove Buttons</t>
  </si>
  <si>
    <t>Check Availability-Button</t>
  </si>
  <si>
    <t>Portfolio-Object ( in terms of py-file)</t>
  </si>
  <si>
    <t>HTML, Controller, Python-Object-File</t>
  </si>
  <si>
    <t xml:space="preserve">Pdf, CSV, Excel, </t>
  </si>
  <si>
    <t>check on if chart ought to be included!</t>
  </si>
  <si>
    <t>low</t>
  </si>
  <si>
    <t xml:space="preserve">ticker textbox, </t>
  </si>
  <si>
    <t>if is available label</t>
  </si>
  <si>
    <t>portfolio settings, portfolio settings</t>
  </si>
  <si>
    <t>combobox for choosing proper Plotting</t>
  </si>
  <si>
    <t>picture-png</t>
  </si>
  <si>
    <t>view ChartJs-chart</t>
  </si>
  <si>
    <t>using a python script to calculate figure</t>
  </si>
  <si>
    <t>figure-button</t>
  </si>
  <si>
    <t>number for stock</t>
  </si>
  <si>
    <t>Portfolio is being written in table</t>
  </si>
  <si>
    <t>Open Portfolio, Save Existing Portfolio Button, Select Portfolio</t>
  </si>
  <si>
    <t>name of portfolio, API of Portfolio (as combobox), Benchmark of Portfolio, Table is included, Charts are included</t>
  </si>
  <si>
    <t>yfinance query</t>
  </si>
  <si>
    <t>refresh whole portfolio, add Stock, Add or remove prerendered Figure,dialog with progress bar</t>
  </si>
  <si>
    <t>enter benchmark, add stock-tickers of Benchmark-button</t>
  </si>
  <si>
    <t>ticker-list</t>
  </si>
  <si>
    <t>fetching index</t>
  </si>
  <si>
    <t>query-pickle-file</t>
  </si>
  <si>
    <t>refresh button</t>
  </si>
  <si>
    <t>rebuild whole table</t>
  </si>
  <si>
    <t>yfinance Rest-Json</t>
  </si>
  <si>
    <t>average</t>
  </si>
  <si>
    <t>Function Point:</t>
  </si>
  <si>
    <t>complex</t>
  </si>
  <si>
    <t>m</t>
  </si>
  <si>
    <t>fp(time in minutes) = time in minutes * 0,6288</t>
  </si>
  <si>
    <t>time(fp)= fp(time in minutes)/0,6288</t>
  </si>
  <si>
    <t>Time Spent in min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</si>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</sst>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2" fillId="0" borderId="0" xfId="1"/>
    <xf numFmtId="0" fontId="0" fillId="0" borderId="0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8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FP!$I$68</c:f>
              <c:strCache>
                <c:ptCount val="1"/>
                <c:pt idx="0">
                  <c:v>Function Points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FP!$H$69:$H$72</c:f>
              <c:numCache>
                <c:formatCode>General</c:formatCode>
                <c:ptCount val="4"/>
                <c:pt idx="0">
                  <c:v>900</c:v>
                </c:pt>
                <c:pt idx="1">
                  <c:v>1320</c:v>
                </c:pt>
                <c:pt idx="2">
                  <c:v>480</c:v>
                </c:pt>
                <c:pt idx="3">
                  <c:v>780</c:v>
                </c:pt>
              </c:numCache>
            </c:numRef>
          </c:xVal>
          <c:yVal>
            <c:numRef>
              <c:f>FP!$I$69:$I$72</c:f>
              <c:numCache>
                <c:formatCode>General</c:formatCode>
                <c:ptCount val="4"/>
                <c:pt idx="0">
                  <c:v>50.46</c:v>
                </c:pt>
                <c:pt idx="1">
                  <c:v>46.11</c:v>
                </c:pt>
                <c:pt idx="2">
                  <c:v>35.67</c:v>
                </c:pt>
                <c:pt idx="3">
                  <c:v>50.46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44-48E8-9E6A-BB791653F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339056"/>
        <c:axId val="708339384"/>
      </c:scatterChart>
      <c:valAx>
        <c:axId val="70833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Spent</a:t>
                </a:r>
                <a:r>
                  <a:rPr lang="en-US" baseline="0"/>
                  <a:t> in 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39384"/>
        <c:crosses val="autoZero"/>
        <c:crossBetween val="midCat"/>
      </c:valAx>
      <c:valAx>
        <c:axId val="70833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3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297180</xdr:colOff>
      <xdr:row>76</xdr:row>
      <xdr:rowOff>87630</xdr:rowOff>
    </xdr:from>
    <xdr:to>
      <xdr:col>9</xdr:col>
      <xdr:colOff>678180</xdr:colOff>
      <xdr:row>91</xdr:row>
      <xdr:rowOff>87630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hbw-karlsruhe.myjetbrains.com/youtrack/reports/estimation/171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1"/>
  <sheetViews>
    <sheetView tabSelected="1" topLeftCell="A67" zoomScale="70" zoomScaleNormal="70" workbookViewId="0">
      <selection activeCell="F4" sqref="F4"/>
    </sheetView>
  </sheetViews>
  <sheetFormatPr defaultRowHeight="14.4" x14ac:dyDescent="0.3"/>
  <cols>
    <col min="2" max="2" width="31.21875" bestFit="1" customWidth="1"/>
    <col min="3" max="3" width="18.44140625" bestFit="1" customWidth="1"/>
    <col min="4" max="4" width="16.44140625" bestFit="1" customWidth="1"/>
    <col min="5" max="5" width="17" bestFit="1" customWidth="1"/>
    <col min="6" max="6" width="18.109375" bestFit="1" customWidth="1"/>
    <col min="7" max="7" width="23" bestFit="1" customWidth="1"/>
    <col min="8" max="8" width="18.77734375" customWidth="1"/>
    <col min="9" max="9" width="19.33203125" customWidth="1"/>
    <col min="10" max="10" width="17.44140625" customWidth="1"/>
    <col min="11" max="11" width="13.33203125" bestFit="1" customWidth="1"/>
  </cols>
  <sheetData>
    <row r="1" spans="2:12" x14ac:dyDescent="0.3">
      <c r="F1" t="s">
        <v>13</v>
      </c>
      <c r="G1" t="s">
        <v>16</v>
      </c>
    </row>
    <row r="2" spans="2:12" x14ac:dyDescent="0.3">
      <c r="B2" t="s">
        <v>0</v>
      </c>
      <c r="F2" t="s">
        <v>14</v>
      </c>
      <c r="G2" t="s">
        <v>17</v>
      </c>
    </row>
    <row r="3" spans="2:12" x14ac:dyDescent="0.3">
      <c r="F3" t="s">
        <v>15</v>
      </c>
      <c r="G3" t="s">
        <v>18</v>
      </c>
    </row>
    <row r="4" spans="2:12" x14ac:dyDescent="0.3">
      <c r="B4" t="s">
        <v>1</v>
      </c>
    </row>
    <row r="6" spans="2:12" x14ac:dyDescent="0.3">
      <c r="B6" s="10" t="s">
        <v>2</v>
      </c>
      <c r="C6" s="2" t="s">
        <v>8</v>
      </c>
      <c r="D6" s="2" t="s">
        <v>9</v>
      </c>
      <c r="E6" s="2" t="s">
        <v>10</v>
      </c>
      <c r="F6" s="2" t="s">
        <v>11</v>
      </c>
      <c r="G6" s="3" t="s">
        <v>12</v>
      </c>
      <c r="H6" s="1" t="s">
        <v>8</v>
      </c>
      <c r="I6" s="2" t="s">
        <v>9</v>
      </c>
      <c r="J6" s="3" t="s">
        <v>10</v>
      </c>
    </row>
    <row r="7" spans="2:12" x14ac:dyDescent="0.3">
      <c r="B7" s="4" t="s">
        <v>3</v>
      </c>
      <c r="C7" s="5"/>
      <c r="D7" s="5">
        <v>7</v>
      </c>
      <c r="E7" s="5">
        <v>1</v>
      </c>
      <c r="F7" s="12" t="s">
        <v>41</v>
      </c>
      <c r="G7" s="6">
        <f>SUM(C7:E7)</f>
        <v>8</v>
      </c>
      <c r="H7" s="4"/>
      <c r="I7" s="5" t="s">
        <v>35</v>
      </c>
    </row>
    <row r="8" spans="2:12" x14ac:dyDescent="0.3">
      <c r="B8" s="4" t="s">
        <v>4</v>
      </c>
      <c r="C8" s="5"/>
      <c r="D8" s="5"/>
      <c r="E8" s="5"/>
      <c r="F8" s="12" t="s">
        <v>41</v>
      </c>
      <c r="G8" s="6">
        <f t="shared" ref="G8:G11" si="0">SUM(C8:E8)</f>
        <v>0</v>
      </c>
      <c r="H8" s="4"/>
      <c r="I8" s="5"/>
      <c r="J8" s="6"/>
    </row>
    <row r="9" spans="2:12" x14ac:dyDescent="0.3">
      <c r="B9" s="4" t="s">
        <v>5</v>
      </c>
      <c r="C9" s="5"/>
      <c r="D9" s="5">
        <v>1</v>
      </c>
      <c r="E9" s="5"/>
      <c r="F9" s="12" t="s">
        <v>65</v>
      </c>
      <c r="G9" s="6">
        <f t="shared" si="0"/>
        <v>1</v>
      </c>
      <c r="H9" s="4"/>
      <c r="I9" s="5" t="s">
        <v>36</v>
      </c>
      <c r="J9" s="6"/>
    </row>
    <row r="10" spans="2:12" x14ac:dyDescent="0.3">
      <c r="B10" s="4" t="s">
        <v>6</v>
      </c>
      <c r="C10" s="5">
        <v>3</v>
      </c>
      <c r="D10" s="5"/>
      <c r="E10" s="5">
        <v>1</v>
      </c>
      <c r="F10" s="12" t="s">
        <v>63</v>
      </c>
      <c r="G10" s="6">
        <f t="shared" si="0"/>
        <v>4</v>
      </c>
      <c r="H10" s="4" t="s">
        <v>38</v>
      </c>
      <c r="I10" s="5"/>
      <c r="J10" s="6" t="s">
        <v>37</v>
      </c>
    </row>
    <row r="11" spans="2:12" x14ac:dyDescent="0.3">
      <c r="B11" s="7" t="s">
        <v>7</v>
      </c>
      <c r="C11" s="8"/>
      <c r="D11" s="8"/>
      <c r="E11" s="8"/>
      <c r="F11" s="8"/>
      <c r="G11" s="6">
        <f t="shared" si="0"/>
        <v>0</v>
      </c>
      <c r="H11" s="7"/>
      <c r="I11" s="8"/>
      <c r="J11" s="9"/>
      <c r="K11" t="s">
        <v>64</v>
      </c>
      <c r="L11">
        <v>50.46</v>
      </c>
    </row>
    <row r="12" spans="2:12" x14ac:dyDescent="0.3">
      <c r="B12" s="10" t="s">
        <v>19</v>
      </c>
      <c r="C12" s="2" t="s">
        <v>8</v>
      </c>
      <c r="D12" s="2" t="s">
        <v>9</v>
      </c>
      <c r="E12" s="2" t="s">
        <v>10</v>
      </c>
      <c r="F12" s="2" t="s">
        <v>11</v>
      </c>
      <c r="G12" s="3" t="s">
        <v>12</v>
      </c>
      <c r="H12" s="1" t="s">
        <v>8</v>
      </c>
      <c r="I12" s="2" t="s">
        <v>9</v>
      </c>
      <c r="J12" s="3" t="s">
        <v>10</v>
      </c>
    </row>
    <row r="13" spans="2:12" x14ac:dyDescent="0.3">
      <c r="B13" s="4" t="s">
        <v>3</v>
      </c>
      <c r="C13" s="5"/>
      <c r="D13" s="5">
        <v>1</v>
      </c>
      <c r="E13" s="5">
        <v>1</v>
      </c>
      <c r="F13" s="12" t="s">
        <v>41</v>
      </c>
      <c r="G13" s="6">
        <f>SUM(C13:E13)</f>
        <v>2</v>
      </c>
      <c r="H13" s="4"/>
      <c r="I13" s="5" t="s">
        <v>40</v>
      </c>
    </row>
    <row r="14" spans="2:12" x14ac:dyDescent="0.3">
      <c r="B14" s="4" t="s">
        <v>4</v>
      </c>
      <c r="C14" s="5"/>
      <c r="D14" s="5"/>
      <c r="E14" s="5">
        <v>3</v>
      </c>
      <c r="F14" s="12" t="s">
        <v>65</v>
      </c>
      <c r="G14" s="6">
        <f t="shared" ref="G14:G17" si="1">SUM(C14:E14)</f>
        <v>3</v>
      </c>
      <c r="H14" s="4"/>
      <c r="I14" s="5"/>
      <c r="J14" s="6" t="s">
        <v>39</v>
      </c>
    </row>
    <row r="15" spans="2:12" x14ac:dyDescent="0.3">
      <c r="B15" s="4" t="s">
        <v>5</v>
      </c>
      <c r="C15" s="5"/>
      <c r="D15" s="5"/>
      <c r="E15" s="5"/>
      <c r="F15" s="5"/>
      <c r="G15" s="6">
        <f t="shared" si="1"/>
        <v>0</v>
      </c>
      <c r="H15" s="4"/>
      <c r="I15" s="5"/>
      <c r="J15" s="6"/>
    </row>
    <row r="16" spans="2:12" x14ac:dyDescent="0.3">
      <c r="B16" s="4" t="s">
        <v>6</v>
      </c>
      <c r="C16" s="5">
        <v>3</v>
      </c>
      <c r="D16" s="5"/>
      <c r="E16" s="5">
        <v>2</v>
      </c>
      <c r="F16" s="12" t="s">
        <v>63</v>
      </c>
      <c r="G16" s="6">
        <f t="shared" si="1"/>
        <v>5</v>
      </c>
      <c r="H16" s="4" t="str">
        <f>H10</f>
        <v>HTML, Controller, Python-Object-File</v>
      </c>
      <c r="I16" s="5"/>
      <c r="J16" s="6" t="s">
        <v>44</v>
      </c>
    </row>
    <row r="17" spans="2:12" x14ac:dyDescent="0.3">
      <c r="B17" s="7" t="s">
        <v>7</v>
      </c>
      <c r="C17" s="8"/>
      <c r="D17" s="8"/>
      <c r="E17" s="8"/>
      <c r="F17" s="8"/>
      <c r="G17" s="6">
        <f t="shared" si="1"/>
        <v>0</v>
      </c>
      <c r="H17" s="7"/>
      <c r="I17" s="8"/>
      <c r="J17" s="9"/>
      <c r="K17" t="s">
        <v>64</v>
      </c>
      <c r="L17">
        <v>46.11</v>
      </c>
    </row>
    <row r="18" spans="2:12" x14ac:dyDescent="0.3">
      <c r="B18" s="10" t="s">
        <v>20</v>
      </c>
      <c r="C18" s="2" t="s">
        <v>8</v>
      </c>
      <c r="D18" s="2" t="s">
        <v>9</v>
      </c>
      <c r="E18" s="2" t="s">
        <v>10</v>
      </c>
      <c r="F18" s="2" t="s">
        <v>11</v>
      </c>
      <c r="G18" s="3" t="s">
        <v>12</v>
      </c>
      <c r="H18" s="1" t="s">
        <v>8</v>
      </c>
      <c r="I18" s="2" t="s">
        <v>9</v>
      </c>
      <c r="J18" s="3" t="s">
        <v>10</v>
      </c>
    </row>
    <row r="19" spans="2:12" x14ac:dyDescent="0.3">
      <c r="B19" s="4" t="s">
        <v>3</v>
      </c>
      <c r="C19" s="5"/>
      <c r="D19" s="5">
        <v>1</v>
      </c>
      <c r="E19" s="5"/>
      <c r="F19" s="12" t="s">
        <v>41</v>
      </c>
      <c r="G19" s="6">
        <f>SUM(C19:E19)</f>
        <v>1</v>
      </c>
      <c r="H19" s="4"/>
      <c r="I19" s="5" t="s">
        <v>42</v>
      </c>
      <c r="J19" s="6"/>
    </row>
    <row r="20" spans="2:12" x14ac:dyDescent="0.3">
      <c r="B20" s="4" t="s">
        <v>4</v>
      </c>
      <c r="C20" s="5"/>
      <c r="D20" s="5">
        <v>1</v>
      </c>
      <c r="E20" s="5"/>
      <c r="F20" s="12" t="s">
        <v>41</v>
      </c>
      <c r="G20" s="6">
        <f t="shared" ref="G20:G23" si="2">SUM(C20:E20)</f>
        <v>1</v>
      </c>
      <c r="H20" s="4"/>
      <c r="I20" s="5" t="s">
        <v>43</v>
      </c>
      <c r="J20" s="6"/>
    </row>
    <row r="21" spans="2:12" x14ac:dyDescent="0.3">
      <c r="B21" s="4" t="s">
        <v>5</v>
      </c>
      <c r="C21" s="5"/>
      <c r="D21" s="5">
        <v>1</v>
      </c>
      <c r="E21" s="5"/>
      <c r="F21" s="12" t="s">
        <v>41</v>
      </c>
      <c r="G21" s="6">
        <f t="shared" si="2"/>
        <v>1</v>
      </c>
      <c r="H21" s="4"/>
      <c r="I21" s="5" t="str">
        <f>I9</f>
        <v>Check Availability-Button</v>
      </c>
      <c r="J21" s="6"/>
    </row>
    <row r="22" spans="2:12" x14ac:dyDescent="0.3">
      <c r="B22" s="4" t="s">
        <v>6</v>
      </c>
      <c r="C22" s="5">
        <v>3</v>
      </c>
      <c r="D22" s="5"/>
      <c r="E22" s="5">
        <v>1</v>
      </c>
      <c r="F22" s="12" t="s">
        <v>63</v>
      </c>
      <c r="G22" s="6">
        <f t="shared" si="2"/>
        <v>4</v>
      </c>
      <c r="H22" s="4" t="str">
        <f>H16</f>
        <v>HTML, Controller, Python-Object-File</v>
      </c>
      <c r="I22" s="5"/>
      <c r="J22" s="6" t="s">
        <v>37</v>
      </c>
    </row>
    <row r="23" spans="2:12" x14ac:dyDescent="0.3">
      <c r="B23" s="7" t="s">
        <v>7</v>
      </c>
      <c r="C23" s="8"/>
      <c r="D23" s="8"/>
      <c r="E23" s="8"/>
      <c r="F23" s="8"/>
      <c r="G23" s="6">
        <f t="shared" si="2"/>
        <v>0</v>
      </c>
      <c r="H23" s="7"/>
      <c r="I23" s="8"/>
      <c r="J23" s="9"/>
      <c r="K23" t="s">
        <v>64</v>
      </c>
      <c r="L23">
        <v>35.67</v>
      </c>
    </row>
    <row r="24" spans="2:12" x14ac:dyDescent="0.3">
      <c r="B24" s="10" t="s">
        <v>21</v>
      </c>
      <c r="C24" s="2" t="s">
        <v>8</v>
      </c>
      <c r="D24" s="2" t="s">
        <v>9</v>
      </c>
      <c r="E24" s="2" t="s">
        <v>10</v>
      </c>
      <c r="F24" s="2" t="s">
        <v>11</v>
      </c>
      <c r="G24" s="3" t="s">
        <v>12</v>
      </c>
      <c r="H24" s="1" t="s">
        <v>8</v>
      </c>
      <c r="I24" s="2" t="s">
        <v>9</v>
      </c>
      <c r="J24" s="3" t="s">
        <v>10</v>
      </c>
    </row>
    <row r="25" spans="2:12" x14ac:dyDescent="0.3">
      <c r="B25" s="4" t="s">
        <v>3</v>
      </c>
      <c r="C25" s="5"/>
      <c r="D25" s="5">
        <v>1</v>
      </c>
      <c r="E25" s="5"/>
      <c r="F25" s="12" t="s">
        <v>41</v>
      </c>
      <c r="G25" s="6">
        <f>SUM(C25:E25)</f>
        <v>1</v>
      </c>
      <c r="H25" s="4"/>
      <c r="I25" s="5" t="s">
        <v>45</v>
      </c>
      <c r="J25" s="6"/>
    </row>
    <row r="26" spans="2:12" x14ac:dyDescent="0.3">
      <c r="B26" s="4" t="s">
        <v>4</v>
      </c>
      <c r="C26" s="5"/>
      <c r="D26" s="5">
        <v>1</v>
      </c>
      <c r="E26" s="5"/>
      <c r="F26" s="12" t="s">
        <v>63</v>
      </c>
      <c r="G26" s="6">
        <f t="shared" ref="G26:G29" si="3">SUM(C26:E26)</f>
        <v>1</v>
      </c>
      <c r="H26" s="4"/>
      <c r="I26" s="5" t="s">
        <v>47</v>
      </c>
      <c r="J26" s="6"/>
    </row>
    <row r="27" spans="2:12" x14ac:dyDescent="0.3">
      <c r="B27" s="4" t="s">
        <v>5</v>
      </c>
      <c r="C27" s="5"/>
      <c r="D27" s="5"/>
      <c r="E27" s="5"/>
      <c r="F27" s="5"/>
      <c r="G27" s="6">
        <f t="shared" si="3"/>
        <v>0</v>
      </c>
      <c r="H27" s="4"/>
      <c r="I27" s="5"/>
      <c r="J27" s="6"/>
    </row>
    <row r="28" spans="2:12" x14ac:dyDescent="0.3">
      <c r="B28" s="4" t="s">
        <v>6</v>
      </c>
      <c r="C28" s="5">
        <v>3</v>
      </c>
      <c r="D28" s="5">
        <v>1</v>
      </c>
      <c r="E28" s="5">
        <v>1</v>
      </c>
      <c r="F28" s="12" t="s">
        <v>63</v>
      </c>
      <c r="G28" s="6">
        <f t="shared" si="3"/>
        <v>5</v>
      </c>
      <c r="H28" s="4" t="str">
        <f>H22</f>
        <v>HTML, Controller, Python-Object-File</v>
      </c>
      <c r="I28" s="5" t="s">
        <v>46</v>
      </c>
      <c r="J28" s="6" t="s">
        <v>37</v>
      </c>
    </row>
    <row r="29" spans="2:12" x14ac:dyDescent="0.3">
      <c r="B29" s="7" t="s">
        <v>7</v>
      </c>
      <c r="C29" s="8"/>
      <c r="D29" s="8"/>
      <c r="E29" s="8"/>
      <c r="F29" s="8"/>
      <c r="G29" s="6">
        <f t="shared" si="3"/>
        <v>0</v>
      </c>
      <c r="H29" s="7"/>
      <c r="I29" s="8"/>
      <c r="J29" s="9"/>
      <c r="K29" t="s">
        <v>64</v>
      </c>
      <c r="L29">
        <v>50.46</v>
      </c>
    </row>
    <row r="30" spans="2:12" x14ac:dyDescent="0.3">
      <c r="B30" s="10" t="s">
        <v>22</v>
      </c>
      <c r="C30" s="2" t="s">
        <v>8</v>
      </c>
      <c r="D30" s="2" t="s">
        <v>9</v>
      </c>
      <c r="E30" s="2" t="s">
        <v>10</v>
      </c>
      <c r="F30" s="2" t="s">
        <v>11</v>
      </c>
      <c r="G30" s="3" t="s">
        <v>12</v>
      </c>
      <c r="H30" s="1" t="s">
        <v>8</v>
      </c>
      <c r="I30" s="2" t="s">
        <v>9</v>
      </c>
      <c r="J30" s="3" t="s">
        <v>10</v>
      </c>
    </row>
    <row r="31" spans="2:12" x14ac:dyDescent="0.3">
      <c r="B31" s="4" t="s">
        <v>3</v>
      </c>
      <c r="C31" s="5"/>
      <c r="D31" s="5">
        <v>1</v>
      </c>
      <c r="E31" s="5"/>
      <c r="F31" s="12" t="s">
        <v>65</v>
      </c>
      <c r="G31" s="6">
        <f>SUM(C31:E31)</f>
        <v>1</v>
      </c>
      <c r="H31" s="4"/>
      <c r="I31" s="12" t="s">
        <v>49</v>
      </c>
      <c r="J31" s="6"/>
    </row>
    <row r="32" spans="2:12" x14ac:dyDescent="0.3">
      <c r="B32" s="4" t="s">
        <v>4</v>
      </c>
      <c r="C32" s="5"/>
      <c r="D32" s="5">
        <v>1</v>
      </c>
      <c r="E32" s="5"/>
      <c r="F32" s="12" t="s">
        <v>65</v>
      </c>
      <c r="G32" s="6">
        <f t="shared" ref="G32:G35" si="4">SUM(C32:E32)</f>
        <v>1</v>
      </c>
      <c r="H32" s="4"/>
      <c r="I32" s="12" t="s">
        <v>50</v>
      </c>
      <c r="J32" s="6"/>
    </row>
    <row r="33" spans="2:12" x14ac:dyDescent="0.3">
      <c r="B33" s="4" t="s">
        <v>5</v>
      </c>
      <c r="C33" s="5"/>
      <c r="D33" s="5"/>
      <c r="E33" s="5"/>
      <c r="F33" s="5"/>
      <c r="G33" s="6">
        <f t="shared" si="4"/>
        <v>0</v>
      </c>
      <c r="H33" s="4"/>
      <c r="I33" s="5"/>
      <c r="J33" s="6"/>
    </row>
    <row r="34" spans="2:12" x14ac:dyDescent="0.3">
      <c r="B34" s="4" t="s">
        <v>6</v>
      </c>
      <c r="C34" s="5">
        <v>3</v>
      </c>
      <c r="D34" s="5">
        <v>1</v>
      </c>
      <c r="E34" s="5">
        <v>1</v>
      </c>
      <c r="F34" s="12" t="s">
        <v>63</v>
      </c>
      <c r="G34" s="6">
        <f t="shared" si="4"/>
        <v>5</v>
      </c>
      <c r="H34" s="4" t="str">
        <f>H28</f>
        <v>HTML, Controller, Python-Object-File</v>
      </c>
      <c r="I34" s="5" t="s">
        <v>48</v>
      </c>
      <c r="J34" s="6" t="s">
        <v>37</v>
      </c>
    </row>
    <row r="35" spans="2:12" x14ac:dyDescent="0.3">
      <c r="B35" s="7" t="s">
        <v>7</v>
      </c>
      <c r="C35" s="8"/>
      <c r="D35" s="8"/>
      <c r="E35" s="8"/>
      <c r="F35" s="8"/>
      <c r="G35" s="6">
        <f t="shared" si="4"/>
        <v>0</v>
      </c>
      <c r="H35" s="7"/>
      <c r="I35" s="8"/>
      <c r="J35" s="9"/>
      <c r="K35" t="s">
        <v>64</v>
      </c>
      <c r="L35">
        <v>41.76</v>
      </c>
    </row>
    <row r="36" spans="2:12" x14ac:dyDescent="0.3">
      <c r="B36" s="10" t="s">
        <v>23</v>
      </c>
      <c r="C36" s="2" t="s">
        <v>8</v>
      </c>
      <c r="D36" s="2" t="s">
        <v>9</v>
      </c>
      <c r="E36" s="2" t="s">
        <v>10</v>
      </c>
      <c r="F36" s="2" t="s">
        <v>11</v>
      </c>
      <c r="G36" s="3" t="s">
        <v>12</v>
      </c>
      <c r="H36" s="1" t="s">
        <v>8</v>
      </c>
      <c r="I36" s="2" t="s">
        <v>9</v>
      </c>
      <c r="J36" s="3" t="s">
        <v>10</v>
      </c>
    </row>
    <row r="37" spans="2:12" x14ac:dyDescent="0.3">
      <c r="B37" s="4" t="s">
        <v>3</v>
      </c>
      <c r="C37" s="5"/>
      <c r="D37" s="5">
        <v>3</v>
      </c>
      <c r="E37" s="5"/>
      <c r="F37" s="12" t="s">
        <v>65</v>
      </c>
      <c r="G37" s="6">
        <f>SUM(C37:E37)</f>
        <v>3</v>
      </c>
      <c r="H37" s="4"/>
      <c r="I37" s="12" t="s">
        <v>52</v>
      </c>
      <c r="J37" s="6"/>
    </row>
    <row r="38" spans="2:12" x14ac:dyDescent="0.3">
      <c r="B38" s="4" t="s">
        <v>4</v>
      </c>
      <c r="C38" s="5"/>
      <c r="D38" s="5"/>
      <c r="E38" s="5"/>
      <c r="F38" s="5"/>
      <c r="G38" s="6">
        <f t="shared" ref="G38:G41" si="5">SUM(C38:E38)</f>
        <v>0</v>
      </c>
      <c r="H38" s="4"/>
      <c r="J38" s="6"/>
    </row>
    <row r="39" spans="2:12" x14ac:dyDescent="0.3">
      <c r="B39" s="4" t="s">
        <v>5</v>
      </c>
      <c r="C39" s="5"/>
      <c r="D39" s="5"/>
      <c r="E39" s="5"/>
      <c r="F39" s="5"/>
      <c r="G39" s="6">
        <f t="shared" si="5"/>
        <v>0</v>
      </c>
      <c r="H39" s="4"/>
      <c r="I39" s="5"/>
      <c r="J39" s="6"/>
    </row>
    <row r="40" spans="2:12" x14ac:dyDescent="0.3">
      <c r="B40" s="4" t="s">
        <v>6</v>
      </c>
      <c r="C40" s="5">
        <v>3</v>
      </c>
      <c r="D40" s="5"/>
      <c r="E40" s="5">
        <v>1</v>
      </c>
      <c r="F40" s="5" t="s">
        <v>63</v>
      </c>
      <c r="G40" s="6">
        <f t="shared" si="5"/>
        <v>4</v>
      </c>
      <c r="H40" s="4" t="str">
        <f>H34</f>
        <v>HTML, Controller, Python-Object-File</v>
      </c>
      <c r="I40" s="5"/>
      <c r="J40" s="6" t="s">
        <v>37</v>
      </c>
    </row>
    <row r="41" spans="2:12" x14ac:dyDescent="0.3">
      <c r="B41" s="7" t="s">
        <v>7</v>
      </c>
      <c r="C41" s="8"/>
      <c r="D41" s="8"/>
      <c r="E41" s="8"/>
      <c r="F41" s="8"/>
      <c r="G41" s="6">
        <f t="shared" si="5"/>
        <v>0</v>
      </c>
      <c r="H41" s="7"/>
      <c r="I41" s="8"/>
      <c r="J41" s="9"/>
      <c r="K41" t="s">
        <v>64</v>
      </c>
      <c r="L41">
        <v>32.19</v>
      </c>
    </row>
    <row r="42" spans="2:12" x14ac:dyDescent="0.3">
      <c r="B42" s="10" t="s">
        <v>24</v>
      </c>
      <c r="C42" s="2" t="s">
        <v>8</v>
      </c>
      <c r="D42" s="2" t="s">
        <v>9</v>
      </c>
      <c r="E42" s="2" t="s">
        <v>10</v>
      </c>
      <c r="F42" s="2" t="s">
        <v>11</v>
      </c>
      <c r="G42" s="3" t="s">
        <v>12</v>
      </c>
      <c r="H42" s="1" t="s">
        <v>8</v>
      </c>
      <c r="I42" s="2" t="s">
        <v>9</v>
      </c>
      <c r="J42" s="3" t="s">
        <v>10</v>
      </c>
    </row>
    <row r="43" spans="2:12" x14ac:dyDescent="0.3">
      <c r="B43" s="4" t="s">
        <v>3</v>
      </c>
      <c r="C43" s="5"/>
      <c r="D43" s="5">
        <v>3</v>
      </c>
      <c r="E43" s="5"/>
      <c r="F43" s="5" t="s">
        <v>63</v>
      </c>
      <c r="G43" s="6">
        <f>SUM(C43:E43)</f>
        <v>3</v>
      </c>
      <c r="H43" s="4"/>
      <c r="I43" s="5" t="s">
        <v>53</v>
      </c>
      <c r="J43" s="6"/>
    </row>
    <row r="44" spans="2:12" x14ac:dyDescent="0.3">
      <c r="B44" s="4" t="s">
        <v>4</v>
      </c>
      <c r="C44" s="5"/>
      <c r="D44" s="5">
        <v>1</v>
      </c>
      <c r="E44" s="5"/>
      <c r="F44" s="12" t="s">
        <v>41</v>
      </c>
      <c r="G44" s="6">
        <f t="shared" ref="G44:G47" si="6">SUM(C44:E44)</f>
        <v>1</v>
      </c>
      <c r="H44" s="4"/>
      <c r="I44" s="12" t="s">
        <v>51</v>
      </c>
      <c r="J44" s="6"/>
    </row>
    <row r="45" spans="2:12" x14ac:dyDescent="0.3">
      <c r="B45" s="4" t="s">
        <v>5</v>
      </c>
      <c r="C45" s="5"/>
      <c r="D45" s="5"/>
      <c r="E45" s="5"/>
      <c r="F45" s="5"/>
      <c r="G45" s="6">
        <f t="shared" si="6"/>
        <v>0</v>
      </c>
      <c r="H45" s="4"/>
      <c r="I45" s="5"/>
      <c r="J45" s="6"/>
    </row>
    <row r="46" spans="2:12" x14ac:dyDescent="0.3">
      <c r="B46" s="4" t="s">
        <v>6</v>
      </c>
      <c r="C46" s="5">
        <v>3</v>
      </c>
      <c r="D46" s="5"/>
      <c r="E46" s="5">
        <v>1</v>
      </c>
      <c r="F46" s="12" t="s">
        <v>63</v>
      </c>
      <c r="G46" s="6">
        <f t="shared" si="6"/>
        <v>4</v>
      </c>
      <c r="H46" s="4" t="str">
        <f>H40</f>
        <v>HTML, Controller, Python-Object-File</v>
      </c>
      <c r="I46" s="5"/>
      <c r="J46" s="6" t="s">
        <v>37</v>
      </c>
    </row>
    <row r="47" spans="2:12" x14ac:dyDescent="0.3">
      <c r="B47" s="7" t="s">
        <v>7</v>
      </c>
      <c r="C47" s="8"/>
      <c r="D47" s="8"/>
      <c r="E47" s="8"/>
      <c r="F47" s="8"/>
      <c r="G47" s="6">
        <f t="shared" si="6"/>
        <v>0</v>
      </c>
      <c r="H47" s="7"/>
      <c r="I47" s="8"/>
      <c r="J47" s="9"/>
      <c r="K47" t="s">
        <v>64</v>
      </c>
      <c r="L47">
        <v>46.98</v>
      </c>
    </row>
    <row r="48" spans="2:12" x14ac:dyDescent="0.3">
      <c r="B48" s="10" t="s">
        <v>25</v>
      </c>
      <c r="C48" s="2" t="s">
        <v>8</v>
      </c>
      <c r="D48" s="2" t="s">
        <v>9</v>
      </c>
      <c r="E48" s="2" t="s">
        <v>10</v>
      </c>
      <c r="F48" s="2" t="s">
        <v>11</v>
      </c>
      <c r="G48" s="3" t="s">
        <v>12</v>
      </c>
      <c r="H48" s="1" t="s">
        <v>8</v>
      </c>
      <c r="I48" s="2" t="s">
        <v>9</v>
      </c>
      <c r="J48" s="3" t="s">
        <v>10</v>
      </c>
    </row>
    <row r="49" spans="2:12" x14ac:dyDescent="0.3">
      <c r="B49" s="4" t="s">
        <v>3</v>
      </c>
      <c r="C49" s="5"/>
      <c r="D49" s="5">
        <v>4</v>
      </c>
      <c r="E49" s="5"/>
      <c r="F49" s="12" t="s">
        <v>41</v>
      </c>
      <c r="G49" s="6">
        <f>SUM(C49:E49)</f>
        <v>4</v>
      </c>
      <c r="H49" s="4"/>
      <c r="I49" s="5" t="s">
        <v>55</v>
      </c>
      <c r="J49" s="6"/>
    </row>
    <row r="50" spans="2:12" x14ac:dyDescent="0.3">
      <c r="B50" s="4" t="s">
        <v>4</v>
      </c>
      <c r="C50" s="5"/>
      <c r="D50" s="5"/>
      <c r="E50" s="5"/>
      <c r="F50" s="5"/>
      <c r="G50" s="6">
        <f t="shared" ref="G50:G53" si="7">SUM(C50:E50)</f>
        <v>0</v>
      </c>
      <c r="H50" s="4"/>
      <c r="I50" s="5"/>
      <c r="J50" s="6"/>
    </row>
    <row r="51" spans="2:12" x14ac:dyDescent="0.3">
      <c r="B51" s="4" t="s">
        <v>5</v>
      </c>
      <c r="C51" s="5"/>
      <c r="D51" s="5">
        <v>1</v>
      </c>
      <c r="E51" s="5">
        <v>1</v>
      </c>
      <c r="F51" s="12" t="s">
        <v>65</v>
      </c>
      <c r="G51" s="6">
        <f t="shared" si="7"/>
        <v>2</v>
      </c>
      <c r="H51" s="4"/>
      <c r="I51" s="5" t="s">
        <v>54</v>
      </c>
      <c r="J51" s="6" t="s">
        <v>62</v>
      </c>
    </row>
    <row r="52" spans="2:12" x14ac:dyDescent="0.3">
      <c r="B52" s="4" t="s">
        <v>6</v>
      </c>
      <c r="C52" s="5">
        <v>3</v>
      </c>
      <c r="D52" s="5"/>
      <c r="E52" s="5">
        <v>1</v>
      </c>
      <c r="F52" s="12" t="s">
        <v>63</v>
      </c>
      <c r="G52" s="6">
        <f t="shared" si="7"/>
        <v>4</v>
      </c>
      <c r="H52" s="4" t="str">
        <f>H46</f>
        <v>HTML, Controller, Python-Object-File</v>
      </c>
      <c r="I52" s="5"/>
      <c r="J52" s="6" t="s">
        <v>37</v>
      </c>
    </row>
    <row r="53" spans="2:12" x14ac:dyDescent="0.3">
      <c r="B53" s="7" t="s">
        <v>7</v>
      </c>
      <c r="C53" s="8"/>
      <c r="D53" s="8"/>
      <c r="E53" s="8"/>
      <c r="F53" s="8"/>
      <c r="G53" s="6">
        <f t="shared" si="7"/>
        <v>0</v>
      </c>
      <c r="H53" s="7"/>
      <c r="I53" s="8"/>
      <c r="J53" s="9"/>
      <c r="K53" t="s">
        <v>64</v>
      </c>
      <c r="L53">
        <v>53.94</v>
      </c>
    </row>
    <row r="54" spans="2:12" x14ac:dyDescent="0.3">
      <c r="B54" s="10" t="s">
        <v>26</v>
      </c>
      <c r="C54" s="2" t="s">
        <v>8</v>
      </c>
      <c r="D54" s="2" t="s">
        <v>9</v>
      </c>
      <c r="E54" s="2" t="s">
        <v>10</v>
      </c>
      <c r="F54" s="2" t="s">
        <v>11</v>
      </c>
      <c r="G54" s="3" t="s">
        <v>12</v>
      </c>
      <c r="H54" s="1" t="s">
        <v>8</v>
      </c>
      <c r="I54" s="2" t="s">
        <v>9</v>
      </c>
      <c r="J54" s="3" t="s">
        <v>10</v>
      </c>
    </row>
    <row r="55" spans="2:12" x14ac:dyDescent="0.3">
      <c r="B55" s="4" t="s">
        <v>3</v>
      </c>
      <c r="C55" s="5"/>
      <c r="D55" s="5">
        <v>2</v>
      </c>
      <c r="E55" s="5"/>
      <c r="F55" s="12" t="s">
        <v>63</v>
      </c>
      <c r="G55" s="6">
        <f>SUM(C55:E55)</f>
        <v>2</v>
      </c>
      <c r="H55" s="4"/>
      <c r="I55" s="5" t="s">
        <v>56</v>
      </c>
      <c r="J55" s="6"/>
    </row>
    <row r="56" spans="2:12" x14ac:dyDescent="0.3">
      <c r="B56" s="4" t="s">
        <v>4</v>
      </c>
      <c r="C56" s="5"/>
      <c r="D56" s="5">
        <v>1</v>
      </c>
      <c r="E56" s="5"/>
      <c r="F56" s="12" t="s">
        <v>65</v>
      </c>
      <c r="G56" s="6">
        <f t="shared" ref="G56:G59" si="8">SUM(C56:E56)</f>
        <v>1</v>
      </c>
      <c r="H56" s="4"/>
      <c r="I56" s="5" t="s">
        <v>57</v>
      </c>
      <c r="J56" s="6"/>
    </row>
    <row r="57" spans="2:12" x14ac:dyDescent="0.3">
      <c r="B57" s="4" t="s">
        <v>5</v>
      </c>
      <c r="C57" s="5"/>
      <c r="D57" s="5">
        <v>1</v>
      </c>
      <c r="E57" s="5">
        <v>1</v>
      </c>
      <c r="F57" s="12" t="s">
        <v>65</v>
      </c>
      <c r="G57" s="6">
        <f t="shared" si="8"/>
        <v>2</v>
      </c>
      <c r="H57" s="4"/>
      <c r="I57" s="12" t="s">
        <v>58</v>
      </c>
      <c r="J57" s="6" t="s">
        <v>59</v>
      </c>
    </row>
    <row r="58" spans="2:12" x14ac:dyDescent="0.3">
      <c r="B58" s="4" t="s">
        <v>6</v>
      </c>
      <c r="C58" s="5">
        <v>3</v>
      </c>
      <c r="D58" s="5"/>
      <c r="E58" s="5">
        <v>1</v>
      </c>
      <c r="F58" s="12" t="s">
        <v>63</v>
      </c>
      <c r="G58" s="6">
        <f t="shared" si="8"/>
        <v>4</v>
      </c>
      <c r="H58" s="4" t="str">
        <f>H52</f>
        <v>HTML, Controller, Python-Object-File</v>
      </c>
      <c r="I58" s="5"/>
      <c r="J58" s="6" t="s">
        <v>37</v>
      </c>
    </row>
    <row r="59" spans="2:12" x14ac:dyDescent="0.3">
      <c r="B59" s="7" t="s">
        <v>7</v>
      </c>
      <c r="C59" s="8"/>
      <c r="D59" s="8"/>
      <c r="E59" s="8"/>
      <c r="F59" s="8"/>
      <c r="G59" s="6">
        <f t="shared" si="8"/>
        <v>0</v>
      </c>
      <c r="H59" s="7"/>
      <c r="I59" s="8"/>
      <c r="J59" s="9"/>
      <c r="K59" t="s">
        <v>64</v>
      </c>
      <c r="L59">
        <v>58.29</v>
      </c>
    </row>
    <row r="60" spans="2:12" x14ac:dyDescent="0.3">
      <c r="B60" s="10" t="s">
        <v>27</v>
      </c>
      <c r="C60" s="2" t="s">
        <v>8</v>
      </c>
      <c r="D60" s="2" t="s">
        <v>9</v>
      </c>
      <c r="E60" s="2" t="s">
        <v>10</v>
      </c>
      <c r="F60" s="2" t="s">
        <v>11</v>
      </c>
      <c r="G60" s="3" t="s">
        <v>12</v>
      </c>
      <c r="H60" s="1" t="s">
        <v>8</v>
      </c>
      <c r="I60" s="2" t="s">
        <v>9</v>
      </c>
      <c r="J60" s="3" t="s">
        <v>10</v>
      </c>
    </row>
    <row r="61" spans="2:12" x14ac:dyDescent="0.3">
      <c r="B61" s="4" t="s">
        <v>3</v>
      </c>
      <c r="C61" s="5"/>
      <c r="D61" s="5">
        <v>1</v>
      </c>
      <c r="E61" s="5"/>
      <c r="F61" s="12" t="s">
        <v>41</v>
      </c>
      <c r="G61" s="6">
        <f>SUM(C61:E61)</f>
        <v>1</v>
      </c>
      <c r="H61" s="4"/>
      <c r="I61" s="12" t="s">
        <v>60</v>
      </c>
      <c r="J61" s="6"/>
    </row>
    <row r="62" spans="2:12" x14ac:dyDescent="0.3">
      <c r="B62" s="4" t="s">
        <v>4</v>
      </c>
      <c r="C62" s="5"/>
      <c r="D62" s="5">
        <v>1</v>
      </c>
      <c r="E62" s="5"/>
      <c r="F62" s="12" t="s">
        <v>41</v>
      </c>
      <c r="G62" s="6">
        <f t="shared" ref="G62:G65" si="9">SUM(C62:E62)</f>
        <v>1</v>
      </c>
      <c r="H62" s="4"/>
      <c r="I62" s="12" t="s">
        <v>61</v>
      </c>
      <c r="J62" s="6"/>
    </row>
    <row r="63" spans="2:12" x14ac:dyDescent="0.3">
      <c r="B63" s="4" t="s">
        <v>5</v>
      </c>
      <c r="C63" s="5"/>
      <c r="D63" s="5"/>
      <c r="E63" s="5">
        <v>1</v>
      </c>
      <c r="F63" s="12" t="s">
        <v>63</v>
      </c>
      <c r="G63" s="6">
        <f t="shared" si="9"/>
        <v>1</v>
      </c>
      <c r="H63" s="4"/>
      <c r="I63" s="5"/>
      <c r="J63" s="6" t="s">
        <v>62</v>
      </c>
    </row>
    <row r="64" spans="2:12" x14ac:dyDescent="0.3">
      <c r="B64" s="4" t="s">
        <v>6</v>
      </c>
      <c r="C64" s="5">
        <v>3</v>
      </c>
      <c r="D64" s="5"/>
      <c r="E64" s="5">
        <v>1</v>
      </c>
      <c r="F64" s="12" t="s">
        <v>63</v>
      </c>
      <c r="G64" s="6">
        <f t="shared" si="9"/>
        <v>4</v>
      </c>
      <c r="H64" s="4" t="str">
        <f>H58</f>
        <v>HTML, Controller, Python-Object-File</v>
      </c>
      <c r="I64" s="5"/>
      <c r="J64" s="6" t="s">
        <v>37</v>
      </c>
    </row>
    <row r="65" spans="2:12" x14ac:dyDescent="0.3">
      <c r="B65" s="7" t="s">
        <v>7</v>
      </c>
      <c r="C65" s="8"/>
      <c r="D65" s="8"/>
      <c r="E65" s="8"/>
      <c r="F65" s="8"/>
      <c r="G65" s="9">
        <f t="shared" si="9"/>
        <v>0</v>
      </c>
      <c r="H65" s="7"/>
      <c r="I65" s="8"/>
      <c r="J65" s="9"/>
      <c r="K65" t="s">
        <v>64</v>
      </c>
      <c r="L65">
        <v>44.37</v>
      </c>
    </row>
    <row r="67" spans="2:12" x14ac:dyDescent="0.3">
      <c r="C67" s="11" t="s">
        <v>32</v>
      </c>
      <c r="H67">
        <v>1</v>
      </c>
    </row>
    <row r="68" spans="2:12" x14ac:dyDescent="0.3">
      <c r="B68" t="s">
        <v>28</v>
      </c>
      <c r="C68" t="s">
        <v>30</v>
      </c>
      <c r="D68" t="s">
        <v>29</v>
      </c>
      <c r="E68" t="s">
        <v>31</v>
      </c>
      <c r="F68" t="s">
        <v>0</v>
      </c>
      <c r="H68" t="s">
        <v>69</v>
      </c>
      <c r="I68" t="s">
        <v>0</v>
      </c>
    </row>
    <row r="69" spans="2:12" x14ac:dyDescent="0.3">
      <c r="B69" s="1" t="str">
        <f>B6</f>
        <v>New Portfolio</v>
      </c>
      <c r="C69" s="2">
        <f>19*60</f>
        <v>1140</v>
      </c>
      <c r="D69" s="2">
        <f>15*60</f>
        <v>900</v>
      </c>
      <c r="E69" s="2"/>
      <c r="F69" s="16">
        <f>L11</f>
        <v>50.46</v>
      </c>
      <c r="G69" t="str">
        <f>B69</f>
        <v>New Portfolio</v>
      </c>
      <c r="H69">
        <f>D69/$H$67</f>
        <v>900</v>
      </c>
      <c r="I69">
        <f>F69</f>
        <v>50.46</v>
      </c>
    </row>
    <row r="70" spans="2:12" x14ac:dyDescent="0.3">
      <c r="B70" s="4" t="str">
        <f>B12</f>
        <v>Exporting Portfolio</v>
      </c>
      <c r="C70" s="5">
        <f>25*60</f>
        <v>1500</v>
      </c>
      <c r="D70" s="5">
        <f>22*60</f>
        <v>1320</v>
      </c>
      <c r="E70" s="5"/>
      <c r="F70" s="17">
        <f>L17</f>
        <v>46.11</v>
      </c>
      <c r="G70" t="str">
        <f t="shared" ref="G70:G73" si="10">B70</f>
        <v>Exporting Portfolio</v>
      </c>
      <c r="H70">
        <f t="shared" ref="H70:H72" si="11">D70/$H$67</f>
        <v>1320</v>
      </c>
      <c r="I70">
        <f t="shared" ref="I70:I72" si="12">F70</f>
        <v>46.11</v>
      </c>
    </row>
    <row r="71" spans="2:12" x14ac:dyDescent="0.3">
      <c r="B71" s="4" t="str">
        <f>B18</f>
        <v>Add Stock</v>
      </c>
      <c r="C71" s="5">
        <f>11*60</f>
        <v>660</v>
      </c>
      <c r="D71" s="5">
        <f>8*60</f>
        <v>480</v>
      </c>
      <c r="E71" s="5"/>
      <c r="F71" s="17">
        <f>L23</f>
        <v>35.67</v>
      </c>
      <c r="G71" t="str">
        <f t="shared" si="10"/>
        <v>Add Stock</v>
      </c>
      <c r="H71">
        <f t="shared" si="11"/>
        <v>480</v>
      </c>
      <c r="I71">
        <f t="shared" si="12"/>
        <v>35.67</v>
      </c>
    </row>
    <row r="72" spans="2:12" x14ac:dyDescent="0.3">
      <c r="B72" s="4" t="str">
        <f>B24</f>
        <v>Create Chart</v>
      </c>
      <c r="C72" s="5">
        <f>12*60</f>
        <v>720</v>
      </c>
      <c r="D72" s="5">
        <f>13*60</f>
        <v>780</v>
      </c>
      <c r="E72" s="5"/>
      <c r="F72" s="17">
        <f>L29</f>
        <v>50.46</v>
      </c>
      <c r="G72" t="str">
        <f t="shared" si="10"/>
        <v>Create Chart</v>
      </c>
      <c r="H72">
        <f t="shared" si="11"/>
        <v>780</v>
      </c>
      <c r="I72">
        <f t="shared" si="12"/>
        <v>50.46</v>
      </c>
    </row>
    <row r="73" spans="2:12" x14ac:dyDescent="0.3">
      <c r="B73" s="7" t="str">
        <f>B30</f>
        <v>Add Figure</v>
      </c>
      <c r="C73" s="8">
        <f>5*60</f>
        <v>300</v>
      </c>
      <c r="D73" s="8"/>
      <c r="E73" s="5"/>
      <c r="F73" s="18">
        <f>L35</f>
        <v>41.76</v>
      </c>
    </row>
    <row r="74" spans="2:12" x14ac:dyDescent="0.3">
      <c r="B74" s="1" t="str">
        <f>B36</f>
        <v>Access and Save Portfolio</v>
      </c>
      <c r="C74" s="2">
        <f>26*60</f>
        <v>1560</v>
      </c>
      <c r="D74" s="2"/>
      <c r="E74" s="13">
        <f>ABS((F74-$J$74)/$H$74)</f>
        <v>415.90476190476232</v>
      </c>
      <c r="F74" s="16">
        <f>L41</f>
        <v>32.19</v>
      </c>
      <c r="G74" t="s">
        <v>66</v>
      </c>
      <c r="H74">
        <v>1.0500000000000001E-2</v>
      </c>
      <c r="I74" t="s">
        <v>70</v>
      </c>
      <c r="J74">
        <v>36.557000000000002</v>
      </c>
    </row>
    <row r="75" spans="2:12" x14ac:dyDescent="0.3">
      <c r="B75" s="4" t="str">
        <f>B42</f>
        <v>Portfolio Settings</v>
      </c>
      <c r="C75" s="5">
        <f>20*60</f>
        <v>1200</v>
      </c>
      <c r="D75" s="5"/>
      <c r="E75" s="14">
        <f t="shared" ref="E75:E78" si="13">ABS((F75-$J$74)/$H$74)</f>
        <v>992.66666666666606</v>
      </c>
      <c r="F75" s="17">
        <f>L47</f>
        <v>46.98</v>
      </c>
      <c r="G75" t="s">
        <v>67</v>
      </c>
    </row>
    <row r="76" spans="2:12" x14ac:dyDescent="0.3">
      <c r="B76" s="4" t="str">
        <f>B48</f>
        <v>FetchHistoricalData</v>
      </c>
      <c r="C76" s="5">
        <f>35*60</f>
        <v>2100</v>
      </c>
      <c r="D76" s="5"/>
      <c r="E76" s="14">
        <f t="shared" si="13"/>
        <v>1655.5238095238089</v>
      </c>
      <c r="F76" s="17">
        <f>L53</f>
        <v>53.94</v>
      </c>
      <c r="G76" t="s">
        <v>68</v>
      </c>
    </row>
    <row r="77" spans="2:12" x14ac:dyDescent="0.3">
      <c r="B77" s="4" t="str">
        <f>B54</f>
        <v>List All Tickers</v>
      </c>
      <c r="C77" s="5">
        <f>23*60</f>
        <v>1380</v>
      </c>
      <c r="D77" s="5"/>
      <c r="E77" s="14">
        <f t="shared" si="13"/>
        <v>2069.8095238095234</v>
      </c>
      <c r="F77" s="17">
        <f>L59</f>
        <v>58.29</v>
      </c>
    </row>
    <row r="78" spans="2:12" x14ac:dyDescent="0.3">
      <c r="B78" s="7" t="str">
        <f>B60</f>
        <v>Refreshing Whole Portfolio</v>
      </c>
      <c r="C78" s="8">
        <f>24*60</f>
        <v>1440</v>
      </c>
      <c r="D78" s="8"/>
      <c r="E78" s="15">
        <f t="shared" si="13"/>
        <v>744.09523809523762</v>
      </c>
      <c r="F78" s="18">
        <f>L65</f>
        <v>44.37</v>
      </c>
    </row>
    <row r="80" spans="2:12" x14ac:dyDescent="0.3">
      <c r="B80" s="1" t="s">
        <v>33</v>
      </c>
      <c r="C80" s="2">
        <f>SUM(C69:C78)/60</f>
        <v>200</v>
      </c>
      <c r="D80" s="2"/>
      <c r="E80" s="2"/>
      <c r="F80" s="3"/>
    </row>
    <row r="81" spans="2:6" x14ac:dyDescent="0.3">
      <c r="B81" s="7" t="s">
        <v>34</v>
      </c>
      <c r="C81" s="8"/>
      <c r="D81" s="8">
        <f>SUM(D69:D80)/60</f>
        <v>58</v>
      </c>
      <c r="E81" s="8"/>
      <c r="F81" s="9"/>
    </row>
  </sheetData>
  <hyperlinks>
    <hyperlink ref="C67" r:id="rId1"/>
  </hyperlinks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sg_Klassifizierung xmlns="1dd69248-66f9-453d-8211-ae5ae34a4b30">internal</msg_Klassifizierung>
    <msg_Status xmlns="1dd69248-66f9-453d-8211-ae5ae34a4b30">draft</msg_Status>
    <msg_Firma xmlns="1dd69248-66f9-453d-8211-ae5ae34a4b30"/>
    <msg_Version xmlns="1dd69248-66f9-453d-8211-ae5ae34a4b30">0.1</msg_Version>
    <msg_Manager xmlns="1dd69248-66f9-453d-8211-ae5ae34a4b30">[Dokumentverantwortlicher]</msg_Manager>
    <msg_Dokumententyp xmlns="1dd69248-66f9-453d-8211-ae5ae34a4b30">Schriftwechsel (allgemein)</msg_Dokumententyp>
    <msg_gueltig_ab xmlns="1dd69248-66f9-453d-8211-ae5ae34a4b30">2020-05-05T12:00:00+00:00</msg_gueltig_ab>
    <msg_gueltig_bis xmlns="1dd69248-66f9-453d-8211-ae5ae34a4b30">2026-12-31T12:00:00+00:00</msg_gueltig_bis>
    <msg_Kommentar xmlns="1dd69248-66f9-453d-8211-ae5ae34a4b30">Neues Dokument erstellt.</msg_Kommentar>
  </documentManagement>
</p:properties>
</file>

<file path=customXml/itemProps1.xml><?xml version="1.0" encoding="utf-8"?>
<ds:datastoreItem xmlns:ds="http://schemas.openxmlformats.org/officeDocument/2006/customXml" ds:itemID="{E735D549-2B51-4F4A-A94F-A8DF0FF36957}">
  <ds:schemaRefs>
    <ds:schemaRef ds:uri="http://schemas.microsoft.com/office/2006/metadata/properties"/>
    <ds:schemaRef ds:uri="http://schemas.microsoft.com/office/infopath/2007/PartnerControls"/>
    <ds:schemaRef ds:uri="1dd69248-66f9-453d-8211-ae5ae34a4b3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FP</vt:lpstr>
    </vt:vector>
  </TitlesOfParts>
  <Company>msg systems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Book1</dc:title>
  <dc:creator>Georg Hertzsch</dc:creator>
  <cp:lastModifiedBy>Georg Hertzsch</cp:lastModifiedBy>
  <cp:lastPrinted>2020-05-06T23:56:24Z</cp:lastPrinted>
  <dcterms:created xsi:type="dcterms:W3CDTF">2020-05-05T19:48:37Z</dcterms:created>
  <dcterms:modified xsi:type="dcterms:W3CDTF">2020-05-07T00:14:06Z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g_DueDateChanged">
    <vt:filetime>2020-05-05T19:48:38Z</vt:filetime>
  </property>
  <property fmtid="{D5CDD505-2E9C-101B-9397-08002B2CF9AE}" pid="3" name="msg_AssistantVisibility">
    <vt:bool>true</vt:bool>
  </property>
</Properties>
</file>