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O Crop Calendar" sheetId="1" r:id="rId4"/>
    <sheet state="visible" name="Crop Temp Lookup" sheetId="2" r:id="rId5"/>
    <sheet state="visible" name="General Climate Advisory" sheetId="3" r:id="rId6"/>
    <sheet state="hidden" name="Advisory Statement" sheetId="4" r:id="rId7"/>
    <sheet state="visible" name="Sunflower" sheetId="5" r:id="rId8"/>
    <sheet state="visible" name="Sunflower_climate_advisories" sheetId="6" r:id="rId9"/>
    <sheet state="visible" name="Tomato" sheetId="7" r:id="rId10"/>
    <sheet state="visible" name="Tomato_climate_Advisories" sheetId="8" r:id="rId11"/>
    <sheet state="visible" name="Finger millet" sheetId="9" r:id="rId12"/>
    <sheet state="visible" name="Finger millet_climate_advisorie" sheetId="10" r:id="rId13"/>
    <sheet state="visible" name="Beans" sheetId="11" r:id="rId14"/>
    <sheet state="visible" name="Beans_climate_advisories" sheetId="12" r:id="rId15"/>
    <sheet state="visible" name="Sweet potato" sheetId="13" r:id="rId16"/>
    <sheet state="visible" name="Sweet potato_climate_advisories" sheetId="14" r:id="rId17"/>
    <sheet state="visible" name="Watermelon" sheetId="15" r:id="rId18"/>
    <sheet state="visible" name="Watermelon_climate_advisories" sheetId="16" r:id="rId19"/>
    <sheet state="visible" name="Sesame" sheetId="17" r:id="rId20"/>
    <sheet state="visible" name="Sesame_climate_advisories" sheetId="18" r:id="rId21"/>
    <sheet state="visible" name="Maize" sheetId="19" r:id="rId22"/>
    <sheet state="visible" name="Maize_climate_advisories" sheetId="20" r:id="rId23"/>
    <sheet state="visible" name="Wheat" sheetId="21" r:id="rId24"/>
    <sheet state="visible" name="Wheat_climate_advisory" sheetId="22" r:id="rId25"/>
    <sheet state="visible" name="Sorghum" sheetId="23" r:id="rId26"/>
    <sheet state="visible" name="Sorghum_climate_advisories" sheetId="24" r:id="rId27"/>
    <sheet state="visible" name="Spinach" sheetId="25" r:id="rId28"/>
    <sheet state="visible" name="Spinach_climate_Advisories" sheetId="26" r:id="rId29"/>
    <sheet state="visible" name="Rice" sheetId="27" r:id="rId30"/>
    <sheet state="visible" name="Rice_climate_advisories" sheetId="28" r:id="rId31"/>
    <sheet state="visible" name="Irish potato" sheetId="29" r:id="rId32"/>
    <sheet state="visible" name="Irish Potato_climate_Advisories" sheetId="30" r:id="rId33"/>
    <sheet state="visible" name="Pumpkin" sheetId="31" r:id="rId34"/>
    <sheet state="visible" name="Pumpkin_climate_advisories" sheetId="32" r:id="rId35"/>
    <sheet state="visible" name="Hyacinth bean" sheetId="33" r:id="rId36"/>
    <sheet state="visible" name="Hyacinth bean_climate_advisorie" sheetId="34" r:id="rId37"/>
    <sheet state="visible" name="Pigeon pea" sheetId="35" r:id="rId38"/>
    <sheet state="visible" name="Pigeon pea_climate_advisories" sheetId="36" r:id="rId39"/>
    <sheet state="visible" name="Soy Bean" sheetId="37" r:id="rId40"/>
    <sheet state="visible" name="Soy Bean_climate_advisories" sheetId="38" r:id="rId41"/>
    <sheet state="visible" name="Sugarcane" sheetId="39" r:id="rId42"/>
    <sheet state="visible" name="Sugarcane_climate_advisories" sheetId="40" r:id="rId43"/>
    <sheet state="visible" name="Groundnut" sheetId="41" r:id="rId44"/>
    <sheet state="visible" name="Groundnut_climate_advisories" sheetId="42" r:id="rId45"/>
    <sheet state="visible" name="Onion" sheetId="43" r:id="rId46"/>
    <sheet state="visible" name="Onion_climate_advisories" sheetId="44" r:id="rId47"/>
    <sheet state="visible" name="Kale" sheetId="45" r:id="rId48"/>
    <sheet state="visible" name="Kale_climate_advisories" sheetId="46" r:id="rId49"/>
    <sheet state="visible" name="Green Gram" sheetId="47" r:id="rId50"/>
    <sheet state="visible" name="Green Gram_climate_advisories" sheetId="48" r:id="rId51"/>
    <sheet state="visible" name="Cabbage" sheetId="49" r:id="rId52"/>
    <sheet state="visible" name="Cabbage_climate_advisories" sheetId="50" r:id="rId53"/>
    <sheet state="visible" name="Pea,green" sheetId="51" r:id="rId54"/>
    <sheet state="visible" name="Pea,green_climate_advisories" sheetId="52" r:id="rId55"/>
    <sheet state="visible" name="Millet,pearl" sheetId="53" r:id="rId56"/>
    <sheet state="visible" name="Millet,pearl_climate_advisories" sheetId="54" r:id="rId57"/>
    <sheet state="visible" name="Carrot" sheetId="55" r:id="rId58"/>
    <sheet state="visible" name="Carrot_climate_advisories" sheetId="56" r:id="rId59"/>
    <sheet state="visible" name="Cashew nuts" sheetId="57" r:id="rId60"/>
    <sheet state="visible" name="Cashew nuts_climate_advisories" sheetId="58" r:id="rId61"/>
    <sheet state="visible" name="Cassava" sheetId="59" r:id="rId62"/>
    <sheet state="visible" name="Cassava_climate_advisories" sheetId="60" r:id="rId63"/>
    <sheet state="visible" name="Chickpea" sheetId="61" r:id="rId64"/>
    <sheet state="visible" name="Chickpea_climate_advisories" sheetId="62" r:id="rId65"/>
    <sheet state="visible" name="Cowpea" sheetId="63" r:id="rId66"/>
    <sheet state="visible" name="Cowpea_climate_advisories" sheetId="64" r:id="rId67"/>
  </sheets>
  <definedNames/>
  <calcPr/>
  <extLst>
    <ext uri="GoogleSheetsCustomDataVersion1">
      <go:sheetsCustomData xmlns:go="http://customooxmlschemas.google.com/" r:id="rId68" roundtripDataSignature="AMtx7mh8hgnghl3B9wNcgwh9rWTPi8Jh6A=="/>
    </ext>
  </extLst>
</workbook>
</file>

<file path=xl/comments1.xml><?xml version="1.0" encoding="utf-8"?>
<comments xmlns:r="http://schemas.openxmlformats.org/officeDocument/2006/relationships" xmlns="http://schemas.openxmlformats.org/spreadsheetml/2006/main">
  <authors>
    <author/>
  </authors>
  <commentList>
    <comment authorId="0" ref="AN1">
      <text>
        <t xml:space="preserve">======
ID#AAAAwZsLplk
Betsy Muriithi    (2023-05-05 12:25:27)
@phylis.korir@strathmore.edu confirm from the KALRO app if this rainfall amount is over the production period or per annum
_Assigned to Phylis Korir_
------
ID#AAAAwZsLpl0
Phylis Korir    (2023-05-05 13:05:05)
Its per annum
------
ID#AAAAwa5EA40
Betsy Muriithi    (2023-05-05 13:51:46)
for all the crops? can we convert to get the amount of rainfall needed for the production period?
------
ID#AAAAwgA19wk
Phylis Korir    (2023-05-08 07:43:38)
Yes..I have done the conversion
------
ID#AAAAwgA19wo
Phylis Korir    (2023-05-08 07:43:40)
_Marked as done_
------
ID#AAAAwgNCF38
Betsy Muriithi    (2023-05-08 11:28:20)
_Re-opened_
Hey because rainfall varies with the seasons that is short rains and long rains we cannot divide the annual rainfall by 12 to get a monthly estimate. 
If we cannot get the amount of rainfall for each planting and harvest season per crop the alterative is for the app to forecast the annual rainfall and use that to determine if the rainfall amount for the crop to thrive has been achieved. and then give that as a drawback.</t>
      </text>
    </comment>
  </commentList>
  <extLst>
    <ext uri="GoogleSheetsCustomDataVersion1">
      <go:sheetsCustomData xmlns:go="http://customooxmlschemas.google.com/" r:id="rId1" roundtripDataSignature="AMtx7miW8BQwH9gZD1mSnU6sItX/+g/twA=="/>
    </ext>
  </extLst>
</comments>
</file>

<file path=xl/sharedStrings.xml><?xml version="1.0" encoding="utf-8"?>
<sst xmlns="http://schemas.openxmlformats.org/spreadsheetml/2006/main" count="13774" uniqueCount="1236">
  <si>
    <t>Agro-ecological zones</t>
  </si>
  <si>
    <t>Administrative areas</t>
  </si>
  <si>
    <t>County 1</t>
  </si>
  <si>
    <t>County 2</t>
  </si>
  <si>
    <t>County 3</t>
  </si>
  <si>
    <t>County 4</t>
  </si>
  <si>
    <t>County 5</t>
  </si>
  <si>
    <t>County 6</t>
  </si>
  <si>
    <t>County 7</t>
  </si>
  <si>
    <t>County 8</t>
  </si>
  <si>
    <t>County 9</t>
  </si>
  <si>
    <t>County 10</t>
  </si>
  <si>
    <t>County 11</t>
  </si>
  <si>
    <t>County 12</t>
  </si>
  <si>
    <t>County 13</t>
  </si>
  <si>
    <t>County 14</t>
  </si>
  <si>
    <t>County 15</t>
  </si>
  <si>
    <t>County 16</t>
  </si>
  <si>
    <t>County 17</t>
  </si>
  <si>
    <t>County 18</t>
  </si>
  <si>
    <t>County 19</t>
  </si>
  <si>
    <t>County 20</t>
  </si>
  <si>
    <t>Agricultural practices</t>
  </si>
  <si>
    <t>Beans</t>
  </si>
  <si>
    <t>Scientific name</t>
  </si>
  <si>
    <t>Botanical family</t>
  </si>
  <si>
    <t>Other names</t>
  </si>
  <si>
    <t>Additional Information</t>
  </si>
  <si>
    <t>Planting period - onset</t>
  </si>
  <si>
    <t>Planting period - end</t>
  </si>
  <si>
    <t>Sowing / Planting rate</t>
  </si>
  <si>
    <t>Sowing/Planting rate unit</t>
  </si>
  <si>
    <t>Length of the cropping cycle</t>
  </si>
  <si>
    <t>cropping cycle(months)</t>
  </si>
  <si>
    <t>Harvesting period - onset</t>
  </si>
  <si>
    <t>Harvesting period - end</t>
  </si>
  <si>
    <t>Min Temp</t>
  </si>
  <si>
    <t>Max Temp</t>
  </si>
  <si>
    <t>Min_Rain</t>
  </si>
  <si>
    <t>Max_Rain</t>
  </si>
  <si>
    <t>Min_Rain_Growing</t>
  </si>
  <si>
    <t>Max_Rain_Growing</t>
  </si>
  <si>
    <t>Kenya</t>
  </si>
  <si>
    <t>Lower Highland Zone 1 (LH1)</t>
  </si>
  <si>
    <t>Nyanza province (Kisii), Western province (Mt Elgon), Eastern province (Embu, Meru), Central province (Except Kirinyaga), Rift valley province (Nandi, Kericho,T/Nzoia, W/pokot, Keiyo/Markwet)</t>
  </si>
  <si>
    <t>Kisii</t>
  </si>
  <si>
    <t>Bungoma</t>
  </si>
  <si>
    <t>Embu</t>
  </si>
  <si>
    <t>Meru</t>
  </si>
  <si>
    <t>Kiambu</t>
  </si>
  <si>
    <t>Muranga</t>
  </si>
  <si>
    <t>Nyandarua</t>
  </si>
  <si>
    <t>Nyeri</t>
  </si>
  <si>
    <t>Nandi</t>
  </si>
  <si>
    <t>Kericho</t>
  </si>
  <si>
    <t>Trans Nzoia</t>
  </si>
  <si>
    <t>West Pokot</t>
  </si>
  <si>
    <t>Elgeyo Marakwet</t>
  </si>
  <si>
    <t>Tea and dairy farming zones. Forest reserves.</t>
  </si>
  <si>
    <t>Phaseolus vulgaris L.</t>
  </si>
  <si>
    <t>Fabaceae</t>
  </si>
  <si>
    <t/>
  </si>
  <si>
    <t>First season</t>
  </si>
  <si>
    <t>28/02</t>
  </si>
  <si>
    <t>31/03</t>
  </si>
  <si>
    <t>40-100</t>
  </si>
  <si>
    <t>kg/ha</t>
  </si>
  <si>
    <t>90-150 days</t>
  </si>
  <si>
    <t>01/06</t>
  </si>
  <si>
    <t>31/08</t>
  </si>
  <si>
    <t>Nyanza province (Kisii), Western province (Mt Elgon), Eastern province (Embu, Meru) Central province (Except Kirinyaga), Rift valley province (Nandi, Kericho,T/Nzoia, W/pokot, Keiyo/Markwet)</t>
  </si>
  <si>
    <t>Second season</t>
  </si>
  <si>
    <t>01/08</t>
  </si>
  <si>
    <t>15/08</t>
  </si>
  <si>
    <t>01/11</t>
  </si>
  <si>
    <t>15/01</t>
  </si>
  <si>
    <t>Lower Highland Zone 2 (LH2)</t>
  </si>
  <si>
    <t>Nyanza province (Kisii), Western province (Mt Elgon), Eastern province (Meru), Central province (Kiambu, Nyeri), Rift valley province (Nandi, Kericho,T/Nzoia, W/pokot, Keiyo/Markwet, Baringo,Nakuru, Narok)</t>
  </si>
  <si>
    <t>Baringo</t>
  </si>
  <si>
    <t>Nakuru</t>
  </si>
  <si>
    <t>Narok</t>
  </si>
  <si>
    <t>Wheat, maize and pyrethrum farming.</t>
  </si>
  <si>
    <t>01/03</t>
  </si>
  <si>
    <t>01/07</t>
  </si>
  <si>
    <t>15/10</t>
  </si>
  <si>
    <t>15/03</t>
  </si>
  <si>
    <t>Lower Highland Zone 3 (LH3)</t>
  </si>
  <si>
    <t>Eastern province (Meru), Central province (Kiambu, Nyeri, Nyandarua), Rift valley province (Nandi, Kericho, T/Nzoia, Uasin Gishu, W/pokot, Keiyo/Markwet, Baringo, Laikipia, Samburu, Nakuru, Narok, Kajiado)</t>
  </si>
  <si>
    <t>Uasin Gishu</t>
  </si>
  <si>
    <t>Laikipia</t>
  </si>
  <si>
    <t>Samburu</t>
  </si>
  <si>
    <t>Kajiado</t>
  </si>
  <si>
    <t>Wheat, maize and barley farming.</t>
  </si>
  <si>
    <t>15/07</t>
  </si>
  <si>
    <t>01/10</t>
  </si>
  <si>
    <t>Lower Highland Zone 4 (LH4)</t>
  </si>
  <si>
    <t>Eastern province (Meru), Central province (Nyeri, Nyandarua), Rift valley province (T/Nzoia, Uasin Gishu, W/pokot, Samburu, Nakuru, Narok)</t>
  </si>
  <si>
    <t>Barley farming, cattle and sheep farming.</t>
  </si>
  <si>
    <t>01/04</t>
  </si>
  <si>
    <t>30/09</t>
  </si>
  <si>
    <t>Lower midland zone 1 (LM1)</t>
  </si>
  <si>
    <t>South Nyanza (Siaya), Western province (Kakamega, Busia, Bungoma).</t>
  </si>
  <si>
    <t>Siaya</t>
  </si>
  <si>
    <t>Kakamega</t>
  </si>
  <si>
    <t>Busia</t>
  </si>
  <si>
    <t>Sugarcane farming good, maize farming fair.</t>
  </si>
  <si>
    <t>70-90 days</t>
  </si>
  <si>
    <t>30/06</t>
  </si>
  <si>
    <t>01/12</t>
  </si>
  <si>
    <t>Lower midland zone 2 (LM2)</t>
  </si>
  <si>
    <t>Nyanza province (Siaya, Kisumu), Western province (Kakamega, Busia, Bungoma), Nandi, Narok.</t>
  </si>
  <si>
    <t>Kisumu</t>
  </si>
  <si>
    <t>Sugarcane farming marginal, maize farming.</t>
  </si>
  <si>
    <t>Lower midland zone 3 (LM3)</t>
  </si>
  <si>
    <t>Nyanza province (Siaya, Kisumu), Western province (Busia, Bungoma), Eastern province (Embu, Meru, Machakos), Central province (Muranga, Kirinyaga)</t>
  </si>
  <si>
    <t>Machakos</t>
  </si>
  <si>
    <t>Kirinyaga</t>
  </si>
  <si>
    <t>Maize and Cotton farming. Irrigated rice farming</t>
  </si>
  <si>
    <t>01/09</t>
  </si>
  <si>
    <t>15/11</t>
  </si>
  <si>
    <t>31/01</t>
  </si>
  <si>
    <t>Lower midland zone 4 (LM4)</t>
  </si>
  <si>
    <t>Nyanza province (Siaya, Kisumu), Western province (Busia), Eastern province (Embu, Meru, Machakos, KItui), Central province (Kiambu, Muranga, Kirinyaga), Rift valley province (W/pokot, Keiyo/Marakwet, Baringo, Kajiado), Taita Taveta</t>
  </si>
  <si>
    <t>Kitui</t>
  </si>
  <si>
    <t>Taita Taveta</t>
  </si>
  <si>
    <t>Maize, pigeon pea and sisal farming. Marginal cotton farming.</t>
  </si>
  <si>
    <t>31/10</t>
  </si>
  <si>
    <t>01/01</t>
  </si>
  <si>
    <t>Upper midland zone 1(UM1)</t>
  </si>
  <si>
    <t>Nyanza province (Kisii, Kisumu), Western province (Kakamega, Mt Elgon), Eastern province (Embu, Meru) Central province (Kiambu, Nyeri, Muranga, Nyandarua), Rift valley province (Nandi, Kericho)</t>
  </si>
  <si>
    <t>Kisumi</t>
  </si>
  <si>
    <t>Tea, coffee and maize farming.</t>
  </si>
  <si>
    <t>75-120 days</t>
  </si>
  <si>
    <t>31/07</t>
  </si>
  <si>
    <t>Upper midland zone 2 (UM2)</t>
  </si>
  <si>
    <t>Western province (Bungoma/Mt. Elgon), Eastern province (Embu, Meru, Machakos), Central province (Kiambu,Nyeri, Muranga, Kirinyaga), Rift valley province (Kericho, T/Nzoia)</t>
  </si>
  <si>
    <t>Coffee and maize farming.</t>
  </si>
  <si>
    <t>Upper midland zone 3 (UM3)</t>
  </si>
  <si>
    <t>Western province (Bungoma/Mt. Elgon), Eastern province (Embu, Meru, Machakos), Central province (Kiambu,Nyeri, Muranga, Kirinyaga), Rift valley province (Kericho, T/Nzoia,W/pokot,Baringo,Nakuru, Kajiado), Taita Taveta</t>
  </si>
  <si>
    <t>Maize farming, rainfed and irrigated coffee farming.</t>
  </si>
  <si>
    <t>Upper midland zone 4 (UM4)</t>
  </si>
  <si>
    <t>Western province (Kakamega, Bungoma), Eastern province (Embu, Meru, Machakos, Kitui), Central province (Kiambu, Nyeri, Muranga, Kirinyaga), Rift valley province (Nandi, Kericho, T/Nzoia, Uasin Gishu, W/pokot, Keiyo/Marakwet, Baringo, Nakuru, Narok, Kajiad</t>
  </si>
  <si>
    <t>Maize and sunflower farming good under unimodal rainfall, but fair under bimodal. Sisal farming in upper zone under large scale.</t>
  </si>
  <si>
    <t>Cabbage</t>
  </si>
  <si>
    <t>Brassica rapa L. subsp. chinensis</t>
  </si>
  <si>
    <t>Brassicaceae</t>
  </si>
  <si>
    <t>0.3</t>
  </si>
  <si>
    <t>60-75 days</t>
  </si>
  <si>
    <t>01/05</t>
  </si>
  <si>
    <t>15/06</t>
  </si>
  <si>
    <t>25/08</t>
  </si>
  <si>
    <t>05/09</t>
  </si>
  <si>
    <t>30/11</t>
  </si>
  <si>
    <t>15/02</t>
  </si>
  <si>
    <t>15/04</t>
  </si>
  <si>
    <t>31/05</t>
  </si>
  <si>
    <t>Brassica oleracea L. var. capitata</t>
  </si>
  <si>
    <t>75-90 days</t>
  </si>
  <si>
    <t>Upper Highland Zone 2 (UH2)</t>
  </si>
  <si>
    <t>Mountainous areas of Central Kenya (Meru, Central Province), Riftvalley (Nandi, Kericho,T/Nzoia, UasinGishu, W/Pokot, Keiyo/Marakwet, Baringo, Nakuru) &amp; Mt Elgon area.</t>
  </si>
  <si>
    <t>Good for pyrethrum and fair for wheat farming.</t>
  </si>
  <si>
    <t>80-115 days</t>
  </si>
  <si>
    <t>20/12</t>
  </si>
  <si>
    <t>Upper Highland Zone 3 (UH3)</t>
  </si>
  <si>
    <t>Mountaneous areas of Meru, Uasin Gishu, Nakuru &amp; Nyeri</t>
  </si>
  <si>
    <t>Wheat and barley farming.</t>
  </si>
  <si>
    <t>Upper Highland Zone 1 (UH 1)</t>
  </si>
  <si>
    <t>Mountainous areas of Central Kenya (Meru, Nyandarua, Nyeri), Rift valley (Kericho,T/Nzoia, UasinGishu, W/Pokot, Keiyo/Marakwet, Baringo, Laikipia, Nakuru) &amp; Mt Elgon area.</t>
  </si>
  <si>
    <t>Sheep and dairy farming. Climatic conditions not suitable for grain crops except oats. Forest farming on the slopes.</t>
  </si>
  <si>
    <t>60-90 days</t>
  </si>
  <si>
    <t>15/12</t>
  </si>
  <si>
    <t>Carrot</t>
  </si>
  <si>
    <t>Daucus carota L.</t>
  </si>
  <si>
    <t>Apiaceae</t>
  </si>
  <si>
    <t>5.5</t>
  </si>
  <si>
    <t>90-120 days</t>
  </si>
  <si>
    <t>Lowerland zone 2 (L2) / Inner lowland (IL2)</t>
  </si>
  <si>
    <t>Kwale.</t>
  </si>
  <si>
    <t>Kwale</t>
  </si>
  <si>
    <t>Sugarcane, cassava, rice, maize and coconut farming.</t>
  </si>
  <si>
    <t>Cashewnut</t>
  </si>
  <si>
    <t>Anacardium occidentale L.</t>
  </si>
  <si>
    <t>Anacardiaceae</t>
  </si>
  <si>
    <t>31/12</t>
  </si>
  <si>
    <t>6.5</t>
  </si>
  <si>
    <t>2.5-3 years</t>
  </si>
  <si>
    <t>Lowerland zone 3 (L3)</t>
  </si>
  <si>
    <t>Coast province (Kwale, Kilifi, Tana River, Lamu)</t>
  </si>
  <si>
    <t>Kilifi</t>
  </si>
  <si>
    <t>Tana River</t>
  </si>
  <si>
    <t>Lamu</t>
  </si>
  <si>
    <t>Cassava, coconut, cotton farming.</t>
  </si>
  <si>
    <t>Lowerland zone 4 (L4)</t>
  </si>
  <si>
    <t>Cassava and cashew nut farming. Marginal climatic condition for cotton and coconut. Large scale sisal farming.</t>
  </si>
  <si>
    <t>Cassava</t>
  </si>
  <si>
    <t>Manihot esculenta Crantz</t>
  </si>
  <si>
    <t>Euphorbiaceae</t>
  </si>
  <si>
    <t>Manioc</t>
  </si>
  <si>
    <t>10,000</t>
  </si>
  <si>
    <t>cuttings/ha</t>
  </si>
  <si>
    <t>365-540 days</t>
  </si>
  <si>
    <t>365-420 days</t>
  </si>
  <si>
    <t>Lower midland zone 5 (LM5)</t>
  </si>
  <si>
    <t>Eastern province (Embu, Meru, Machakos, KItui), Rift valley province (W/pokot, Keiyo/Marakwet, Baringo, Samburu, Kajiado), Taita Taveta</t>
  </si>
  <si>
    <t>Millet, Cowpeas and grams growing fair. Fair sisal farming climatic condition. Livestock grazing at low density.</t>
  </si>
  <si>
    <t>Lowerland zone 5 (L5)</t>
  </si>
  <si>
    <t>Coast province, Kitui (IL5), Lower Kitui (IL5), Lower Meru (IL5)</t>
  </si>
  <si>
    <t>Mombasa</t>
  </si>
  <si>
    <t>Chick-pea</t>
  </si>
  <si>
    <t>Cicer arietinum L.</t>
  </si>
  <si>
    <t>Gram</t>
  </si>
  <si>
    <t>30-80</t>
  </si>
  <si>
    <t>85-100 days</t>
  </si>
  <si>
    <t>Upper midland zone 5 (UM5)</t>
  </si>
  <si>
    <t>Eastern province (Meru, Machakos), Central province (Kiambu), Rift valley province (W/pokot, Baringo, Laikipia, Samburu, Nakuru, Narok, Kajiado)</t>
  </si>
  <si>
    <t>Sorghum growing fair, maize growing poor, marginal sisal farming, livestock farming.</t>
  </si>
  <si>
    <t>Cowpea</t>
  </si>
  <si>
    <t>Vigna unguiculata (L.) Walp. subsp. unguiculata</t>
  </si>
  <si>
    <t>Black-eye pea</t>
  </si>
  <si>
    <t>25-35</t>
  </si>
  <si>
    <t>75-100 days</t>
  </si>
  <si>
    <t>75-110 days</t>
  </si>
  <si>
    <t>15/09</t>
  </si>
  <si>
    <t>Groundnut</t>
  </si>
  <si>
    <t>Arachis hypogaea L.</t>
  </si>
  <si>
    <t>Peanut</t>
  </si>
  <si>
    <t>40-120</t>
  </si>
  <si>
    <t>120-160 days</t>
  </si>
  <si>
    <t>25/10</t>
  </si>
  <si>
    <t>05/11</t>
  </si>
  <si>
    <t>01/02</t>
  </si>
  <si>
    <t>Hyacinth bean</t>
  </si>
  <si>
    <t>Dolichos lablab L.</t>
  </si>
  <si>
    <t>40-50</t>
  </si>
  <si>
    <t>Kale</t>
  </si>
  <si>
    <t>Brassica oleracea L.</t>
  </si>
  <si>
    <t>45-60 days</t>
  </si>
  <si>
    <t>Maize</t>
  </si>
  <si>
    <t>Zea mays L.</t>
  </si>
  <si>
    <t>Poaceae</t>
  </si>
  <si>
    <t>Corn</t>
  </si>
  <si>
    <t>25</t>
  </si>
  <si>
    <t>180-270 days</t>
  </si>
  <si>
    <t>15/05</t>
  </si>
  <si>
    <t>110-150 days</t>
  </si>
  <si>
    <t>30/04</t>
  </si>
  <si>
    <t>25/03</t>
  </si>
  <si>
    <t>05/04</t>
  </si>
  <si>
    <t>210-280 days</t>
  </si>
  <si>
    <t>135-160 days</t>
  </si>
  <si>
    <t>21/10</t>
  </si>
  <si>
    <t>Finger millet</t>
  </si>
  <si>
    <t>Eleusine coracana (L.) Gaertn.</t>
  </si>
  <si>
    <t>Millet, ragi</t>
  </si>
  <si>
    <t>3</t>
  </si>
  <si>
    <t>100-160 days</t>
  </si>
  <si>
    <t>30/07</t>
  </si>
  <si>
    <t>Millet pearl</t>
  </si>
  <si>
    <t>Pennisetum glaucum (L.) R. Br.</t>
  </si>
  <si>
    <t>Millet, bajra;Millet, bulrush</t>
  </si>
  <si>
    <t>5</t>
  </si>
  <si>
    <t>Green Gram</t>
  </si>
  <si>
    <t>Vigna radiata (L.) R. Wilczek var. radiata</t>
  </si>
  <si>
    <t>Green gram</t>
  </si>
  <si>
    <t>10-15</t>
  </si>
  <si>
    <t>Onion</t>
  </si>
  <si>
    <t>Allium cepa L.</t>
  </si>
  <si>
    <t>Alliaceae</t>
  </si>
  <si>
    <t>150-180 days</t>
  </si>
  <si>
    <t>Pea, green</t>
  </si>
  <si>
    <t>Pisum sativum L.</t>
  </si>
  <si>
    <t>80-120</t>
  </si>
  <si>
    <t>Pigeon pea</t>
  </si>
  <si>
    <t>Cajanus cajan (L.) Millsp.</t>
  </si>
  <si>
    <t>Cajan pea;Red gram</t>
  </si>
  <si>
    <t>20-25</t>
  </si>
  <si>
    <t>120-180 days</t>
  </si>
  <si>
    <t>Irish Potato</t>
  </si>
  <si>
    <t>Solanum tuberosum L.</t>
  </si>
  <si>
    <t>Solanaceae</t>
  </si>
  <si>
    <t>1,500-2,500</t>
  </si>
  <si>
    <t>Pumpkin</t>
  </si>
  <si>
    <t>Cucurbita pepo L.</t>
  </si>
  <si>
    <t>Cucurbitaceae</t>
  </si>
  <si>
    <t>Gourd</t>
  </si>
  <si>
    <t>3-4</t>
  </si>
  <si>
    <t>80-140 days</t>
  </si>
  <si>
    <t>Second Season</t>
  </si>
  <si>
    <t>Rice</t>
  </si>
  <si>
    <t>Oryza sativa L.</t>
  </si>
  <si>
    <t>80-100</t>
  </si>
  <si>
    <t>90-160 days</t>
  </si>
  <si>
    <t>Sesame</t>
  </si>
  <si>
    <t>Sesamum indicum L.</t>
  </si>
  <si>
    <t>Pedaliaceae</t>
  </si>
  <si>
    <t>Benniseed</t>
  </si>
  <si>
    <t>5-9</t>
  </si>
  <si>
    <t>90-140 days</t>
  </si>
  <si>
    <t>Sorghum</t>
  </si>
  <si>
    <t>Sorghum bicolor (L.) Moench</t>
  </si>
  <si>
    <t>7-10</t>
  </si>
  <si>
    <t>90-115 days</t>
  </si>
  <si>
    <t>85-115 days</t>
  </si>
  <si>
    <t>160-180 days</t>
  </si>
  <si>
    <t>120-145 days</t>
  </si>
  <si>
    <t>Soybean</t>
  </si>
  <si>
    <t>Glycine max (L.) Merr.</t>
  </si>
  <si>
    <t>60-70</t>
  </si>
  <si>
    <t>100-130 days</t>
  </si>
  <si>
    <t>130-150 days</t>
  </si>
  <si>
    <t>Spinach</t>
  </si>
  <si>
    <t>Spinacia oleracea L.</t>
  </si>
  <si>
    <t>Chenopodiaceae</t>
  </si>
  <si>
    <t>Sugarcane</t>
  </si>
  <si>
    <t>Saccharum officinarum L.</t>
  </si>
  <si>
    <t>4,500-7,000</t>
  </si>
  <si>
    <t>18-22 months</t>
  </si>
  <si>
    <t>Sunflower</t>
  </si>
  <si>
    <t>Helianthus annuus L.</t>
  </si>
  <si>
    <t>Asteraceae</t>
  </si>
  <si>
    <t>4-6</t>
  </si>
  <si>
    <t>120-150 days</t>
  </si>
  <si>
    <t>120-135 days</t>
  </si>
  <si>
    <t>115-125 days</t>
  </si>
  <si>
    <t>100-115 days</t>
  </si>
  <si>
    <t>130-160 days</t>
  </si>
  <si>
    <t>Sweet potato</t>
  </si>
  <si>
    <t>Ipomoea batatas (L.) Lam.</t>
  </si>
  <si>
    <t>Convolvulaceae</t>
  </si>
  <si>
    <t>27,000</t>
  </si>
  <si>
    <t>Tomato</t>
  </si>
  <si>
    <t>Lycopersicon esculentum Mill.</t>
  </si>
  <si>
    <t>1-1.5</t>
  </si>
  <si>
    <t>80-120 days</t>
  </si>
  <si>
    <t>Watermelon</t>
  </si>
  <si>
    <t>Citrullus lanatus (Thunb.) Matsum. &amp; Nakai</t>
  </si>
  <si>
    <t>2.5-3</t>
  </si>
  <si>
    <t>80-130 days</t>
  </si>
  <si>
    <t>Wheat, common</t>
  </si>
  <si>
    <t>Triticum aestivum L.</t>
  </si>
  <si>
    <t>Wheat, bread</t>
  </si>
  <si>
    <t>75-125</t>
  </si>
  <si>
    <t>115-145 days</t>
  </si>
  <si>
    <t>155-180 days</t>
  </si>
  <si>
    <t>Crop</t>
  </si>
  <si>
    <t>Altitude_Range</t>
  </si>
  <si>
    <t>Soil_Type(pH)</t>
  </si>
  <si>
    <t>Min Rainfall</t>
  </si>
  <si>
    <t>Min_Rainfall</t>
  </si>
  <si>
    <t>Max_Rainfall</t>
  </si>
  <si>
    <t>Avocado</t>
  </si>
  <si>
    <t>1000 -2200</t>
  </si>
  <si>
    <t>5.5 – 6.5.</t>
  </si>
  <si>
    <t xml:space="preserve">over 1000 </t>
  </si>
  <si>
    <t>Banana</t>
  </si>
  <si>
    <t>0-1800</t>
  </si>
  <si>
    <t>5.5-6.5</t>
  </si>
  <si>
    <t>1000-2500</t>
  </si>
  <si>
    <t>1000-2000</t>
  </si>
  <si>
    <t>6.0-7.0</t>
  </si>
  <si>
    <t>750-4000</t>
  </si>
  <si>
    <t>0-1500</t>
  </si>
  <si>
    <t>4.5-6.5</t>
  </si>
  <si>
    <t>1000-1500</t>
  </si>
  <si>
    <t>Coconut</t>
  </si>
  <si>
    <t>0-600</t>
  </si>
  <si>
    <t>4.5-8.0</t>
  </si>
  <si>
    <t>1500-2500</t>
  </si>
  <si>
    <t>Cotton</t>
  </si>
  <si>
    <t>1000</t>
  </si>
  <si>
    <t>800-1200</t>
  </si>
  <si>
    <t>1200-1500</t>
  </si>
  <si>
    <t>5.6-6</t>
  </si>
  <si>
    <t>200-400</t>
  </si>
  <si>
    <t>Finger Millet</t>
  </si>
  <si>
    <t>0-2500</t>
  </si>
  <si>
    <t>250-1000</t>
  </si>
  <si>
    <t>0-1600</t>
  </si>
  <si>
    <t>6.0-7.5</t>
  </si>
  <si>
    <t>350-650</t>
  </si>
  <si>
    <t>400-1500</t>
  </si>
  <si>
    <t>800-2200</t>
  </si>
  <si>
    <t>5.5-7.5</t>
  </si>
  <si>
    <t>500-600</t>
  </si>
  <si>
    <t>Managu</t>
  </si>
  <si>
    <t>0-2600</t>
  </si>
  <si>
    <t>5.5-6.8</t>
  </si>
  <si>
    <t>Atleast 500</t>
  </si>
  <si>
    <t>0-2200</t>
  </si>
  <si>
    <t>400-1200</t>
  </si>
  <si>
    <t>Mango</t>
  </si>
  <si>
    <t>500-1000</t>
  </si>
  <si>
    <t>Napier Grass</t>
  </si>
  <si>
    <t>Loam soil</t>
  </si>
  <si>
    <t>800-2400</t>
  </si>
  <si>
    <t>500-2000</t>
  </si>
  <si>
    <t>500-700</t>
  </si>
  <si>
    <t>Passion Fruit</t>
  </si>
  <si>
    <t>0-2000</t>
  </si>
  <si>
    <t>7</t>
  </si>
  <si>
    <t>900-2000</t>
  </si>
  <si>
    <t>Pigeon Pea</t>
  </si>
  <si>
    <t>5-7</t>
  </si>
  <si>
    <t>600-1000</t>
  </si>
  <si>
    <t>4.8-6.0</t>
  </si>
  <si>
    <t>250-900</t>
  </si>
  <si>
    <t>SoyBean</t>
  </si>
  <si>
    <t>5.6-7.0</t>
  </si>
  <si>
    <t>400</t>
  </si>
  <si>
    <t>500-1500</t>
  </si>
  <si>
    <t>500-750</t>
  </si>
  <si>
    <t>4.5-7.0</t>
  </si>
  <si>
    <t>750-1500</t>
  </si>
  <si>
    <t>5.0-7.0</t>
  </si>
  <si>
    <t>760-1300</t>
  </si>
  <si>
    <t>Wheat</t>
  </si>
  <si>
    <t>1500-2900</t>
  </si>
  <si>
    <t>500-1300</t>
  </si>
  <si>
    <t>450-600</t>
  </si>
  <si>
    <t>500-1200</t>
  </si>
  <si>
    <t>sesame</t>
  </si>
  <si>
    <t>ADVISORY ON CLIMATE RISKS</t>
  </si>
  <si>
    <t>Growth Stages</t>
  </si>
  <si>
    <t>Climate Risks</t>
  </si>
  <si>
    <t>Farming advisories (recommendations) - English</t>
  </si>
  <si>
    <t>Farming advisories (recommendations) - Swahili</t>
  </si>
  <si>
    <t>Seedling</t>
  </si>
  <si>
    <t>Drought</t>
  </si>
  <si>
    <t>Water seedlings deeply and less frequently.Avoid watering during the hottest part of the day
Mulch the soil around seedlings to retain moisture.Use drip irrigation or a soaker hose to reduce water loss through evaporation
Group seedlings together to create a microclimate with higher humidity.Consider using shade cloth to reduce water loss through transpiration
Use a moisture meter to monitor soil moisture levels.Consider using drought-tolerant seedlings or varieties</t>
  </si>
  <si>
    <t>Mwagilia mbegu maji kwa kina na kwa kiwango kidogo.
Epuka kumwagilia mbegu maji wakati wa saa kubwa za joto.
Funika udongo karibu na mbegu kwa vijiti au majani kuzuia unyevu kupotea.
Tumia mfumo wa umwagiliaji wa matone au hose ya umwagiliaji kwa kupunguza upotevu wa maji kupitia uvukizaji.
Weka mbegu karibu kwa pamoja ili kuunda hali ya hewa yenye unyevu wa juu.
Fikiria kutumia kivuli cha kitambaa ili kupunguza upotevu wa maji kupitia upumuaji.
Tumia kipimo cha unyevunyevu wa udongo kufuatilia viwango vya unyevu.
Fikiria kutumia aina ya mbegu inayovumilia ukame.</t>
  </si>
  <si>
    <t>Cold Stress</t>
  </si>
  <si>
    <t>Keep seedlings in a warm location, such as a heated greenhouse or indoors
Use a heat mat to warm the soil and promote germination
Cover seedlings with a plastic dome or clear plastic bag to retain heat and moisture
Use grow lights to supplement natural light and provide warmth
Avoid exposing seedlings to drafts or cold air
Water seedlings sparingly to prevent waterlogging and chilling of the roots
Consider using a cold-hardy variety of seedling if possible
Gradually acclimate seedlings to cooler temperatures before transplanting</t>
  </si>
  <si>
    <t>Weka mbegu mahali penye joto, kama kwenye greenhaus yenye joto au ndani ya nyumba.
Tumia mkeka wa joto kuongeza joto la udongo na kuchochea kuchipua kwa mbegu.
Funika mbegu kwa kifuniko cha plastiki au mfuko wa plastiki wazi ili kuzuia joto na unyevu.
Tumia taa za kupandia kukuza mbegu na kutoa joto la bandia.
Epuka kuiweka mbegu kwenye maeneo yenye upepo au baridi kali.
Mwagilia mbegu kwa kiasi kidogo ili kuzuia udongo kujaa maji na kufungia mizizi.
Fikiria kutumia aina ya mbegu inayoweza kuvumilia baridi iwapo inawezekana.
Kuzoeza mbegu taratibu na kwa awamu kwenye hali ya hewa ya baridi kabla ya kupanda kwenye shamba.</t>
  </si>
  <si>
    <t>Tillering</t>
  </si>
  <si>
    <t>Maintain optimal soil moisture levels to promote tillering
Avoid over-fertilizing, as it can lead to excessive vegetative growth and reduce tillering
Use crop varieties that are adapted to drought conditions
Monitor plant growth and adjust irrigation as needed
Apply water in the morning or evening to reduce water loss through evaporation
Consider using conservation tillage practices to preserve soil moisture
Maintain good soil structure to encourage root development and tiller formation
Consider reducing plant population to optimize available water</t>
  </si>
  <si>
    <t>Endelea kuweka kiwango cha unyevu wa udongo cha kutosha ili kuchochea kuota kwa matawi.
Epuka kulima kupita kiasi, kwani inaweza kusababisha ukuaji mkubwa wa majani na kupunguza uotaaji wa matawi.
Tumia aina za mazao ambazo zimebuniwa kwa ajili ya hali za ukame.
Fuatilia ukuaji wa mimea na urekebishe umwagiliaji wa maji kama inavyohitajika.
Mimina maji asubuhi au jioni ili kupunguza upotevu wa maji kwa uvukizaji.
Fikiria kutumia mbinu za kulima kwa uhifadhi wa maji kuhifadhi unyevu wa udongo.
Endelea kudumisha muundo mzuri wa udongo ili kukuza ukuaji wa mizizi na uotaaji wa matawi.
Fikiria kupunguza idadi ya mimea ili kuboresha upatikanaji wa maji.</t>
  </si>
  <si>
    <t>Flooding</t>
  </si>
  <si>
    <t>Avoid excessive irrigation or fertilizer application to prevent overstimulation of tillering
Drain excess water from fields as soon as possible
Use crop varieties that are tolerant to flooding and waterlogging
Avoid soil compaction that can prevent root development and tiller formation
Use raised beds or furrows to improve drainage
Monitor crop growth and adjust management practices as needed
Plant at the appropriate time to minimize exposure to flooding</t>
  </si>
  <si>
    <t>Epuka kumwagilia au kutumia mbolea kupita kiasi ili kuzuia kuchochea uotaaji mkubwa wa matawi.
Ondoa maji yaliyozidi katika shamba haraka iwezekanavyo.
Tumia aina za mazao zinazovumilia mafuriko na maji mengi.
Epuka kufinya udongo ambao unaweza kuzuia ukuaji wa mizizi na uotaaji wa matawi.
Tumia vitanda vilivyoinuliwa au mianya ya kusambaza maji ili kuboresha mzunguko wa maji.
Fuatilia ukuaji wa mimea na urekebishe mazoea ya kilimo kama inavyohitajika.
Panda wakati sahihi ili kupunguza athari za mafuriko.</t>
  </si>
  <si>
    <t>Ripening</t>
  </si>
  <si>
    <t>Strong Wind</t>
  </si>
  <si>
    <t>Stake or support plants to prevent them from falling over
Harvest fruits or vegetables that are almost ripe to prevent them from being blown off the plant
Prune or remove damaged or diseased branches to reduce wind resistance
Choose varieties that are more tolerant to wind damage
Consider using windbreaks such as hedgerows, walls, or trees to protect plants
Water plants adequately to keep them hydrated and less susceptible to wind damage
Wait for calmer weather conditions before applying pesticides or other treatments</t>
  </si>
  <si>
    <t>Tumia kiguzo au mkono wa kuunga mkono mmea ili kuzuia kuanguka kwa sababu ya upepo.
Vuna matunda au mboga zilizo karibu kukomaa ili kuzuia kuvunjika kutoka kwenye mmea.
Kata matawi yaliyoharibika au yenye ugonjwa ili kupunguza upinzani wa upepo.
Chagua aina za mimea zinazovumilia uharibifu wa upepo.
Fikiria kutumia kinga dhidi ya upepo kama ua, kuta, au miti ya kuzuia uharibifu kwenye mimea.
Mimina maji kwa kiasi cha kutosha ili kuwapa mimea unyevunyevu na kuzuia uharibifu wa upepo.
Subiri hali ya hewa tulivu kabla ya kutumia dawa ya kuua wadudu au matibabu mengine.</t>
  </si>
  <si>
    <t>Harvest</t>
  </si>
  <si>
    <t>Heavy Rainfall</t>
  </si>
  <si>
    <t>Wait for a break in the rainfall before harvesting
Harvest crops as soon as they are ready to avoid waterlogging and rotting
Use sharp tools to minimize damage to the crops
Keep harvested crops in a dry and well-ventilated area to prevent moisture buildup and mold growth
Wear appropriate protective gear such as boots and raincoats
Be cautious of slippery and muddy conditions while harvesting
Plan ahead and harvest crops in stages to avoid an overload of work during a short break in the rainfall</t>
  </si>
  <si>
    <t>Subiri mvua kupungua kabla ya kuvuna.
Vuna mazao haraka yanapokomaa ili kuepuka maji kujaa kwenye mimea na kuharibu.
Tumia zana zenye makali ili kupunguza uharibifu kwa mazao.
Weka mazao yaliyovunwa kwenye sehemu kavu na yenye hewa safi ili kuzuia unyevunyevu na ukuaji wa kuvu.
Vaa mavazi na vifaa vya kinga kama vile viatu na majaketi ya mvua.
Kuwa makini na hali ya unyevunyevu na matope wakati wa kuvuna.
Panga mapema na vuna mazao kwa awamu ili kuepuka kazi nyingi wakati wa kipindi kifupi cha kupungua kwa mvua.</t>
  </si>
  <si>
    <t>Harvest crops early in the morning or late in the afternoon when temperatures are cooler
Water crops before harvesting to reduce damage to the crops and improve their quality
Use sharp tools to minimize damage to the crops
Be cautious of fire hazards during harvesting, as drought conditions increase the risk of wildfires
Consider harvesting drought-tolerant crops that are adapted to dry conditions
Plan ahead and harvest crops in stages to avoid an overload of work during a short period of time</t>
  </si>
  <si>
    <t>Vuna mazao asubuhi mapema au jioni wakati wa baridi.
Mimina maji kwenye mimea kabla ya kuvuna ili kupunguza uharibifu kwa mazao na kuboresha ubora wake.
Tumia zana zenye makali ili kupunguza uharibifu kwa mazao.
Kuwa makini na hatari ya moto wakati wa kuvuna, kwani hali ya ukame inaongeza hatari ya moto wa porini.
Fikiria kuvuna mazao yanayostahimili ukame ambayo yanakabiliana na hali ya ukame.
Panga mapema na vuna mazao kwa awamu ili kuepuka kazi nyingi wakati wa kipindi kifupi cha wakati.</t>
  </si>
  <si>
    <t xml:space="preserve">Scenarios </t>
  </si>
  <si>
    <t>Definition</t>
  </si>
  <si>
    <t>adaptation strategies</t>
  </si>
  <si>
    <t>Output Statement (English)</t>
  </si>
  <si>
    <t xml:space="preserve">                 </t>
  </si>
  <si>
    <t xml:space="preserve">Planting- Delayed rains </t>
  </si>
  <si>
    <t>Rainfall Forecast &lt; min_rain at Date (Planting period - onset)</t>
  </si>
  <si>
    <t>- Irrigation,planting drought resistant crops,early warning systems</t>
  </si>
  <si>
    <t>Planting-Suitable conditions</t>
  </si>
  <si>
    <t>Temp and Rainfall Forecast within suggested ranges</t>
  </si>
  <si>
    <t>when to plant</t>
  </si>
  <si>
    <t>suggested date ranges within( Planting onset and plantting end dates)</t>
  </si>
  <si>
    <t>when to harvest</t>
  </si>
  <si>
    <t>period within (Harvest onset and Harvest end dates)</t>
  </si>
  <si>
    <t>Delayed planting</t>
  </si>
  <si>
    <t>Delayed harvest</t>
  </si>
  <si>
    <t xml:space="preserve">Normal and with climate risks </t>
  </si>
  <si>
    <t>Farming Activities</t>
  </si>
  <si>
    <t>Normal Conditions (ideal condition)</t>
  </si>
  <si>
    <t>Wetter than Normal (Higher than ideal)</t>
  </si>
  <si>
    <t>Drier than Normal (Lower than Ideal)</t>
  </si>
  <si>
    <t>Ideal conditions-English</t>
  </si>
  <si>
    <t>Swahili</t>
  </si>
  <si>
    <t xml:space="preserve">Planting </t>
  </si>
  <si>
    <t xml:space="preserve">Land Preparation </t>
  </si>
  <si>
    <r>
      <rPr>
        <rFont val="Arial"/>
        <i val="0"/>
        <color theme="1"/>
      </rPr>
      <t>Prepare land early in mid-February for early planting between mid-March 
and April long rains and in mid-July for planting between 
Mid-August and September.
Till the soil and then create narrow furrows to plant the seeds or broadcast the seeds.
Ensure that the plants have sufficient room for growth.
For dwarf varieties, the rows should be 30 inches apart.</t>
    </r>
    <r>
      <rPr>
        <rFont val="Arial"/>
        <i/>
        <color theme="1"/>
      </rPr>
      <t xml:space="preserve">
</t>
    </r>
  </si>
  <si>
    <t xml:space="preserve">Till the soil early enough so that it can dry out before planting. 
Delaying planting until the soil dries out is important to prevent soil 
compaction and waterlogging that can affect seedling emergence.
Consider using raised beds or ridges to improve soil drainage and aeration. 
This will also help to reduce soil erosion.
</t>
  </si>
  <si>
    <t xml:space="preserve">The land should be prepared properly by tilling and 
incorporating organic matter to help retain moisture in the soil.
</t>
  </si>
  <si>
    <t>Plant sunflower just before the rainy season begins.
 Prepare the land for planting 1 month earlier.
 Plough on fallow land.</t>
  </si>
  <si>
    <t>Panda alizeti kabla tu ya msimu wa mvua kuanza.
 Andaa ardhi kwa kupanda mwezi mmoja mapema. 
 Panda kwa ardhi kavu</t>
  </si>
  <si>
    <t xml:space="preserve">Nutrient Management </t>
  </si>
  <si>
    <t xml:space="preserve">
Use DAP (60 kg per acre) or 3 tonnes per acre of well-rotted farmyard manure or compost, 
applied 2 to 3 weeks before sowing.
Mix fertilizer properly with soil before planting to avoid damaging the seeds.
For top dressing, apply 2 bottle tops of Calcium Ammonium Nitrate (CAN) f
ertilizer around the stems of sunflower 
when they are 40 cm tall (avoid contact with the plant).
</t>
  </si>
  <si>
    <t xml:space="preserve">Test the soil for nutrients and amend accordingly,
ensure that the soil has adequate levels of nitrogen, phosphorus, and potassium.
Consider applying foliar fertilizers to improve nutrient uptake and 
utilization by the plants. Foliar feeding can be particularly effective
 when soils are waterlogged.
</t>
  </si>
  <si>
    <t xml:space="preserve">Sunflowers require adequate nutrients to grow and 
thrive, even in dry conditions. 
Apply balanced fertilizers to promote healthy growth and 
improve drought resistance.
</t>
  </si>
  <si>
    <t>Sunflower needs good fertilization. 
 Use D.A.P (60 kg per acre) or 3 tons per acre of farmyard manure 
 or compost, applied 2 to 3 weeks before sowing..</t>
  </si>
  <si>
    <t>Alizeti zinahitaji mbolea nzuri. 
 Tumia D.A.P (kilo 60 kwa ekari) au mbolea tani 3 kwa ekari moja. 
 Fanya hivi wiki 2 hadi 3 kabla ya kupanda.</t>
  </si>
  <si>
    <t>Sowing</t>
  </si>
  <si>
    <t xml:space="preserve">Plant after the onset of the rains.
Plant seeds manually or use a maize planter.
The distance between rows is 21/2 feet and the distance between plant holes is 1 foot. 
Seed rate varies from 2 to 4 kg/acre.
Plant 3 to 5 seeds per hole at a depth of 1 to 2 inches.
Use the lower seed rate for certified hybrids when water is sufficient.
Use a higher seed rate when using your own seeds.
Farmers using their own seeds should plant medium to big seeds.
</t>
  </si>
  <si>
    <t xml:space="preserve">Plant sunflower seeds at a slightly shallower depth than normal, 
as wet soil can cause seeds to rot if they are planted too deep. 
Aim for a planting depth of around 1-2 inches.
</t>
  </si>
  <si>
    <t xml:space="preserve">Choose drought-resistant sunflower varieties that can tolerate dry conditions.
Plant sunflower seeds at a depth of 1-2 inches below the soil surface to
 avoid excessive evaporation.
Space sunflower seeds at least 12 inches apart to avoid competition for 
moisture and nutrients.
</t>
  </si>
  <si>
    <t>When planting sunflowers, plant 3 to 5 seeds per hole 
 either manually or using a maize planter.
 The depth should be 1 to 2 inches..</t>
  </si>
  <si>
    <t>Wakati wa kupanda alizeti, panda mbegu 3-5 kwa kila shimo 
 kutumia mikono au kwa kutumia mpanda mahindi. 
 Kina kinapaswa kuwa inchi 1-2.</t>
  </si>
  <si>
    <t xml:space="preserve">Harvesting </t>
  </si>
  <si>
    <t xml:space="preserve">Sunflower mature within three to four months depending on the variety.
Hand harvesting is done when the heads turn deep yellow. 
Cut the head, spike it upside down on the stalk or thresh and sun-dry. 
This prevents rotting and bird damage. Don't wait until the leaves dry up to reduce bird damage.
A farmer can obtain 8 - 10 (50 kg bags) of sunflower per acre.
</t>
  </si>
  <si>
    <t xml:space="preserve">Monitor your sunflowers carefully for signs of maturity. 
Wetter-than-normal conditions can delay maturity, so be patient.
Harvest sunflowers when they are fully mature. 
Fully mature sunflowers will have a drooping head and the back of the head will turn yellow-brown.
</t>
  </si>
  <si>
    <t xml:space="preserve">Harvest sunflowers as soon as the heads begin to droop and 
the petals start to fall off. 
</t>
  </si>
  <si>
    <t>Harvest sunflowers by hand when the heads turn deep yellow. 
 Cut the head, spike it upside down on the stalk or thresh and sun-dry.</t>
  </si>
  <si>
    <t>Vuna alizeti kwa mikono vichwa vinapogeuka manjano kabisa. 
 Kata vichwa, zitikise na kukausha kwa jua</t>
  </si>
  <si>
    <t xml:space="preserve">Post Harvest Handling </t>
  </si>
  <si>
    <t xml:space="preserve">Dry in the sun to reduce incidence of decaying during storage.
Spread the seeds on a clean canvas and leave to dry for 3-5 days .
Keep dried seed in well-aerated stores.
 Sell seeds to milling merchants to minimize post-harvest damage losses.
</t>
  </si>
  <si>
    <t xml:space="preserve">Once harvested, dry the seeds thoroughly 
before storage to prevent spoilage.
</t>
  </si>
  <si>
    <t xml:space="preserve">Dry sunflowers in a well-ventilated area to avoid moisture 
buildup and reduce the risk of mold and fungal growth.
Store sunflowers in a cool, dry place to maintain their quality
 and reduce the risk of spoilage.
</t>
  </si>
  <si>
    <t>Keep dried sunflower seeds in well aerated stores. 
 Sell your seeds to milling merchants to minimize post-harvest damage 
 &amp; losses.</t>
  </si>
  <si>
    <t>Weka mbegu za alizeti zilizokaushwa kwenye hewa safi. 
 Uza mbegu zako kwa wafanyabiashara wa kusaga ili 
 kupunguza uharibifu na upotezaji wa baada ya mavuno</t>
  </si>
  <si>
    <t>Farming advisories (recommendations)</t>
  </si>
  <si>
    <t xml:space="preserve">Seedling </t>
  </si>
  <si>
    <t xml:space="preserve">Choose drought-tolerant varieties and plant at the right time to avoid prolonged dry spells.
For seedlings, water frequently and provide shade to reduce water loss.
</t>
  </si>
  <si>
    <t xml:space="preserve">Plant sunflowers after the last frost date in your area.
Use row covers or other protective measures to keep seedlings warm.
Choose varieties that are cold-tolerant.
Provide adequate drainage to prevent waterlogging which can increase the risk of frost damage.
</t>
  </si>
  <si>
    <t xml:space="preserve">Tillering </t>
  </si>
  <si>
    <t xml:space="preserve">Drought </t>
  </si>
  <si>
    <t>Use efficient irrigation methods such as drip irrigation or sprinklers.</t>
  </si>
  <si>
    <t>Avoid planting in areas prone to flooding.
In case of unexpected flooding, drain the water as soon as possible.
Check for any signs of disease or insect damage and apply necessary treatments.
If waterlogging is severe, it may be necessary to replant.</t>
  </si>
  <si>
    <t xml:space="preserve">Ripening </t>
  </si>
  <si>
    <t>Choose a site with natural windbreaks or plant artificial windbreaks to reduce wind damage.
Check for lodging or breakage of stems and apply necessary supports.
Harvest the sunflowers before the winds become too strong.</t>
  </si>
  <si>
    <t xml:space="preserve">Harvest the sunflowers as soon as possible to avoid water damage and seed loss.
Use equipment such as harvesters with wide tires or tracks to minimize soil compaction.
Dry the harvested seeds immediately to avoid mold and fungal growth.
</t>
  </si>
  <si>
    <t>Harvest early in the morning or late in the evening to reduce moisture loss.</t>
  </si>
  <si>
    <r>
      <rPr>
        <rFont val="Arial"/>
        <i val="0"/>
        <color theme="1"/>
      </rPr>
      <t>Prepare the main field 1-2 weeks before transplanting
Plough and harrow to appropriate tilth
Apply manure and basic fertilizer according to soil analysis results and recommendations</t>
    </r>
    <r>
      <rPr>
        <rFont val="Arial"/>
        <i/>
        <color theme="1"/>
      </rPr>
      <t xml:space="preserve">
</t>
    </r>
  </si>
  <si>
    <t xml:space="preserve">Start by clearing the land of any debris or weeds, 
and plow or till the soil to loosen it up. If the soil is compacted, 
use a subsoiler to break up the hard layer. 
</t>
  </si>
  <si>
    <t xml:space="preserve">Prepare the soil by removing any weeds and debris, 
tilling the soil, and adding organic matter such as 
compost or aged manure. 
This will help retain moisture in the soil and provide nutrients for your plants. 
</t>
  </si>
  <si>
    <t xml:space="preserve">Add compost or manure to the soil to 
improve drainage and provide nutrients.
</t>
  </si>
  <si>
    <t>Apply a balanced fertilizer to your tomato plants 
when they are about 6 inches tall, and when they begin to flower. 
This will help ensure that they have the nutrients they need 
to grow and produce fruit.</t>
  </si>
  <si>
    <t xml:space="preserve">Water the nursery to saturation point 12 hours before transplanting
Transplant seedlings at 3-4 weeks in the nursery done early morning or late in the evening
Make furrows or planting holes depending on the spacing of the specific variety 
e.g. 100 cm x 50 cm; 75 cm x 50 cm; 70 cm x 45 cm; 60 cm x 45 cm.
Wider spacing of 100 cm x 50 cm is good
Target plant population density 37,000 to 9,300 plants per ha
</t>
  </si>
  <si>
    <t xml:space="preserve">Space the tomato plants properly, with at least 18-24 inches
 between plants, and 36-48 inches between rows. 
consider using drip irrigation instead of overhead watering.
 Drip irrigation delivers water directly to the roots, which 
can reduce the risk of fungal infections.
</t>
  </si>
  <si>
    <t xml:space="preserve">Choose healthy tomato seedlings and plant them in holes 
that are slightly deeper than their root ball. 
Water immediately after planting to help settle the soil around the roots.
Consider using a shade cloth or row covers to protect young plants from the 
sun until they become established.
</t>
  </si>
  <si>
    <t xml:space="preserve">Harvest is done at different stages depends on market requirement 
and distance to the market
Harvesting is done by hand by twisting and turning until the fruits snap off the vine
Harvesting should preferably done early in the morning when temperatures are cool
Put the harvested fruits into holding containers (plastic buckets)
The harvested fruits are put in a cool place e.g. in a shade
Harvesting should be done early in the morning or late in the evening since this is when the plant is turgid
Tomato will produce 25-100 tons per ha with proper management
</t>
  </si>
  <si>
    <t xml:space="preserve">When the tomatoes are ripe, pick them carefully 
to avoid damaging the fruit.
</t>
  </si>
  <si>
    <t xml:space="preserve">Tomatoes are ready to harvest when they are fully ripe 
and have reached their desired color. 
Pick them carefully to avoid damaging the plant or fruit, 
</t>
  </si>
  <si>
    <t xml:space="preserve">Transportation from farm to the market should be done early in the morning when temperatures are cool.
Sorting is done to remove rotten, damaged, cracked and diseased fruits, and debris. 
Sorting limits spread of infection to healthy fruits during post-harvest handling
Grading is categorization of fruits on the basis of color, size and stage of maturity / degree of ripening
</t>
  </si>
  <si>
    <t xml:space="preserve">Store the tomatoes in a cool, dry place and handle 
them gently to prevent bruising or damage.
</t>
  </si>
  <si>
    <t>store them in a cool, dry place until you are ready to use them.</t>
  </si>
  <si>
    <t xml:space="preserve">Plant drought-resistant tomato varieties.
Shade the seedlings to  prevent them from wilting. 
Water the seedlings regularly, but make sure not to over-water them.
Drip irrigation is an efficient way of watering plants as it delivers water directly to the roots.
</t>
  </si>
  <si>
    <t xml:space="preserve">-Water the seedlings before the onset of cold stress. 
to help them retain heat and keep them from freezing.
-Cover the soil around the seedlings with a layer of mulch to 
help regulate the temperature and prevent the soil from getting too cold.
-Gradually expose the seedlings to cooler temperatures before planting
 them outside for them to adapt to the colder environment.
</t>
  </si>
  <si>
    <t xml:space="preserve">Ensure that the plants receive adequate water during this critical stage. 
Consider using drip irrigation or other water-saving methods to ensure
 that water is delivered directly to the plants' roots.
Remove any damaged or dead leaves to conserve water and reduce
 stress on the plant. 
provide shade for the plants to reduce water loss and stress. 
</t>
  </si>
  <si>
    <t xml:space="preserve">-Stake or trellis the tomato plants to prevent them from being 
 knocked over or bent by the wind.
-Prune excess foliage to help reduce wind resistance and
 prevent the plants from being blown over.
-Harvest mature fruits  before the strong winds arrive to  help prevent the 
 fruits from being knocked off the plants and damaged.
</t>
  </si>
  <si>
    <t xml:space="preserve">-Make sure that there is adequate drainage in the tomato field to
prevent waterlogging. 
-If rainfall is high, reduce the amount of irrigation water provided to the plants.
-If heavy rainfall is forecasted, consider harvesting the ripe 
tomatoes a little earlier than usual to reduce the risk of fruit splitting and damage.
</t>
  </si>
  <si>
    <t xml:space="preserve">it's important to supplement the water supply with irrigation. 
Ensure that the plants are adequately watered.
Prune your tomato plants to reduce the number of leaves and branches. 
Fertilize your tomatoes with appropriate fertilizers to provide the necessary nutrients for growth and development.
This reduces the water demand on the plant and enables it to focus on ripening the existing fruits.
If the drought is severe and the tomatoes are ripening prematurely, it's better to harvest them early.
</t>
  </si>
  <si>
    <t xml:space="preserve">Prepare the land until it is fine tilth by using either hoes, bullock or tractor.
Plough the selected site.
Harrow to a fine tilth the ploughed land.
Plough the field 3 times; 2 of these ploughings should be done within an interval of 8-10 days in between during the nursery preparation.
After ploughing the field, make it level using a wooden leveler.
</t>
  </si>
  <si>
    <t>Excess water on the other hand can result in soil waterlogging.  
Finger millet cannot tolerate water logging.  Prepare furrows and ridges for irrigation purpose, it serves dual purpose of irrigation and drainage.
Excess water can also lead to soil erosion and compromise soil fertility and suitability for finger millet.
Use cut-off and create water-ways to drain excess water runoff this will eliminate waterlogging and therefore ensure sustainable crop yields.</t>
  </si>
  <si>
    <t xml:space="preserve">
 Prepare the land well in advance of planting.
 This involves removing weeds, rocks, and other debris that can interfere
 with planting and growth. 
Till the soil to a depth of about 6-8 inches to allow for good water penetration.
</t>
  </si>
  <si>
    <t xml:space="preserve">Use appropriate fertilizer.
Apply 50 kg of NPK fertilizer per acre. 3-5 tons per acre of farmyard can also be applied.
Apply farmyard manure and mix with soil before sowing.
Top dress with 50kg of CAN per acre.
Apply fertilizers on the basis of soil test results. In the absence of a soil test apply diammonium phosphate at 100 kg/ha as a basal dose before sowing and 100 kg urea/ha as top-dressing 21 days after sowing.
</t>
  </si>
  <si>
    <t xml:space="preserve">
Apply fertilizers based on soil test results. In dry conditions,
 use fertilizers that are high in nitrogen and phosphorus, as these promote 
good root growth and early crop development.
</t>
  </si>
  <si>
    <t>Temperature range 
The temperatures should be 10 – 30 o C.
Rainfall
The rainfall should be 250– 1000 mm 
The seed should be clean and dressed with fungicide
Organic fertilizer is to be applied one month before planting
Apply lime one month before planting.
Plant in rows 30cm between rows and 10-15 cm between plants.
Plant by drilling.
Sowing is usually done by broadcasting or planting seeds in furrows.
The seedbed should be thoroughly prepared to a fine tilth because the seeds are very tiny.
Finger millet should be planted as early as possible in the season on the onset of rains. The earlier it is sown the higher the yields.
The crop can be planted as a pure stand or intercropped with other crops like maize, beans, and cowpeas, among others.
Germination occurs within a week after sowing.</t>
  </si>
  <si>
    <t>They can tolerate temperatures as low as 100 c, however, very cold temperature hampers growth</t>
  </si>
  <si>
    <t>Apply supplemental irrigation after sowing if the soil is not moist enough; irrigate again if leaves wilt at any stage of crop growth and to ensure enough moisture in soil at flowering.</t>
  </si>
  <si>
    <t>Finger millet matures from 3-5 months depending on the variety.
Physiological maturity is when a pinch of grain does not crush into milky substance when rubbed between thumb and fore-finger.
Finger Millet can easily shatter if harvesting is delayed after physiological maturity.
This can lead to up to 15 % losses depending on variety
Birds can also cause significant losses.
Keenly monitor grains on head for physiological maturity
Harvest by cutting off the heads using a billhook knife or any appropriate tool</t>
  </si>
  <si>
    <t xml:space="preserve">Delay harvesting until the weather improves to l prevent damage to
the crop and ensure that the grain is of good quality.
Use appropriate harvesting equipment such as  sickle to harvest the
 crop is better than using a combine harvester that may cause damage to the crop.
Dry the crop to prevent mold and other fungal diseases.
</t>
  </si>
  <si>
    <t xml:space="preserve">Harvest the crop as soon as the heads turn brown and the grains
 are fully mature. 
Delayed harvesting can lead to grain losses due to shattering.
</t>
  </si>
  <si>
    <t>Reduce spillage, contamination, germination, spoilage and pests through use of grain dryer if available, sun drying on a clean surface like a cement slab or canvas spread and turn frequently; drying for 4 – 5 days.
For Loss Management at Threshing use of a thresher if available but can also winnow by pounding on clean surface like canvas. Avoid pounding on hard surfaces to avoid grain breakage; avoid pounding on bare ground to avoid grit recover all grain.
For Loss Management at transportation use right packaging and handling to minimize losses; maintain hygiene in carriages; air-tight, cool, and dry carriers.
For Loss Management in Storage use traditional well ventilated and kept granaries; tightly closed containers kept  in cool, dark and dry rooms; Hermetic storage bags/silos (PICS, AgroZ, ZeroFly, Elites, Metal Silos or Plastic Silos).
Control insect pests like larger and lesser grain borers.  They may not bore into the small finger millet grain but they destroy storage bags, nimble on the grain pericarp, and deposit their waste on the grain, hence compromising quality and quantity.
Finger millet grain can stay unspoilt for up to 20 years.</t>
  </si>
  <si>
    <t xml:space="preserve"> Dry the grains in the sun for a few days to bring down the moisture 
content to around 12-14%.
 Store the dried grains in clean and dry containers to prevent infestation by pests and rodents.
</t>
  </si>
  <si>
    <t xml:space="preserve">
Store the grain in a clean, dry, and well-ventilated area to prevent spoilage.
 Use appropriate storage containers, such as metal or plastic
 bins, to protect the grain from pests and moisture.
</t>
  </si>
  <si>
    <t>Plant drought-tolerant varieties.
Apply sufficient water during the seedling stage to ensure proper germination and establishment.</t>
  </si>
  <si>
    <t>Plant the crop after the last frost date in the region.
Use high-quality seeds that have been treated for diseases and pests.
Provide sufficient soil moisture to promote germination and establishment.
Cover the plants with plastic or other protective materials to retain heat and prevent frost damage.</t>
  </si>
  <si>
    <t>Provide regular irrigation during the tillering stage to prevent stress.</t>
  </si>
  <si>
    <t>Ensure proper drainage system is in place before planting.
Avoid planting in low-lying areas prone to flooding.
In case of flooding, drain out excess water as soon as possible to prevent waterlogging.
Apply appropriate fertilizers to compensate for the loss of nutrients due to flooding.</t>
  </si>
  <si>
    <t>Select varieties that are resistant to strong winds.
Provide support to plants by staking or tying to prevent them from bending or breaking.
Harvest the crop as soon as possible before the winds become stronger.
Avoid applying excessive amounts of nitrogen fertilizer, which can make the plants more prone to lodging.</t>
  </si>
  <si>
    <t>Harvest the crop as soon as possible to prevent lodging and loss of grain.
Dry the harvested grain immediately to prevent spoilage.
Store the grain in a well-ventilated area to prevent moisture buildup and fungal growth.</t>
  </si>
  <si>
    <t>Harvest the crop earlier than usual to avoid yield loss due to prolonged drought.</t>
  </si>
  <si>
    <t>Normal Conditions (ideal condition)-English</t>
  </si>
  <si>
    <t>Consider minimum tillage to reduce cost and to conserve soil, water and nutrients, and to reduce workload Slash and plant using appropriate tools e.g. rippers, jab planters, dibbler, oxen-drawn equipment e.g. the ripper, tractor-drawn no till planter.
Ploughing is done by preparing the soil using chisel ploughs to avoid fine tilths.
Hoes and oxen-drawn implements can be used.
Contour farming technique recommended.
Add manure and fertilizers to the soil in the right amounts to provide the required plant nutrients for vigorous crop growth.
Maintain soil health for good production and income.
Test soils first to guide the application of manure and fertilizer.
Apply only deficient nutrients.
Consider using conservation farming approaches minimum soil disturbance, permanent soil cover, crop rotation, soil conservation measures</t>
  </si>
  <si>
    <t xml:space="preserve"> prepare the land properly for planting. 
Make sure the soil is well-drained and aerated to avoid waterlogging.
 You can also add organic matter to improve soil structure and fertility.
</t>
  </si>
  <si>
    <t xml:space="preserve">
Prepare the land by tilling the soil to a depth of 15-20 cm to
 ensure good aeration and to break up any hard soil. 
This will help the soil to retain water and prevent water runoff.
</t>
  </si>
  <si>
    <t>Before planting beans, do not over-till or
  dig the land in order to conserve the soil, water and nutrients.</t>
  </si>
  <si>
    <t>Kabla ya kupanda maharagwe, usilime au kuchimba 
 ardhi sana, ili kuhifadhi udongo, maji na virutubisho.</t>
  </si>
  <si>
    <t>Beans are very sensitive to excess micronutrients such as Boron, Zinc, Copper, and Molybdenum, Always have a soil test done before you plant anything on your farm. Fertigation is important because it feeds the beans with additional nutrients that it requires to grow
Nitrogen fertilizer should be added to the plant during every irrigation cycle. This should stop when the foliage has fully developed.
Potassium should be added to bean plants while the pods are developing to speed up the growth process and increase the quality.
Bean crops thrive in well-drained soil that is rich in organic matter, weed-free and has an ideal PH of 6-7.5. Waterlogged soils should be avoided.</t>
  </si>
  <si>
    <t xml:space="preserve">
Use nitrogen-rich fertilizers to boost plant growth, 
but avoid over-fertilizing, as this can lead to excessive vegetative 
growth and poor pod development.
</t>
  </si>
  <si>
    <t xml:space="preserve">
Use a balanced fertilizer with higher amounts of potassium and
 phosphorus than nitrogen. Potassium and phosphorus are 
essential for root development and water uptake, 
while nitrogen can encourage leaf growth at the expense of root growth.
</t>
  </si>
  <si>
    <t>For beans, add manure and fertilizer with 
 recommendations from soil testing and analysis. 
 Gapping and thinning should be done 14 days after seed emergence.</t>
  </si>
  <si>
    <t>Kwa maharagwe, ongeza mbolea na mapendekezo 
 kutoka kwa upimaji wa mchanga na uchambuzi. 
 Upunguzaji wa mimea unapaswa kufanywa siku 14 baada ya mbegu kuota.</t>
  </si>
  <si>
    <t>Temperature range The temperatures should be 20 – 30 o C.
Rainfall
The rainfall should be 750– 4000 mm Plant along the contour at the onset of rains and when the soil is moist.
Plant at the onset of rains e.g. 4 continuous days of sufficient rain to take advantage of nitrogen flush.
Plant along the contours or across the slope and when the soil is moist.
Fill gaps one to two weeks after planting when plants have emerged.
Thin to remove weak plants under moist soil conditions 14 days after emergence.
Beans pure stand; seed rate 23kgs per acre; 2-3 seeds per hole at 25 by 60 cm or 15 by 25 cm depending on variety.
Sort out good seeds to ensure that they are free from insects, disease infestation and weed seeds.
Do not use damaged or wrinkled seeds, or seeds with holes.
Planting bush beans in a monoculture on a flatbed is done by planting in rows which are 50 cm apart.
Within a row, plant seeds at 8-10 cm apart (1 seed per stand) or 15-20 cm apart (2 seeds per stand) planting.
Planting climbing beans: Plant climbing bean in rows which are 75 cm apart. Within a row, sow seeds 15 cm apart (1 seed per stand) or 25-30 cm apart (2 seeds per stand)
Do not plant beans in areas where the Nitrogen levels in the soil are too high or where green manure crops are lying idle on the ground. This is because the leaf beans might develop at the expense of the bean pods and this will decrease yields
Do not fertilize the seeded area. Bean seeds cannot grow with the added influx of elements. Wait until the plant has full foliage to fertilize. If you are concerned about your garden's nutritional deficiencies, you can use a home soil test kit to verify the elements needed. Do not blindly fertilize if the soil does not require it.</t>
  </si>
  <si>
    <t xml:space="preserve">
Plant your beans in raised beds to avoid waterlogging. 
Sow the seeds at a shallow depth and ensure proper spacing to allow 
for good airflow.
</t>
  </si>
  <si>
    <t xml:space="preserve">Seeds should be planted deeper than normal to reach moist soil.
The planting should be done just before expected rainfall to help with germination.
The use of mulch around the seedlings can help retain moisture in the soil,
protect the plants from drying out, and prevent weed growth.
</t>
  </si>
  <si>
    <t>-When planting beans, use certified seeds from 
 approved retailers or use farmer saved seeds after harvesting.
 -Plant beans at the onset of rains when the soil is moist.
  Practice the contour method for planting. Irrigate if necessary.</t>
  </si>
  <si>
    <t>-Unapopanda maharage, tumia mbegu zilizothibitishwa 
 kutoka kwa wauzaji waliokubaliwa au tumia mbegu
 zilizohifadhiwa na mkulima baada ya kuvuna.
 -Panda maharagwe mwanzoni mwa mvua wakati mchanga ni mnyevu. 
 Tumia njia ya contour ya kupanda.</t>
  </si>
  <si>
    <t>Bean will produce up to 1.0–2.8 tons per ha
Dry pods in the sun, thresh and winnow to remove chaff and dust, re-dry to attain storage moisture content level.
Dry the pods on raised platforms, plastic, mat to avoid contact with moisture and other impurities.
It is advisable to do the threshing when the moisture level is 14-15%, If the seeds are too dry, the pods can be easily damaged during threshing, thresh the pods manually by beating with a stick.
After winnowing, grade the seeds to remove dust, damaged, broken and diseased seeds, separate the seeds by variety</t>
  </si>
  <si>
    <t xml:space="preserve">Harvest your beans when they are mature, but avoid 
harvesting during wet weather to avoid damage to the pods and beans.
</t>
  </si>
  <si>
    <t xml:space="preserve">Harvest the beans when the pods are fully
 mature and the beans inside are dry. 
</t>
  </si>
  <si>
    <t>-Harvesting of beans should be done before the
  pods begin to shatter or rot, usually after 45 to 75 days after planting.
 -Harvest beans by hand picking the dried pods from the stem.
  Dry the pods in the sun, thresh and winnow to remove chaff and dust.</t>
  </si>
  <si>
    <t>Uvunaji wa maharagwe unapaswa kufanywa 
 kabla ya maganda kuanza kuvunjika au kuoza,
  kawaida baada ya siku 45 hadi 75 baada ya kupanda.
 Vuna maharagwe kwa mkono ukichukua maganda
  yaliyokaushwa kutoka shina. Kausha maganda 
 kwenye jua, pura na sua ili kuondoa makapi na vumbi.</t>
  </si>
  <si>
    <t>Transport beans from the field to the place of storage or market using clean transport equipment.
Dry pods in the sun, thresh and winnow to remove chaff and dust, re-dry to attain storage moisture.
Store the seeds in clean or disinfected bags when the moisture content is 13-15%, do not mix the newly harvested grain with stocks from previous harvests.
Store the bags at least 1 meter away from the walls and on a raised platform. Store the bags in a non-leaking storehouse to avoid contact with moisture.
Treatment is done to protect the seed from damage by insect during storage, if the grain is going to be stored for longer periods, it is advisable to use chemical treatment but with care. Recommended chemicals for treating commons beans are: Actellic powder ( at the rate of 100gr in 100kg).</t>
  </si>
  <si>
    <t xml:space="preserve">Dry the beans thoroughly to reduce moisture content and 
store the beans in a cool, dry, and well-ventilated place to
 prevent moisture buildup and pest infestation.
</t>
  </si>
  <si>
    <t xml:space="preserve">After harvesting, store the beans in a cool,
 dry place to prevent moisture buildup and mold growth.
</t>
  </si>
  <si>
    <t>Store beans in airtight bags or metallic silos to 
 minimize use of pesticides. 
 You can also store them in sisal bags on raised pallets to protect from rodents.</t>
  </si>
  <si>
    <t>Hifadhi maharage kwenye mifuko isiyopitisha
  hewa au silos za chuma ili kupunguza matumizi ya dawa za wadudu.</t>
  </si>
  <si>
    <t>When rainfall is not sufficient, irrigation should be used. Drip irrigation is the most effective way to conserve water in dry conditions,
as it targets the root zone and minimizes water wastage.</t>
  </si>
  <si>
    <t>Develop an irrigation schedule that ensures the beans
receive sufficient water during the tillering stage. Irrigate when the soil moisture level drops below the optimal range.</t>
  </si>
  <si>
    <t>-Keep an eye on weather forecasts and warnings
from local authorities to anticipate any potential flooding events.
-Ensure that drainage systems are in good condition
and clear of debris to prevent waterlogging.
-Ensure that drainage systems are in good condition and clear of debris to prevent waterlogging.</t>
  </si>
  <si>
    <t>-Keep a close eye on the weather forecast and be prepared to take action if the winds are expected to be particularly strong.
-Stake the plants to provide support. -If the winds are expected to be very strong, consider covering the
plants with a protective netting or fabric to reduce the risk of damage.</t>
  </si>
  <si>
    <t>-Monitor weather reports:allow you to plan accordingly and adjust your harvest schedule if needed.
- Delay Harvest: Heavy rainfall can cause beans to absorb more moisture, making them more prone to spoilage.</t>
  </si>
  <si>
    <t>-Harvest your beans as soon as they are mature, and do not wait until they are completely dry. -Irrigate your beans before harvest. This will help to keep them
from drying out too much, and it will also help to loosen the
soil around the roots, making harvesting easier.
-Use gentle harvesting methods to avoid damaging the beans.</t>
  </si>
  <si>
    <r>
      <rPr>
        <rFont val="Arial"/>
        <i val="0"/>
        <color theme="1"/>
      </rPr>
      <t>Prepare land during the dry season to kill perennial weeds
Plough deep enough using hand hoe, ox-plough or tractor for root expansion. 
Harrowing may be necessary to ensure an appropriate tilth. In dry environment, 
Prepare ridges 30-45 cm high, 60 cm wide, and spaced 1.0 m apart 
manually, by oxen, or a tractor ridge along the contours 
Ridges  minimize runoff and reduces soil erosion
If preparing mounds/heaps space 60-100 cm wide and 30- 60 cm high, prepare manually using a hoe or jembe.</t>
    </r>
    <r>
      <rPr>
        <rFont val="Arial"/>
        <i/>
        <color theme="1"/>
      </rPr>
      <t xml:space="preserve">
</t>
    </r>
  </si>
  <si>
    <t xml:space="preserve">Start by preparing the land. If the soil is too wet,
 it may need to be drained or dried out before planting.
</t>
  </si>
  <si>
    <t xml:space="preserve">Prepare land during the dry season to kill perennial weeds.
Use sunken beds for moisture retention.
Till the soil to a depth of at least 6 inches to loosen the soil and 
improve drainage. 
</t>
  </si>
  <si>
    <t xml:space="preserve">Apply well-rotten farmyard/poultry manure at the rate of one
 debe and 25-50 g of NPK(17:17:17) per m2 
based on the analyzed and tested soil.
</t>
  </si>
  <si>
    <t xml:space="preserve"> Apply a balanced fertilizer such as 10-10-10 at planting time. 
Then apply additional fertilizer after the vines have started to spread, 
and again just before the vines start to run.
</t>
  </si>
  <si>
    <t xml:space="preserve"> It's important to maintain soil fertility by adding nutrients. 
Use a balanced fertilizer that includes nitrogen, phosphorus, and 
potassium. You may also consider adding micronutrients, such as iron, 
manganese, and zinc, which are essential for plant growth.
</t>
  </si>
  <si>
    <t xml:space="preserve">Plant early at appropriate spacing and where intercropping is
 done with maize, then spacing for maize is adjusted to accommodate the sweet potato
Plant vines at an angle of 45 degrees, 30 cm apart, 
with vine ends (bases) towards the centre of the ridge, ⅔ covered with soil, leaving ⅓ above the soil. 
Where ridges are wider than 1.0 m, double rows at 30 cm apart can be planted on ridge.
 It can also be grown on terraces
Plant 3-4 vines of 20-30 cm length on each mound equidistantly in a triangular pattern
Plant on ridges or mounds/heaps, as relay in cereals 
or as a monocrop in the second season at onset of rains which also acts as a cover crop to reduce soil erosion. 
Both ridges and mounds should give a plant population of 13,500 plants per acre. 
</t>
  </si>
  <si>
    <t xml:space="preserve">Consider planting sweet potatoes in raised beds to improve drainage. 
This will help prevent water from accumulating around the roots, which can lead to rotting.
Avoid planting sweet potatoes in the midst of heavy rains or immediately after. 
Wait until the soil has had a chance to dry out a bit before planting.
</t>
  </si>
  <si>
    <t xml:space="preserve">Plant your sweet potato slips when there is still some moisture in the soil. 
Avoid planting during periods of prolonged drought or 
when the soil is extremely dry. Planting in the early morning or
 late afternoon when the temperatures 
</t>
  </si>
  <si>
    <t xml:space="preserve">Cut off the vines 10-14 days prior to harvesting
The vines should be reserved for future planting
Harvest carefully not to damage remaining roots
Sweet potato will produce 35 – 95 bags per acre and 13,500 vines/acre
Harvested vines should be stored under shade
Tie vines in bundles of 50 or 100 pieces. 
Label package to show variety, contact of the vine multiplier and date of harvest. 
The vines are put in gunny bags 1000 vines each and should be aerated most of the time.
Transport planting materials immediately after harvesting, possibly in the evening or at night.
Untie and empty the bags to avoid accumulation of heat in the bags which can damage the vines.
</t>
  </si>
  <si>
    <t xml:space="preserve">Harvest sweet potatoes when the leaves begin to yellow and wither. 
Allow the sweet potatoes to cure for a week or two in a warm,
 dry place before storing.
</t>
  </si>
  <si>
    <t xml:space="preserve">Harvest the sweet potatoes when they are mature, 
but avoid harvesting during extremely dry periods. 
The sweet potatoes will be more challenging to dig up, 
and they may be more prone to damage.
</t>
  </si>
  <si>
    <t xml:space="preserve">Keep harvested roots protected from direct sunshine to avoid shrinkage and shrivelling, 
Wash, sort, and grade the harvested roots, depending on the intended use
Washing is to remove soil from the roots without bruising the skin
Sorting is done to remove rotten, damaged, malformed and weevil infested roots, and debris
Grading is done to sorted roots to have uniform produce, based on size, shape, 
colour, weight, maturity, market demand
</t>
  </si>
  <si>
    <t xml:space="preserve">Store sweet potatoes in a cool, dark, and dry place. 
Sweet potatoes can be stored for several months if stored properly.
</t>
  </si>
  <si>
    <t xml:space="preserve">After harvesting, cure the sweet potatoes for a week 
in a warm, humid location. Then store them in a cool, 
dark place to help extend their shelf life.
</t>
  </si>
  <si>
    <t>Plant sweet potatoes in well-drained soils.
Water the seedlings frequently to keep the soil moist.
Use organic mulch to retain soil moisture.
Consider using drought-resistant varieties.</t>
  </si>
  <si>
    <t>Plant sweet potatoes in warm soils.
Use protective coverings, such as row covers or cloths, to retain heat.
Consider using cold-resistant varieties of sweet potatoes.</t>
  </si>
  <si>
    <t>Water the sweet potatoes frequently to keep the soil moist.
Use organic mulch to retain soil moisture.
Consider using drought-resistant varieties</t>
  </si>
  <si>
    <t>Plant sweet potatoes in well-drained soils.
Avoid overwatering and heavy irrigation.
In case of flooding, wait until the water subsides before assessing the damage.
If the crop is severely damaged, it may be necessary to replant.</t>
  </si>
  <si>
    <t>Choose wind-resistant varieties of sweet potatoes.
Provide support to the vines using trellises or stakes.
Harvest the sweet potatoes early to minimize wind damage.</t>
  </si>
  <si>
    <t>Wait until the soil is dry before harvesting sweet potatoes.
Handle the sweet potatoes carefully to avoid damage and rot.
Store the sweet potatoes in a dry and well-ventilated area.</t>
  </si>
  <si>
    <t>Water the sweet potatoes adequately during the growing season.
Harvest the sweet potatoes early in the morning or late in the evening when the soil is cooler.
Handle the sweet potatoes carefully during harvesting to avoid cracking and bruising.</t>
  </si>
  <si>
    <r>
      <rPr>
        <rFont val="Arial"/>
        <i val="0"/>
        <color theme="1"/>
      </rPr>
      <t>Choose a site that receives full sunlight throughout the 
day and has well-draining soil. 
Remove any weeds, rocks, and debris from the site.
Add organic matter to the soil to improve its fertility and structure</t>
    </r>
    <r>
      <rPr>
        <rFont val="Arial"/>
        <i/>
        <color theme="1"/>
      </rPr>
      <t xml:space="preserve">.
</t>
    </r>
  </si>
  <si>
    <t xml:space="preserve">Choose a site with well-draining soil and full sun exposure.
Test the soil for pH and nutrient levels, and adjust as necessary.
Till the soil to a depth of 8-10 inches, removing any rocks or debris.
Create raised beds to improve drainage in wetter conditions.
</t>
  </si>
  <si>
    <t>Choose a well-drained, fertile soil with a pH between 6.0 to 6.8.
Clear the land by removing weeds, stones, and debris.
Plow or till the soil to a depth of 8 to 12 inches to loosen the soil.
Add organic matter, such as compost or manure, to enrich the soil.</t>
  </si>
  <si>
    <t xml:space="preserve">Watermelon plants require regular fertilization to ensure
good growth and fruit development.
Apply a balanced fertilizer before planting and then 
follow up with side dressings of nitrogen-rich fertilizer every 2-3 weeks throughout the growing season.
</t>
  </si>
  <si>
    <t xml:space="preserve">Test the soil to determine its nutrient content and pH level.
Based on the soil test results, apply fertilizers or soil amendments to provide
the necessary nutrients for watermelon growth.
Avoid over-fertilizing, as excess nutrients can leach into the soil and contribute to waterlogging.
</t>
  </si>
  <si>
    <t>Conduct a soil test before planting to determine the soil's nutrient deficiencies.
Apply fertilizers based on the soil test results, typically with a N-P-K ratio of 5-10-10 or 8-24-24 for watermelon.
Apply additional fertilizers during the growing season if needed.
Use drip irrigation to provide water and nutrients directly to the roots while minimizing water loss through evaporation.</t>
  </si>
  <si>
    <t xml:space="preserve">Plant watermelon seeds directly into the soil, 
after the last expected frost. 
The soil temperature should be around (18-24°C) 
for optimal germination. 
Plant seeds 1 inch deep and 3-4 feet apart in rows that are spaced 6-8 feet apart. 
Cover the seeds with soil and water them thoroughly.
</t>
  </si>
  <si>
    <t xml:space="preserve">Plant watermelon seeds or seedlings after the soil has
 warmed up to a temperature of 70-80°F.
Space the plants 3-4 feet apart in rows that are 6-8 feet apart.
Plant the seeds 1 inch deep and cover with soil.
</t>
  </si>
  <si>
    <t>Plant watermelon seeds or seedlings after the danger of frost has passed and the soil temperature has reached at least 60°F.
Plant the seeds or seedlings in hills, spacing them 6 to 8 feet apart.
Apply a starter fertilizer at planting to boost initial growth.
Use black plastic mulch to conserve moisture and suppress weed growth.</t>
  </si>
  <si>
    <t xml:space="preserve">Watermelon is ready for harvesting when the bottom of the
fruit turns yellow and the stem starts to dry out.
Cut the fruit from the vine using a sharp knife or pruning shears.
</t>
  </si>
  <si>
    <t xml:space="preserve">Harvest watermelon when the fruit is ripe, as 
indicated by a dull, flat appearance, yellow spot on the 
underside, and a hollow sound when tapped.
</t>
  </si>
  <si>
    <t>Harvest the watermelons when they are fully ripe and the skin has turned dull.
Cut the watermelon from the vine using a sharp knife, leaving a short stem.</t>
  </si>
  <si>
    <t xml:space="preserve">Handle the fruit carefully to avoid bruising or damaging the skin.
Store the fruit in a cool, dry place or in the refrigerator to prolong its shelf life.
</t>
  </si>
  <si>
    <t xml:space="preserve">Store harvested watermelon in a cool, 
dry place to prolong shelf life.
</t>
  </si>
  <si>
    <t xml:space="preserve">Store the watermelon in a cool, dry place, ideally between 50 to 60°F, for up to two weeks.
If the watermelon is drier than normal due to low rainfall, it is essential to keep the soil consistently moist during the growing season.
 Mulching and using drip irrigation can help retain soil moisture.
 Additionally, it's important to harvest the watermelons promptly when they reach maturity to avoid over-ripening and dehydration.
</t>
  </si>
  <si>
    <t>Watermelon seedlings are sensitive to cold temperatures, and exposure to low temperatures can cause them to die or grow poorly.
Plant seeds or seedlings after the danger of frost has passed.
Use row covers or other protective materials to cover seedlings and protect them from cold temperatures.</t>
  </si>
  <si>
    <t>Watermelon seedlings are highly sensitive to water stress, and a lack of water can cause the plants to die or grow poorly.
Water seedlings regularly, preferably with a gentle mist or spray, to maintain consistent moisture levels.
Use organic mulches like straw or grass clippings to retain soil moisture.</t>
  </si>
  <si>
    <t>Watermelon plants are sensitive to waterlogging and flooding. If flooding occurs during tillering, it can lead to stunted growth and reduced yield.
Improve drainage by creating raised beds or planting on slopes to avoid waterlogging.
If flooding occurs, wait for the soil to dry out before applying any fertilizers or pesticides to prevent further damage to the plants.</t>
  </si>
  <si>
    <t>Strong winds can damage ripe watermelons, causing them to crack or split.
Use trellises or stakes to support the plants and reduce the risk of wind damage.
Harvest ripe watermelons as soon as possible to avoid further damage.</t>
  </si>
  <si>
    <t>Heavy rainfall during the harvest can cause watermelon fruit to become waterlogged, leading to reduced quality and shelf life.
Cover the fruit with plastic or other waterproof materials to protect them from rain damage.
Harvest the watermelons as soon as possible after the rain stops.</t>
  </si>
  <si>
    <t xml:space="preserve">Watermelon plants need consistent moisture throughout their growing period, 
and a lack of water during the ripening stage can result in smaller and less sweet fruit.
Water plants regularly, preferably with drip irrigation, to maintain consistent moisture levels.
If there is a drought, it is better to harvest the watermelons earlier than later 
to avoid further damage to the fruit.
</t>
  </si>
  <si>
    <t>Normal Conditions (ideal condition- English</t>
  </si>
  <si>
    <r>
      <rPr>
        <rFont val="Arial"/>
        <i val="0"/>
        <color theme="1"/>
      </rPr>
      <t>Choose a well-drained field with sandy loam to loamy soil.
Clear the land of weeds, rocks, and other debris.
Use appropriate tillage practices to prepare the soil for planting, such as plowing, harrowing, and disking.
Conduct a soil test to determine the soil's fertility status and nutrient requirements.</t>
    </r>
    <r>
      <rPr>
        <rFont val="Arial"/>
        <i/>
        <color theme="1"/>
      </rPr>
      <t xml:space="preserve">
</t>
    </r>
  </si>
  <si>
    <t>Begin by selecting a well-drained field with good soil fertility, preferably with a slight slope to prevent waterlogging.
Clear the field of weeds, debris, and rocks that could interfere with planting and growth.
Plow the field to a depth of 15-20cm and harrow to prepare a fine seedbed for planting.</t>
  </si>
  <si>
    <t>Clear the land of weeds, debris, and rocks.
Plow the land to a depth of 10-15 cm to loosen the soil.
Level the land and create rows 30-45 cm apart.
Apply organic matter, such as compost or manure, to improve soil fertility.
Ensure adequate drainage to prevent waterlogging.</t>
  </si>
  <si>
    <t>Sesame requires a well ploughed land. 
 Sesame is very sensitive to water logging,
 ensure your land does not is not swampy.</t>
  </si>
  <si>
    <t xml:space="preserve">
Sesame requires moderate amounts of nutrients. 
Apply a balanced fertilizer (NPK) at a rate of 60-80 kg/ha at planting
and again 4-6 weeks after planting.
</t>
  </si>
  <si>
    <t>Conduct a soil test to determine the soil fertility status and the appropriate amount of fertilizer to apply.
Apply a balanced fertilizer, such as NPK 20-10-10, at the rate of 200 kg/ha before planting.
Apply another round of nitrogenous fertilizer, such as urea, at the rate of 50kg/ha two weeks after planting.</t>
  </si>
  <si>
    <t xml:space="preserve">Test the soil to determine its nutrient content.
Based on the soil test results, apply fertilizer as needed to provide adequate nutrients for Sesame growth.
Apply fertilizers before planting or during the early growth stages.
Irrigate the crop when necessary to ensure optimal growth.
</t>
  </si>
  <si>
    <t xml:space="preserve">Choose a suitable variety of sesame based on local conditions and market demands.
Plant sesame during the rainy season or when there is adequate soil moisture.
Sow sesame seeds at a depth of 1-2 cm, with a spacing of 30-45 cm between rows and 5-10 cm between plants.
</t>
  </si>
  <si>
    <t>Sesame is usually planted directly from seed.
Plant the seeds at a depth of 2-3 cm and spacing of 30-45 cm between rows and 10-15 cm between plants.
Use a seed drill or broadcast method for planting.
Ensure adequate moisture for germination but avoid over-watering to prevent waterlogging.</t>
  </si>
  <si>
    <t>Plant Sesame seeds in rows, with a spacing of 5-10 cm between seeds.
Cover the seeds with a thin layer of soil.
Water the soil gently to ensure good seed-soil contact.
Provide shading during the early growth stages to protect the seedlings from direct sunlight.</t>
  </si>
  <si>
    <t>For sesame, if you are using a planting 
 machine use 1 Kg of seeds per hectare of seed. 
 If you are planting by hand, use 2 Kg seeds per hectare.</t>
  </si>
  <si>
    <t xml:space="preserve">Harvest sesame when the capsules turn yellow or brown and begin to split open.
Cut the plants at ground level and stack them in small piles to dry for a few days.
Remove the seeds from the capsules using a threshing 
machine or by beating the piles with sticks.
</t>
  </si>
  <si>
    <t>Harvest the sesame when the pods turn brown and start to split.
Cut the plants at the base and leave them in the field for a few days to dry.
Thresh the sesame to separate the seeds from the pods.</t>
  </si>
  <si>
    <t>Harvest Sesame when the capsules turn brown and the seeds are fully mature.</t>
  </si>
  <si>
    <t>When sesame is ready for harvest it scatters its seeds, 
 so you need to be careful. It will be 
 ready for harvest generally between 90-120 days.</t>
  </si>
  <si>
    <t xml:space="preserve">Clean and grade the seeds to remove debris and foreign materials.
Dry the seeds to a moisture content of 8-10% to prevent spoilage during storage.
Store the seeds in a cool, dry place in airtight containers to avoid moisture and insect damage
</t>
  </si>
  <si>
    <t>Clean and sort the seeds to remove any debris and damaged seeds.
Store the seeds in a cool, dry place in airtight containers to prevent moisture and pest damage.</t>
  </si>
  <si>
    <t>Allow the harvested plants to dry in the sun or in a well-ventilated area.
Separate the seeds from the capsules manually or using a mechanical thresher.
Store the seeds in a cool, dry place in airtight containers to prevent moisture and insect damage.</t>
  </si>
  <si>
    <t>When storing sesame seeds, it must have a moisture 
 content of 7-10%. Use clean airy concrete floored rooms 
 to seal holes that will let in insects.</t>
  </si>
  <si>
    <t>Plant seeds deeper in the soil to ensure they have access to moisture.
Water the field before planting to ensure the soil is moist.
Apply mulch to the soil to retain moisture.</t>
  </si>
  <si>
    <t xml:space="preserve">-Sow sesame seeds at the appropriate time, taking into consideration the
 weather forecast and expected temperature.
-Cover the seedlings with plastic or other materials to retain heat and 
protect them from cold winds
</t>
  </si>
  <si>
    <t xml:space="preserve">-Provide adequate irrigation facilities to ensure the sesame plants grow and tiller well.
-Avoid applying excessive nitrogen fertilizers that may increase water 
requirements and exacerbate the drought situation.Apply mulching to
 the soil surface to retain moisture and prevent water evaporation.
</t>
  </si>
  <si>
    <t>Avoid heavy or over-irrigation of the field during this stage.
Drain the excess water from the field as soon as possible to prevent waterlogging.
Increase the spacing between the plants to improve air circulation and reduce the chances of fungal diseases.
Apply appropriate fungicides to prevent fungal infections.</t>
  </si>
  <si>
    <t xml:space="preserve">-Stake the sesame plants to prevent them from breaking or
 falling due to strong winds.
-Avoid applying excessive nitrogen fertilizers that 
may increase the plant height and susceptibility to wind damage.
-Harvest the crop before the wind becomes too strong.
</t>
  </si>
  <si>
    <t>Harvest the crop as soon as possible to prevent the seeds from getting wet and developing fungal infections.
Dry the seeds thoroughly before storing them.
Avoid harvesting during periods of heavy rain.</t>
  </si>
  <si>
    <t xml:space="preserve">-Irrigate the field if possible, a few days before harvesting to ensure 
 the seeds are not too dry.
-Harvest early in the morning or late in the evening when the 
temperature is cooler to prevent the seeds from drying out too quickly.
Store the harvested seeds in a cool and dry place to maintain their quality.
</t>
  </si>
  <si>
    <t>Add manure and fertilizer with recommendations from soil testing and analysis
Consider minimum tillage to reduce cost and to conserve soil, water and nutrients and to reduce workload
Slash and plant using appropriate tools e.g. rippers, jab planters, dibbler, oxen drawn equipment e.g. the ripper, tractor drawn no till planter
Ploughing of the soil should be done using chisel ploughs to avoid fine tilths. Hoes and oxen drawn implements can also be used
Contour farming technique recommended
Add manure and fertilizers to the soil in the right amounts to provide the required plant nutrients for vigorous crop growth</t>
  </si>
  <si>
    <t xml:space="preserve">
Proper land preparation is essential for planting maize in wet conditions.
 Start by clearing the land and removing any debris that may impede plant growth.
 If the soil is compacted, consider using a deep tillage implement or a subsoiler to loosen the soil. 
Ensure that the field is well-drained to prevent waterlogging, which can lead to crop failure.
</t>
  </si>
  <si>
    <t xml:space="preserve">Ensure that the soil is well-prepared by tilling the land to a
depth of 15-20 cm to improve soil aeration and drainage. 
Add organic matter to the soil, such as compost or manure,
 to improve the soil's water-holding capacity.
</t>
  </si>
  <si>
    <t>Prepare your Maize land for planting early (before the rains start). 
 This helps to kill weeds &amp; insects that hide in the soil.
 Do a soil test to check on nutrition.</t>
  </si>
  <si>
    <t xml:space="preserve">Maize requires three primary nutrients – nitrogen (N), phosphorous (P) and potassium (K).
Potash (K) is the nutrient required in the greatest amount by maize,
Maize is not very sensitive to trace element deficiencies, but boron, copper, zinc, manganese and iron may occasionally be deficient on soils where manure is not applied regularly.
</t>
  </si>
  <si>
    <t xml:space="preserve">Apply fertilizer at the recommended rate to ensure optimal crop growth.
Nitrogen is particularly important for maize growth, and 
additional applications may be necessary during the growing season.
</t>
  </si>
  <si>
    <t>The deleterious effects of drought can be mediated by application of nutrients which may enhance tolerance to drought stress.
Among the nutrients potassium can enhance the tolerance in maize plant for drought stress. Similarly, potassium increased leaf water potential, osmotic potential and turgor potential under drought stress.</t>
  </si>
  <si>
    <t>Before planting your Maize, mix a handful of manure with the soil per hole, 
 add 1 teaspoon DAP or NPK eg 20:20:20 in acidic soils &amp; mix well.</t>
  </si>
  <si>
    <t xml:space="preserve">Temperature range 
The temperatures should be  25 – 30 o C.
Rainfall
The rainfall should be 400 – 1200 mm 
Select seed grains situated at the middle of the cob and discard grains at the base and the tip of the cob
Seeds should be obtained from reliable sources
Farmer saved seeds are alternatives where certified seeds aren’t available or the seed can be bought from the market
Plant at the onset of rains at a spacing of 75cm x 25 or 30cm, 1 seed per hole 5 cm deep
Plant at the onset of rains e.g. 4 continuous days of sufficient rain – to take advantage of nitrogen flush
Plant along the contours or across the slope
Conduct germination test before planting
Plant when the soil is moist and plant certified maize varieties tolerant to striga weed IR- Coated Maize Varieties e.g. Ua Kayongo
Maize pure stand: 75cm x 25 or 30cm, 1 seed per hole, 5 cm deep and 2.5-5 cm for moist planting
Fill gaps one to two weeks after planting when plants have emerged
</t>
  </si>
  <si>
    <t xml:space="preserve">Plant maize seeds at the recommended depth, typically between 
1-2 inches deep, and 8-12 inches apart. Plant in rows to facilitate weed
control and improve water infiltration. 
Planting should be done when the soil is moist but not waterlogged.
</t>
  </si>
  <si>
    <t xml:space="preserve"> Planting should be done at the beginning of the rainy season or 
after the first rains. 
This will help ensure that the seedlings have sufficient moisture 
to establish and grow. 
Plant seeds at a depth of 3-5 cm and a spacing of 60-75 cm 
between rows and 20-30 cm between plants.
</t>
  </si>
  <si>
    <t>Plant your maize seeds at the onset of rains with a spacing of 75cm x 30cm. 
 Plant 1 seed per hole which should be 5cm deep.</t>
  </si>
  <si>
    <t>Harvesting by cutting and stalking to enhance drying and prevent pathogen infestation
Harvesting is done when the crop reaches harvest maturity 10 to 15 days after physiological maturity
Harvesting is done by cutting and stalking to enhance drying, make it easy to harvest and to prevent pathogen infestation
Harvest by de-husking.</t>
  </si>
  <si>
    <t xml:space="preserve"> Harvest maize when the kernels are fully mature and dry. 
Avoid harvesting when the plants are wet, as this can lead 
to mold growth and spoilage.
</t>
  </si>
  <si>
    <t xml:space="preserve">
Maize is usually ready for harvest 3-4 months after planting. 
Harvesting should be done when the kernels are fully mature and dry.
 Cut the stalks at ground level and remove the ears for drying.
</t>
  </si>
  <si>
    <t>Maize matures 4 to 9 months after planting depending on the
  variety and altitude.Harvesting maize is done by cutting and stalking to dry.</t>
  </si>
  <si>
    <t>Transport maize from the field to the place of shelling using clean transport equipment dry before shelling winnow to remove dust
Accessible methods of determining or estimating moisture content can be used
If insecticides are used to preserve maize, store it in sisal or jute bags on raised pallets to protect from rodents and chaff
Store in airtight bags or metallic silos and minimize use of pesticides
Transport maize from the field to the place of shelling using clean transport equipment
Dry before shelling and winnow to remove dust and chaff
Control weevils and grain borers by drying the maize to 13-14% moisture content to avoid grain attack by fungal infections such as aflatoxin</t>
  </si>
  <si>
    <t xml:space="preserve">Proper post-harvest handling is critical to preserve the quality of the maize crop. 
Store maize in a cool, dry, and well-ventilated area to
prevent mold growth and insect infestation. 
Consider using airtight containers or bags to prevent moisture from
entering the storage area
</t>
  </si>
  <si>
    <t xml:space="preserve">Proper storage is important to prevent spoilage and maintain grain quality. 
Store maize in a cool, dry place with good ventilation to 
prevent moisture buildup. 
Check the grain regularly for signs of insect damage or mold.
</t>
  </si>
  <si>
    <t>Dry the maize before shelling. Winnow to remove dust and chaff.
  Control weevils, grain borers &amp; aflatoxin by drying the maize to 13-14% moisture</t>
  </si>
  <si>
    <t>Choose drought-tolerant maize varieties that have a shorter growing period and require less water.
Plant maize at the onset of the rainy season, when soil moisture is more available.
Use mulching techniques to conserve soil moisture and reduce water loss through evaporation.
Apply irrigation if possible, or use a water-saving irrigation system.</t>
  </si>
  <si>
    <t>Plant maize when temperatures are warmer and the risk of frost is lower.
Use crop covers or other methods to protect young seedlings from cold temperatures.
Choose early-maturing maize varieties that have a shorter growing period and are less susceptible to cold stress.</t>
  </si>
  <si>
    <t>Choose drought-tolerant maize varieties that have a deeper root system to access soil moisture.
Apply irrigation if possible, or use a water-saving irrigation system.
Use mulching techniques to conserve soil moisture and reduce water loss through evaporation.</t>
  </si>
  <si>
    <t>Plant maize in well-drained soils to reduce the risk of waterlogging and root damage.
Use raised bed planting techniques to improve drainage.
Choose maize varieties that are tolerant to flooding.</t>
  </si>
  <si>
    <t xml:space="preserve">Use appropriate planting densities to reduce the risk of lodging (falling over).
Choose maize varieties that have strong stalks and are less prone to lodging.
Use windbreaks or shelterbelts to reduce the impact of strong winds.
</t>
  </si>
  <si>
    <t>Harvest maize when the weather is dry to reduce the risk of damage to the crop.
Use appropriate harvesting techniques to minimize the amount of soil and water that comes into contact with the maize ears.</t>
  </si>
  <si>
    <t>Harvest maize before the soil becomes too dry and hard, making it difficult to extract the crop.
Use appropriate harvesting techniques to minimize the amount of damage to the maize ears.</t>
  </si>
  <si>
    <t>Groth Stages</t>
  </si>
  <si>
    <t>Normal ideal conditions-English</t>
  </si>
  <si>
    <r>
      <rPr>
        <rFont val="Roboto"/>
        <i val="0"/>
        <color theme="1"/>
      </rPr>
      <t>-Wheat requires a fine seed bed for uniform germination.
-The land should be well ploughed and harrowed.
-It should be free from growing weeds and 
weed seeds, to prevent strangulation of the young crop.
-It is recommended to first apply a pre-emergence herbicide (Glyphosate) 
followed by thorough ploughing and harrowing, at least 4 weeks before planting.
-Early land preparation will ensure the land does not have fresh compost 
during planting, which is harmful to germination and early plant growth.
-Land preparation for stubble land should begin 1-2 months after harvesting.
-Early land preparation not only improves moisture conservation, but also controls weeds better</t>
    </r>
    <r>
      <rPr>
        <rFont val="Arial"/>
        <i/>
        <color theme="1"/>
      </rPr>
      <t>.</t>
    </r>
  </si>
  <si>
    <t xml:space="preserve">till the soil before planting to break up compacted soil and
 improve drainage. Additionally, if the field has poor drainage, 
installing drainage systems can help alleviate waterlogging.
</t>
  </si>
  <si>
    <t xml:space="preserve">Before planting, prepare the land by plowing and harrowing to
loosen the soil and create a good seedbed. 
Avoid over-tilling the soil as it can lead to soil moisture loss and compaction.
</t>
  </si>
  <si>
    <t>-Prepare the wheat land early. 
  Apply a pre-emergence herbicide (Glyphosate) 
  followed by thorough ploughing and harrowing,
  at least 4 weeks before planting.
  -If you are planting wheat in a land that has 
  plant stalks from the previous season (stubble land),
  begin land preparation 1-2 months after harvesting.</t>
  </si>
  <si>
    <t>-Tayarisha shamba la ngano mapema. 
  Weka dawa ya magugu kabla ya kumea (Glyphosate) kisha 
  ulime kwa uangalifu na upige harrow, 
  angalau wiki 4 kabla ya kupanda
 -Ukipanda ngano katika ardhi yenye mabaki ya mmea 
 na magugu ya msimu uliopita (ardhi yenye mabua), 
 anza maandalizi ya ardhi miezi 1-2 baada ya kuvuna.</t>
  </si>
  <si>
    <t>Higher seed and fertilizer rates are required for a good crop stand 
(1.5 bags of 50kg of certified seed and 1.5 bags of 50kg DAP per acre).</t>
  </si>
  <si>
    <t xml:space="preserve">Increase nitrogen application rates to offset leaching 
in the soil caused by excess moisture.
</t>
  </si>
  <si>
    <t xml:space="preserve">Fertilize the soil adequately. Apply  organic fertilizers or 
slow-release fertilizers to provide the crop with the necessary 
nutrients while minimizing the loss of nutrients due to evaporation.
</t>
  </si>
  <si>
    <t>Do a soil analysis to know the amount and type of fertilizer to be used. 
 Most soils in Kenya are classified as nitrogen (N) and phosphorous (P) deficient.</t>
  </si>
  <si>
    <t>Pima udongo ili kujua aina na kiwango cha mbolea. 
 Udongo wa Kenya mara nyingi hauna Nitrojeni na Phosphorous ambayo 
 ni muhimu sana kwa ngano</t>
  </si>
  <si>
    <t xml:space="preserve">Plant wheat at the onset of rains for proper germination..
Planting is best done using a seed drill.
Planting spacing should be 15cm between rows.
The seed drill and speed of planting should be set 
according to the seed rate of the variety to be planted.
In small-scale farms, wheat can be sown successfully
by broadcasting the seed and fertilizer and covering it with a light harrow as a final operation.
</t>
  </si>
  <si>
    <t xml:space="preserve">Delay planting until the soil has dried out and is workable. 
Planting in excessively wet soil will lead to poor seedling 
emergence and potentially, seed rot.
</t>
  </si>
  <si>
    <t xml:space="preserve">Sow seeds deeper than normal to reach moisture. 
This will help to ensure proper seed germination and establishment.
</t>
  </si>
  <si>
    <t>Plant wheat using a seed drill.
  Use a spacing of 15cm between rows. 
 In small-scale farms, broadcast the seed &amp; fertilizer &amp; cover with a light harrow</t>
  </si>
  <si>
    <t>Panda ngano kwa kutumia mashine ya kupanda
  mbegu kwa nafasi ya 15cm kati ya safu. 
 Katika mashamba madogo, panda kwa kusambaza mbegu na mbolea na ufunike.</t>
  </si>
  <si>
    <t>Harvesting</t>
  </si>
  <si>
    <t xml:space="preserve">-Wheat matures in 4-7 months depending on variety and altitude.
 At higher altitudes it takes longer.
-Harvest when the wheat has reached full maturity, the 
kernel becomes difficult to divide with a thumbnail, cannot be crushed between fingernails, and can no longer be dented by a thumbnail.
-Wheat is ready for harvesting when the kernels have 
achieved maximum weight and suitable moisture level.  
-Harvested wheat must be dried before threshing.
-For small scale farmers, cut the wheat using hand 
sickles when kernels have become hard.
-The cut wheat plants can be stacked or spread out to dry
 in the sun in a clean area- cement slab or plastic sheet in order to reduce losses.
</t>
  </si>
  <si>
    <t xml:space="preserve">Harvesting in wet conditions can result in a lower-quality grain 
due to reduced test weight and germination. 
Delaying harvest until conditions improve can improve grain quality.
</t>
  </si>
  <si>
    <t xml:space="preserve">Harvest the wheat plants at the right time when the
 grains are fully matured. 
The harvesting process should be carried out carefully to avoid grain damage.
</t>
  </si>
  <si>
    <t>-Wheat matures in 4-7 months depending on variety
  and altitude. It is ready for harvest when kernels have become hard. 
  Stack &amp; thresh when completely dry. 
 -Harvest is best done by a combine harvester for good quality grain.
  The grain should be dried to a maximum moisture content of 13% before storing.</t>
  </si>
  <si>
    <t>-Ngano hukomaa katika miezi 4-7 kulingana na aina na altitude. 
 Iko tayari kuvunwa wakati punje zimekuwa ngumu. 
 Funga kwenye vifungu na upure ikikauka kabisa.
 -Ni bora kuvuna ngano yako ukitumia combine harvester
 ili kupata nafaka bora.
 Kausha nafaka hadi kiwango cha juu cha unyevu wa 13% kabla ya kuhifadhi.</t>
  </si>
  <si>
    <t xml:space="preserve">Wheat grains must be dry before they can be harvested 
Harvest should begin as soon as it is practical after maturity, but this depends on the farmer’s harvest method.
Combine harvesters simultaneously carry out the operations of harvesting, threshing and winnowing.
The winnowing process separates and cleans the grains from the chaff, un-threshed ears, and small bits of straw, weeds and grass.
In case of hand harvested and threshed wheat, winnowing can be done by the use of shaking screens or tossing the grain into the wind by 
pouring the harvested wheat grains from one container to another in a stiff breeze.
The grain harvested using either hand sickles or combine 
harvesters are either bagged in 90 kg bags or bulked in tracks for direct transportation to the silos or farm stores.
The bag-fulls of wheat ears are threshed by beating with sticks, the grain dried and winnowed.
</t>
  </si>
  <si>
    <t xml:space="preserve">Dry the grain thoroughly before storage to prevent spoilage 
and the growth of mold or fungus.
Store the grain in a dry, well-ventilated area to prevent 
moisture buildup and the growth of pests.
</t>
  </si>
  <si>
    <t xml:space="preserve">After harvesting, thresh the wheat grains and store 
them in a cool and dry place to prevent spoilage.
</t>
  </si>
  <si>
    <t>Do winnowing to separate clean wheat grains from the chaff, 
 un-threshed ears, and small bits of straw, weeds and grass. 
 Put clean grain in 90 kg bags.</t>
  </si>
  <si>
    <t>Pepeta ngano ili kutenganisha nafaka safi na makapi, 
 masuke yasiyopura na vipande vidogo vya majani, magugu na nyasi.
  Weka nafaka safi kwenye mifuko ya 90kg.</t>
  </si>
  <si>
    <t>Plant wheat after the last expected frost date in your area.
Choose early-maturing wheat varieties that can mature before the onset of extreme cold temperatures.
Use row covers or high tunnels to protect seedlings from frost and cold winds.
Apply fertilizers that promote root growth and improve the plant's cold tolerance.</t>
  </si>
  <si>
    <t>Apply balanced fertilizers with a higher dose of nitrogen to promote tillering.
Apply foliar sprays of micronutrients like zinc and boron to enhance the crop's stress tolerance.
Avoid over-irrigation, which can lead to soil crusting and reduce root growth.
Use drought-tolerant wheat varieties.</t>
  </si>
  <si>
    <t>Avoid over-irrigation, especially during the tillering stage.
Drain excess water from the field as soon as possible to prevent waterlogging.
Check for fungal diseases and apply appropriate fungicides.
Apply a balanced fertilizer with a higher dose of nitrogen to compensate for the loss.</t>
  </si>
  <si>
    <t>Choose a wheat variety with strong stalks and erect growth habit.
Avoid over-fertilizing with nitrogen, which can lead to lodging.
Harvest wheat as early as possible before the winds become stronger.
Use support structures to prevent the wheat from bending or breaking under strong winds.</t>
  </si>
  <si>
    <t>Wait until the field is dry enough before starting the harvest to avoid damage to the wheat.
Adjust the combine's settings to minimize straw intake and prevent clogging.
Dry the harvested wheat to a safe moisture level as soon as possible to prevent mold growth.
Use cover crops to absorb excess water and improve soil structure.</t>
  </si>
  <si>
    <t>Start harvesting early in the morning when the temperature is cooler and the wheat is less likely to shatter.
Adjust the cutting height of the combine to reduce the amount of straw being cut and minimize the risk of fire.
Harvest only when the moisture content of the grain is optimal, usually around 14-15%.</t>
  </si>
  <si>
    <r>
      <rPr>
        <rFont val="Arial"/>
        <i val="0"/>
        <color theme="1"/>
      </rPr>
      <t>Plough a fallow land, if planted as second season crop one plough is sufficient.Practice contour farming technique
Add manure and fertilizers to the soil in the right amounts to provide the required plant nutrients for vigorous crop growth
Maintain adequate soil health, soil nutrients, soil depth and moisture holding capacity
Soil testing and analysis is necessary for tailored soil amendments and nutrient replenishment</t>
    </r>
    <r>
      <rPr>
        <rFont val="Arial"/>
        <i/>
        <color theme="1"/>
      </rPr>
      <t xml:space="preserve">
</t>
    </r>
  </si>
  <si>
    <t xml:space="preserve">The soil should be well-drained to prevent waterlogging, 
which can damage the roots of the sorghum plant. 
To improve soil drainage, you can add organic matter such as compost or manure.
</t>
  </si>
  <si>
    <t xml:space="preserve">Start by preparing the land thoroughly before planting. 
This involves clearing the land of weeds and debris, and breaking 
up the soil to allow for proper water penetration. 
Till the soil to a depth of at least 6 inches to allow for better water retention.
</t>
  </si>
  <si>
    <t xml:space="preserve">nutrient requirements include: N, P, K, Zn, S, Cl, Mg,
 Ca, Fe, B, Cu, Mn
</t>
  </si>
  <si>
    <t xml:space="preserve">
 Apply the recommended fertilizer according to the soil test results, 
taking into account the wet conditions. 
Excess water can lead to the leaching of nutrients, so you may need to
 apply more fertilizer than usual.
</t>
  </si>
  <si>
    <t xml:space="preserve">Apply fertilizer to the soil before planting to help the sorghum 
plants establish a strong root system. 
Use a fertilizer that is high in phosphorus, as this nutrient promotes root growth.
</t>
  </si>
  <si>
    <t xml:space="preserve">Plant at the onset of rain and intercropping should be 
done with an appropriate cover crop
Direct planting of seeds is done by sowing directly into furrows 
drill at a spacing of 45 x 60  75cm x 20cm for mono-crop 
90 cm x 30 cm for inter-crop with legume or maize
Drill then thin to 12-20 cm between plants in furrows, 3-4 weeks after emergence
Seed rate; 7-12 Kg per Ha 
Traditional planting broadcasting can also be applied
</t>
  </si>
  <si>
    <t xml:space="preserve">Plant the seeds in moist soil at a depth of 2-3 cm, 
and at a distance of 30-40 cm apart in rows that are 75-90 cm apart. 
Ensure that the seedbed is level and firm to prevent seedlings from being washed away by heavy rainfall.
</t>
  </si>
  <si>
    <t xml:space="preserve">Very low seed rate is applicable in very dry conditions
In dry condition seeds should be placed at 5 cm depth 
and 2.5-4.0 cm in moist soil
</t>
  </si>
  <si>
    <t xml:space="preserve">Sorghum is harvested after 3 to 4 months after planting when weather is dry
Check the moisture content of the dry grain using a moisture meter or salt method. 
Salt will stick on grain which is not adequately dried when the grain is put
 in a container of salt and shaken
Store the dry grain in airtight bags or metallic silos
</t>
  </si>
  <si>
    <t xml:space="preserve">
Harvest sorghum when the seed heads are fully mature, 
and the moisture content of the grains is between 12-14%.
Cut the sorghum heads off at the base of the stalks and allow them to dry before threshing.
</t>
  </si>
  <si>
    <t xml:space="preserve">Harvest the sorghum when the seeds are fully mature and have turned brown. 
Cut the heads from the plants and allow them to dry in a warm,
dry place for several days. 
Once the seeds are fully dry, thresh them to separate them from the chaff.
</t>
  </si>
  <si>
    <t>Dry the harvested sorghum panicles on mats air tarpaulins
Drying prevents contamination of the grain with mycotoxins
Thresh the dry sorghum panicles
Dry the threshed grain to a moisture content of 13% or less
Winnow to remove chuff</t>
  </si>
  <si>
    <t xml:space="preserve">Store the sorghum grains in a dry, cool and well-ventilated 
place to avoid moisture build-up and pest infestations. 
Use appropriate storage containers such as airtight bags or
bins to prevent moisture and insect damage.
</t>
  </si>
  <si>
    <t xml:space="preserve">Store the sorghum seeds in a cool, dry place to prevent moisture 
from accumulating and spoiling the crop.
Proper storage will ensure that the sorghum remains fresh 
and nutritious for longer.
</t>
  </si>
  <si>
    <t xml:space="preserve">Climate Risks </t>
  </si>
  <si>
    <t xml:space="preserve">                            </t>
  </si>
  <si>
    <t>Use pre-germinated seeds to improve the germination rate.
Plant the seeds at the appropriate time when soil moisture is sufficient.
Use drought-tolerant sorghum varieties.
Use mulching techniques to conserve soil moisture.</t>
  </si>
  <si>
    <t>Use appropriate seedling techniques such as seed soaking to improve the germination rate.
Plant the seeds at the appropriate time when the soil temperature is suitable.
Use sorghum varieties that are adapted to cold conditions.
Use mulching techniques to conserve soil moisture and maintain soil temperature.</t>
  </si>
  <si>
    <t>Use appropriate tillage practices to conserve soil moisture.
Apply balanced fertilizers to improve the plant's ability to cope with stress.
Use drought-tolerant sorghum varieties.
Avoid over-irrigation that can cause waterlogging.</t>
  </si>
  <si>
    <t>Avoid overwatering and ensure proper drainage of the field.
Use well-draining soils to minimize the risk of waterlogging.
Use flood-resistant sorghum varieties.
Apply balanced fertilizers to improve the plant's ability to cope with stress.
Apply foliar fungicides to prevent fungal infections.</t>
  </si>
  <si>
    <t>Plant sorghum in rows perpendicular to the direction of prevailing winds.
Stake or tie up plants if necessary.
Harvest the crop as soon as it is ripe to prevent lodging.</t>
  </si>
  <si>
    <t>Harvest the crop as soon as it is mature to minimize water absorption.
Avoid using machinery or heavy equipment on wet soil to prevent soil compaction.
Dry the harvested crop as soon as possible to prevent mold growth.</t>
  </si>
  <si>
    <t>Harvest the crop as early as possible to minimize the effect of drought.
Use early maturing sorghum varieties.
Use proper irrigation techniques to avoid water stress on the plants.
Use harvesters that can reduce the loss of grains during harvesting.</t>
  </si>
  <si>
    <t>Normal Conditions (ideal condition)-Eng</t>
  </si>
  <si>
    <t>Plough your land.
Break up lumps of soil through harrowing.
Mix in well-rotted manure.
Smooth the soil surface.</t>
  </si>
  <si>
    <t xml:space="preserve">Choose a well-drained site for planting spinach, as waterlogging can 
lead to diseases such as root rot.
Improve drainage by adding organic matter such as compost or 
well-rotted manure.
</t>
  </si>
  <si>
    <t xml:space="preserve">Prepare the soil by adding compost or well-rotted manure to
improve soil moisture retention. 
Use raised beds or containers to help retain moisture and ensure proper drainage.
</t>
  </si>
  <si>
    <t>Plough spinach field early at about 7-9 inches deep,
  to expose pests to sunlight and birds. 
 This is followed by harrowing, 2-3 weeks after ploughing</t>
  </si>
  <si>
    <t>Tayarisha shamble la spinach mapema ili kuwaweka waz
 i wadudu kwa jua na ndege kwa kina ya nchi 7-9, 
 ikifuatiwa na kupiga reki, wiki 2 hadi 3 baada ya kulima</t>
  </si>
  <si>
    <t xml:space="preserve">Spinach requires nitrogen, potassium, and phosphorus, 
so you can apply a balanced fertilizer before planting or during
the growing season.
</t>
  </si>
  <si>
    <t xml:space="preserve">Spinach requires nitrogen, potassium, and phosphorus, 
so you can apply a balanced fertilizer before planting or 
during the growing season.
</t>
  </si>
  <si>
    <t>Use (TSP) at the rate of 80 kg/acre when planting spinach.
 Top-dress 40 kg CAN/acre 2 weeks after transplanting. 
 Second Top-dress 80 kg CAN/acre 4 Weeks later.</t>
  </si>
  <si>
    <t>Tumia (TSP) kilo 80/ekari wakati wa kupanda spinach. 
 Weka CAN kilo 40 CAN/ekari wiki 2 baada ya kupandikiza. 
 Weka CAN kilo 80 /ekari wiki 4 baadaye.</t>
  </si>
  <si>
    <t>Plant at the onset of rains.</t>
  </si>
  <si>
    <t xml:space="preserve">Wait until the soil has drained and is no longer soggy before planting. 
If the weather is still wet, plant spinach in raised beds to improve drainage. 
Plant seeds about 1 inch deep and 2-4 inches apart, 
depending on the variety of spinach.
</t>
  </si>
  <si>
    <t xml:space="preserve">Sow the seeds about ½ inch deep, and 2 inches apart. 
You can plant the seeds directly in the soil or start them indoors in 
seed trays before transplanting them.
</t>
  </si>
  <si>
    <t>Harvestiing</t>
  </si>
  <si>
    <t>Spinach leaves are ready for harvesting as soon as they reach the desired size.
The whole plant can be harvested at once (as a bunch), or 
individual leaves may be picked off plants one layer at a time.
Picking only the outer (older) leaves allows the center/young ones to grow larger and
 this makes the plant to keep producing. It also gives the advantage of briefly delaying bolting.
For bunched spinach, roots should be trimmed short to grade standards and 
petioles should be predominantly shorter than the leaf blade.
Harvesting should be done regularly, however, 3-4 weeks of re-growth are required before a second harvest.</t>
  </si>
  <si>
    <t xml:space="preserve"> Pick spinach leaves when they are young and tender, typically 
after 30-45 days of growth. 
Avoid harvesting during wet conditions to prevent the spread of disease.
</t>
  </si>
  <si>
    <t xml:space="preserve">Pick spinach leaves when they are young and tender,
 typically after 30-45 days of growth.
 In dry conditions, spinach may bolt earlier than usual, so it's important to
 harvest as soon as the leaves are mature.
</t>
  </si>
  <si>
    <t>-Spinach matures after 30-50 days. 
 The whole plant can be harvested at once (as a bunch), 
 or individual leaves may be picked off plants one layer at a time.
 -Picking only the outer (older) spinach leaves allows 
  the center/young ones to grow. 
 Three to Four weeks of re-growth are required before a second harvest.</t>
  </si>
  <si>
    <t>-Spinach hukomaa baada ya siku 30-50. 
 Mmea mzima unaweza kuvunwa mara moja au majani binafsi 
 yanaweza kung'olewa kwenye mimea hatua moja baada ya nyingine.
 -Kuchuna majani ya nje (makubwa) ya spinach huruhusu mmea 
  kuendelea kutoa mazao. 
  Wiki tatu hadi nne ya ukuaji upya zinahitajika kabla ya mavuno ya pili.</t>
  </si>
  <si>
    <t xml:space="preserve">Transport spinach from the farm using clean transport equipment.
Spinach is highly perishable and will not maintain good quality for more than 2 weeks.
It is recommended to market spinach immediately
</t>
  </si>
  <si>
    <t xml:space="preserve">Wash the spinach leaves thoroughly in cold water to remove any dirt or debris.
Dry the leaves gently with a clean cloth or paper towel.
Store the spinach in a plastic bag or container in the refrigerator. 
Spinach can last up to 10 days in the refrigerator.
Use the spinach as soon as possible for maximum freshness and nutrition.
</t>
  </si>
  <si>
    <t>Spinach is highly perishable and will not maintain
 good quality for more than 2 weeks, 
 It is therefore recommended to market spinach immediately.</t>
  </si>
  <si>
    <t>Spinach hunyauka na huharibika sana na hautadumisha 
 ubora wake kwa zaidi ya wiki 2, 
 Kwa hiyo, inashauriwa kuuuza spinach mara moja.</t>
  </si>
  <si>
    <t>Plant spinach seeds in well-prepared soil to ensure good germination and root development.
Provide adequate moisture by watering regularly but not excessively.
Cover the seedbed with mulch to conserve soil moisture and prevent soil from drying out.</t>
  </si>
  <si>
    <t>Plant spinach seeds in a well-draining soil with good fertility.
Cover the seedbed with a row cover or cloche to protect the seedlings from cold stress.
Avoid planting spinach seeds in cold and wet soils, as this can lead to poor germination and slow growth.</t>
  </si>
  <si>
    <t>Increase the frequency of irrigation to ensure adequate soil moisture.
Use drip irrigation or other efficient irrigation methods to reduce water loss through evaporation.
Apply foliar fertilizers to promote growth and stress tolerance.</t>
  </si>
  <si>
    <t>Drain excess water immediately to avoid oxygen depletion in the soil.
Avoid over-irrigation and ensure good drainage to prevent standing water.
Provide adequate nutrients to help the plants recover and promote growth.</t>
  </si>
  <si>
    <t>Plant spinach in an area with natural windbreaks, such as trees or shrubs.
Use windbreak netting or other physical barriers to protect the spinach plants.
Choose spinach varieties with sturdy stems and leaves that are less prone to wind damage.
Prune or remove any nearby trees or structures that may exacerbate wind damage.
Monitor the weather forecast and harvest the spinach leaves before strong winds are expected.</t>
  </si>
  <si>
    <t>Wait for the rain to stop before harvesting the spinach.
Ensure that the leaves are dry before harvesting to prevent them from getting bruised or damaged.
Handle the harvested spinach with care to avoid tearing or crushing the leaves.</t>
  </si>
  <si>
    <t>Irrigate the crop well before harvesting to ensure good quality and quantity.
Harvest early in the morning or late in the afternoon when the plants are less stressed.</t>
  </si>
  <si>
    <r>
      <rPr>
        <rFont val="Arial"/>
        <i val="0"/>
        <color theme="1"/>
      </rPr>
      <t>First harrowing and after  that filling the field with  water at the time of  
seedbed preparation is  needed. 
Deep ploughing followed  by second harrowing  
should be done. 
Prior to levelling the field,  leave 1-2 inches water  depth.</t>
    </r>
    <r>
      <rPr>
        <rFont val="Arial"/>
        <i/>
        <color theme="1"/>
      </rPr>
      <t xml:space="preserve">
</t>
    </r>
  </si>
  <si>
    <t xml:space="preserve">First harrowing and after  that filling the field with  water at the time of  
seedbed preparation is  needed. 
Deep ploughing followed  by second harrowing  
should be done. 
Prior to levelling the field,  leave 1-2 inches water  depth
</t>
  </si>
  <si>
    <t xml:space="preserve">First harrowing and after  that filling the field with  water at the time of  
seedbed preparation is  needed. 
Deep ploughing followed  by second harrowing  
should be done. 
Prior to levelling the field,  leave 1-2 inches water  depth.
</t>
  </si>
  <si>
    <t xml:space="preserve">Phosphorous fertilizer  should be applied as basal  for the well establishment  of roots.  
First dose of Phosphorous  28 lbs or 56 lbs per acre  
should be applied during  land preparation.
</t>
  </si>
  <si>
    <t xml:space="preserve">Phosphorous fertilizer  should be applied  
as basal for the well  establishment of roots.  
First dose of Phosphorous 28 lbs or  56 lbs per acre should  be applied during land  preparation  
Application of Urea  
fertilizer is not common  because of lodging  
problem.
</t>
  </si>
  <si>
    <t>Phosphorous fertilizer  should be applied as basal  for the well establishment  of roots.  
First dose of Phosphorous  28 lbs or 56 lbs per acre  should be applied during
  land preparation</t>
  </si>
  <si>
    <t xml:space="preserve">
Plant rice during the recommended planting season in your area. 
The recommended planting depth is 2-3 cm, and spacing between plants 
should be 20-25 cm. Keep the soil moist after planting to ensure germination.
</t>
  </si>
  <si>
    <t xml:space="preserve">
Plant rice when the soil temperature is between 20-25°C.
Avoid over-watering the seedlings, as this can lead to poor 
germination and weak seedlings. 
Plant the seedlings at a depth of 2-3 cm and space them about 20 cm apart in rows.
</t>
  </si>
  <si>
    <t xml:space="preserve">Planting should be done during the cooler months of the year
 when the chances of rain are higher. 
This will ensure that the seedlings receive enough moisture to germinate and grow.
</t>
  </si>
  <si>
    <t xml:space="preserve">
Harvest when the grains have reached full maturity and the 
moisture content is below 20%. 
Harvesting can be done manually or by using a combine harvester. 
Cut the plants close to the ground and leave them in the field for a few days to dry before threshing.
</t>
  </si>
  <si>
    <t xml:space="preserve">Harvest the rice when the grains are fully matured and the 
moisture content is around 18%. In wetter conditions, it may be necessary to delay harvesting to allow the rice to dry out properly. 
Once harvested, dry the rice to a moisture content of around 14% before storing it.
</t>
  </si>
  <si>
    <t xml:space="preserve">Harvest the rice when it is fully mature, but not overripe. 
This ensures that the grain is of good quality and that it 
does not shatter during harvesting.
</t>
  </si>
  <si>
    <t xml:space="preserve">Clean and dry the harvested rice to prevent mold and insect infestations. 
Store the rice in a dry, cool and well-ventilated area
Proper storage can help preserve the quality of the rice and
 prevent losses due to spoilage or pests.
</t>
  </si>
  <si>
    <t xml:space="preserve">Dry the harvested rice in the sun for a few days before storing in a dry 
and a cool place.
Proper storage and handling of the rice will help to 
prevent spoilage and maintain its quality.
</t>
  </si>
  <si>
    <t xml:space="preserve">
After harvesting, dry the rice properly to prevent mold and insect damage. 
Store the rice in a cool, dry place to prevent spoilage.
</t>
  </si>
  <si>
    <t xml:space="preserve">Use groundwater and irrigation if available to supply water; 
use mulch  to cover the ground and keep soil moist before planting
</t>
  </si>
  <si>
    <t xml:space="preserve">Polyethene covering of seedbed, deep water irrigation, 
application of  sufficient phosphate will increase cold stress tolerance
</t>
  </si>
  <si>
    <t xml:space="preserve">Check soil moisture or maintain proper water level; 
when drought and  high temperature are predicted, 
farmers should look for water source  to reserve and beware of water management to keep water for plants  in advance
</t>
  </si>
  <si>
    <t xml:space="preserve">Raise ridge, clean drainage ditches to have nothing to be struck on  ditches to drain water out during flood; 
Once flooding, drain water out  through ditches to avoid water-trapped; Replant damaged rice
</t>
  </si>
  <si>
    <t xml:space="preserve">Lodging limits the yield and quality of rice;
 Minimize nitrogen  application to avoid the lodging condition;
 Remove water from the  paddies if possible to minimize the additional damage after lodging
</t>
  </si>
  <si>
    <t>Early harvest and dry immediately; After harvest, the rice should be  dried 2-3 days</t>
  </si>
  <si>
    <t>Ideal Conditions- English</t>
  </si>
  <si>
    <t xml:space="preserve">Clear the land during the dry season manually or mechanically at least 6 weeks before planting. 
Allow the plant material to decompose at least 4 weeks before planting. 
Plough virgin land at least 2 weeks before planting; should be ploughed twice and harrowed twice.
Make furrows 75cm apart, 20cm deep and to your desired length.
</t>
  </si>
  <si>
    <t>Choose a site with good drainage and avoid areas prone to waterlogging.
Build raised beds or mounds to improve drainage and prevent waterlogging.
Add organic matter to improve soil structure and drainage.</t>
  </si>
  <si>
    <t xml:space="preserve">Choose a site with good water retention capacity.
Prepare the soil by tilling it to a depth of 6-8 inches and removing any rocks, 
weeds or debris.
Add organic matter such as compost, manure or leaf mold to improve soil
 fertility and water retention.
</t>
  </si>
  <si>
    <t>Before planting potatoes, clear your land during the
 dry season at least 6 weeks before planting. 
 Add manure and fertilizer.</t>
  </si>
  <si>
    <t>Kabla ya kupanda viazi, tayarisha ardhi wakati wa
 kiangazi angalau wiki 6 kabla ya kupanda.
 Ongeza mbolea na samadi ipasavyo.</t>
  </si>
  <si>
    <t xml:space="preserve">Apply recommended fertilizers following the soil test results. 
Mix thoroughly with the soil before planting.
On acidic soils, DSP/ TSP 80kg per acre &amp; CAN 120kg
per acre should be used, depending on the result of soil
analysis
</t>
  </si>
  <si>
    <t>Conduct a soil test to determine the soil nutrient status and pH level.
Apply the necessary nutrients based on the soil test results.
Use a balanced fertilizer with an N-P-K ratio of 10-10-10.</t>
  </si>
  <si>
    <t xml:space="preserve">Plant the seed potatoes deep enough to reach the moisture in the soil.
Water the potatoes regularly, especially during dry spells.
Mulch the plants with straw or leaves to conserve moisture and
 suppress weeds.
</t>
  </si>
  <si>
    <t xml:space="preserve">Plant at the onset of rains or where irrigation is available
Plant by placing the tubers in the furrows, 30cm apart. 
Place tubers with the sprouts facing up to hasten emergence. 
</t>
  </si>
  <si>
    <t xml:space="preserve">Plant the seed potatoes on raised beds or mounds to improve drainage.
Ensure the seed potatoes are planted at the right depth to prevent waterlogging and rotting.
Water the potatoes regularly, but avoid overwatering.
</t>
  </si>
  <si>
    <t>Plant the seed potatoes deep enough to reach the moisture in the soil.
Water the potatoes regularly, especially during dry spells.
Mulch the plants with straw or leaves to conserve moisture and suppress weeds.</t>
  </si>
  <si>
    <t>Plant potatoes at the onset of rains by 
 placing the tubers in furrows 30cm apart. 
 Cover with a lot of soil so the seed tubers are not exposed.</t>
  </si>
  <si>
    <t>Panda viazi mwanzoni mwa mvua kwa kupanda 
 mizizi kwenye mitaro yenye urefu wa 30cm. 
 Funika kwa mchanga mwingi ili mizizi ya mbegu zisionekane.</t>
  </si>
  <si>
    <t xml:space="preserve"> </t>
  </si>
  <si>
    <t xml:space="preserve">Remove the vines 1-2 weeks before digging up the tubers. 
The tubers should be dug on a dry day. Two weeks before harvesting, dehaulming should be done. 
This is removal of the vegetative part, above the ground, leaving tubers in the ground. 
Removal can be manual by slashing or chemically done through application of herbicides.
 Recommended way manual; uprooting the upper vegetative part while firming the soil level at the roots with your feet to avoid exposing tubers.
Cover with soil any exposed tubers. The tubers are left to complete skin set, skin hardening and biomass accumulation (tuber expansion)
</t>
  </si>
  <si>
    <t xml:space="preserve">Harvest the potatoes when the leaves turn yellow and the vines have died back.
Cure the potatoes for 2-3 weeks in a warm, dark and well-ventilated
 place to allow the skins to toughen up and heal any cuts or bruises.
</t>
  </si>
  <si>
    <t>.Harvest the potatoes when the leaves turn yellow and the vines have died back.
Cure the potatoes for 2-3 weeks in a warm, dark and well-ventilated
 place to allow the skins to toughen up and heal any cuts or bruises.</t>
  </si>
  <si>
    <t>When harvesting potatoes, remove the vines
 1-2 weeks before. The tubers should be dug
 on a dry day. If the soil is too wet, the potatoes should be air-dried.</t>
  </si>
  <si>
    <t>Kabla ya kuvuna viazi, ondoa mazabibu wiki 
 1-2 kabla. Mizizi inapaswa kuchimbwa siku kavu. 
 Ikiwa mchanga umelowa sana, viazi zinapaswa kukaushwa.</t>
  </si>
  <si>
    <t xml:space="preserve">To reduce postharvest losses, sorting should be done. 
In addition, grading to store large size tubers separately from small size tubers
This ensures the lenticels/pores on new skin to heal and suberize/close up, inhibiting invasion of pathogens 
</t>
  </si>
  <si>
    <t xml:space="preserve">
Store the potatoes in a cool and dark place with good ventilation to prevent
 sprouting and rotting.
</t>
  </si>
  <si>
    <t>Store the potatoes in a cool and dark place with good ventilation to prevent sprouting and rotting.</t>
  </si>
  <si>
    <t>Sort the harvested potatoes to remove the bruised, 
 damaged, rotting or diseased tubers from the good ones.</t>
  </si>
  <si>
    <t>Tenganisha viazi zilizovunwa ili kuondoa zilizopondeka, 
 zilizoharibika au zinazooza kutoka kwa zile nzuri.</t>
  </si>
  <si>
    <t xml:space="preserve">conserve soil moisture by using mulch, reducing tillage, and avoiding soil erosion. 
Planting should be delayed until there is enough moisture in the soil. 
Drip irrigation can be used to provide targeted water to the plants.
</t>
  </si>
  <si>
    <t xml:space="preserve">
To protect seedlings from cold stress, they should be covered 
with protective barriers like cloths, blankets, or plastic sheets. 
This will help to trap the heat and keep the temperature stable.
</t>
  </si>
  <si>
    <t xml:space="preserve">conserve soil moisture and maintain adequate soil fertility. 
This can be achieved by applying organic manure and using
appropriate irrigation techniques such as drip or sprinkler irrigation.
</t>
  </si>
  <si>
    <t xml:space="preserve">drainage channels should be dug around the fields to divert excess water. 
Waterlogged fields can be aerated by using tools like subsoilers, plows,
 or harrows to improve soil aeration and drainage.
</t>
  </si>
  <si>
    <t>Provide temporary windbreaks to protect the crop from wind damage.
Harvest the crop as soon as possible to minimize damage from wind.</t>
  </si>
  <si>
    <t>Harvest the crop as soon as possible to minimize damage from rainfall.
Avoid harvesting during heavy rainfall.
Store harvested potatoes in a dry, well-ventilated place.</t>
  </si>
  <si>
    <t>Harvest the crop as soon as possible to minimize damage from drought.
Water the field before harvesting to soften the soil and make it easier to harvest.
Harvest early in the morning or late in the afternoon when the temperature is cooler.</t>
  </si>
  <si>
    <t>Choose a well-drained area with plenty of sunlight.
Loosen the soil to a depth of 12 inches using a tiller or garden fork.
Add organic matter such as compost or well-rotted manure to the soil.</t>
  </si>
  <si>
    <t>Choose a well-drained area or consider planting on raised beds.
Add organic matter to the soil to improve drainage.
Avoid over-tilling the soil, as this can lead to compaction.</t>
  </si>
  <si>
    <t>Choose a location with well-drained soil and good water-holding capacity
Add organic matter to the soil to improve water retention
Mulch the soil around the plants to conserve moisture</t>
  </si>
  <si>
    <t>Apply a balanced fertilizer (such as 10-10-10) before planting, following the manufacturer's instructions.
Once the plants start growing, side-dress with nitrogen-rich fertilizer every 2-3 weeks.
Consider using a foliar spray of seaweed extract to promote healthy growth.</t>
  </si>
  <si>
    <t>Apply a balanced fertilizer before planting, but be careful not to over-fertilize, as this can lead to excess foliage growth.
Consider using a slow-release fertilizer to avoid leaching.</t>
  </si>
  <si>
    <t>Apply a balanced fertilizer before planting, following the instructions on the package
Water the plants regularly, providing 1-2 inches of water per week
Avoid over-fertilizing, as this can increase water demand and stress the plants</t>
  </si>
  <si>
    <t>Plant pumpkin seeds 1 inch deep and 3-5 feet apart, depending on the variety.
Water the seeds immediately after planting and keep the soil moist but not waterlogged.</t>
  </si>
  <si>
    <t>Plant pumpkin seeds on mounds or hills to improve drainage.
Use a fungicide seed treatment to prevent damping-off disease.
Mulch around the plants to prevent soil splash and reduce weed growth.</t>
  </si>
  <si>
    <t>Plant the seeds or seedlings after the last frost in spring or early summer
Space the seeds or seedlings closer together than usual to provide shade for the soil
Plant the seeds or seedlings slightly deeper than usual to reach deeper soil moisture</t>
  </si>
  <si>
    <t>Harvest pumpkins when the rind is hard and fully colored.
Cut the stem with a sharp knife, leaving a 2-3 inch stem attached.
Cure the pumpkins in a warm, dry place for 10-14 days before storing.</t>
  </si>
  <si>
    <t>Harvest pumpkins when the rind is hard and fully colored.
Cut the stem with a sharp knife, leaving a 2-3 inch stem attached.
Cure the pumpkins in a warm, dry place for 10-14 days before storing.</t>
  </si>
  <si>
    <t>Harvest pumpkins before heavy rains are forecast.
Wipe the pumpkins dry and store them in a cool, dry place.</t>
  </si>
  <si>
    <t>Harvest pumpkins before heavy rains are forecast.
Wipe the pumpkins dry and store them in a cool, dry place.</t>
  </si>
  <si>
    <t xml:space="preserve">Store pumpkins in a cool, dry place with good ventilation to 
prevent moisture loss.
</t>
  </si>
  <si>
    <t>Use groundwater and irrigation if available to supply water; 
 use mulch to cover the ground and keep soil moist before planting</t>
  </si>
  <si>
    <t>Polyethene covering of seedbed, deep water irrigation, 
 application of sufficient phosphate will increase cold stress tolerance</t>
  </si>
  <si>
    <t>Check soil moisture or maintain proper water level; 
 when drought and high temperature are predicted, 
 farmers should look for water source to reserve and beware of water management to keep water for plants in advance</t>
  </si>
  <si>
    <t>Raise ridge, clean drainage ditches to have nothing to be struck on ditches to drain water out during flood; 
 Once flooding, drain water out through ditches to avoid water-trapped; Replant damaged rice</t>
  </si>
  <si>
    <t>Lodging limits the yield and quality of rice;
  Minimize nitrogen application to avoid the lodging condition;
  Remove water from the paddies if possible to minimize the additional damage after lodging</t>
  </si>
  <si>
    <t>Early harvest and dry immediately; After harvest, the rice should be dried 2-3 days</t>
  </si>
  <si>
    <t xml:space="preserve">Purple hyacinth bean grows best with a fairly neutral soil pH of 6.0 to 6.8. 
This plant prefers rich, loamy soil, so working organic matter or compost into the soil before planting will give it a good start. 
Choose a well-drained site for this plant, as its roots will rot in standing water.
Designate a site in full sun, with moist, organically rich soil where the hyacinth bean will remain undisturbed. 
Loosen the top 8 to 12 inches of soil with a spade or rototiller, working in a 4-inch layer of organic compost to improve drainage and fertility. 
The site should include a trellis, fence or other support sturdy enough to handle the mature vine's weight.
These vigorous growers do require a sturdy support that is at least 10 to 15 feet (3-4.5 m.) high
</t>
  </si>
  <si>
    <t>Choose a site with good drainage and avoid planting in low-lying areas prone to flooding.
Create raised beds to improve drainage.
Avoid over-tilling the soil, which can cause compaction and reduce drainage.</t>
  </si>
  <si>
    <t>Choose a site with good water-holding capacity and avoid planting in sandy or rocky soils.
Add organic matter to the soil to improve water retention.</t>
  </si>
  <si>
    <t>Choose a fertilizer with a higher phospherous content than nitrogen. As a member of the legume family, the plant fixes nitrogen in the soil.</t>
  </si>
  <si>
    <t>Avoid over-fertilizing, which can leach nutrients and contribute to water pollution.
Use slow-release fertilizers that are less likely to be washed away by rain.</t>
  </si>
  <si>
    <t>Avoid over-fertilizing, which can lead to salt buildup and reduce water uptake.
Use fertilizers with lower salt content and apply them in smaller amounts.</t>
  </si>
  <si>
    <t>Temperature range 
The temperatures should be  18 – 35 o C.
Rainfall
The rainfall should be 650 – 3000 mm 
Soak seeds for 6-8 hours before planting to speed germination.
You can direct sow the seeds in the garden once the soil temperature has warmed up.
Plant hyacinth bean seeds 1 inch deep and 6 inches apart. 
Germination should occur in 7 to 10 days. 
Hyacinth bean seeds are best sown outdoors in place, as the vines don't like to be transplanted.</t>
  </si>
  <si>
    <t>Plant hyacinth beans in well-drained soil and avoid waterlogged conditions.
Avoid watering too frequently, which can lead to root rot.
Monitor the plants for signs of disease and treat promptly.</t>
  </si>
  <si>
    <t>Plant hyacinth beans in soil that has been thoroughly moistened before planting.
Water the plants deeply and infrequently to encourage deep root growth.
Mulch the plants to conserve soil moisture.
Avoid cultivating the soil too deeply, which can dry out the soil.</t>
  </si>
  <si>
    <t xml:space="preserve">he crop takes approximately 3–4 months before mature seeds have formed
The seed pods will take on a reddish-purple color and leathery texture as they reach maturity. 
You don’t necessarily have to harvest them when they are completely dry.  As long as the wrinkling and drying have begun, the seeds should be ready for harvest. 
Another telltale sign that the pods are ready for harvest is that the blooms on the bean pods will start shriveling up and falling away.
When the pods appear ready for harvest, you can pick them off the vines with your fingers or use garden shears or scissors. 
</t>
  </si>
  <si>
    <t xml:space="preserve">Harvest hyacinth bean pods when they are fully mature but still green.
</t>
  </si>
  <si>
    <t xml:space="preserve">Storage at 0–2°C and relative humidity of 85-90% is reported to extend the shelf-life of the green pods to a maximum of 21 days and of the shelled fresh beans up to 7 days
After drying and cleaning, mature seeds are stored.
Harvesting pods as soon as the seed is ripe reduces bruchid infestation; reduction of the moisture content to below 10% is more effective.
</t>
  </si>
  <si>
    <t>Store the pods in a cool, dry place away from direct sunlight.
To preserve the seeds, remove them from the pods and dry them thoroughly.
Store the seeds in a cool, dry place in airtight containers.</t>
  </si>
  <si>
    <t>Apply mulch to retain moisture in the soil
Water the seedlings deeply and regularly
Consider planting the seedlings in a shaded area to reduce water loss through transpiration</t>
  </si>
  <si>
    <t>Consider planting the seedlings in a greenhouse or using row covers to protect them from cold weather
Avoid planting too early in the season when the soil is still too cold
Choose a location with good drainage to prevent waterlogging and ice formation</t>
  </si>
  <si>
    <t>Use irrigation or water-saving techniques such as drip irrigation or mulching
Apply fertilizer to improve the plants' ability to absorb moisture from the soil
Avoid tilling the soil too deeply, as this can cause water loss through evaporation</t>
  </si>
  <si>
    <t>Ensure good drainage by planting in well-draining soil or building raised beds
Avoid over-irrigating the plants
Consider using flood-tolerant varieties of Hyacinth bean</t>
  </si>
  <si>
    <t>Provide support for the plants using stakes or trellises
Prune the plants to reduce wind resistance
Harvest the beans as soon as they are ready to avoid wind damage</t>
  </si>
  <si>
    <t>Harvest the beans as soon as they are mature to avoid water damage
Dry the beans thoroughly before storage
Store the beans in a cool, dry place to prevent mold growth</t>
  </si>
  <si>
    <t>Harvest the beans as soon as they are mature to avoid drought damage
Water the plants deeply before harvesting
Store the beans in a cool, dry place to prevent moisture loss</t>
  </si>
  <si>
    <t xml:space="preserve">Add manure and fertilizer with recommendations from soil testing and analysis.
Land should be prepared to a fine tilth.
Deep ploughed garden, at a spacing of 35-50 cm * 75-150cm, and a depth of about 10cm.
</t>
  </si>
  <si>
    <t>Choose well-drained soil with a pH between 5.5-7.5
Clear the land and remove any weeds, rocks, and debris
Create raised beds to improve drainage.</t>
  </si>
  <si>
    <t>Choose well-drained soil with a pH between 5.5-7.5
Clear the land and remove any weeds, rocks, and debris
Apply mulch to conserve soil moisture.</t>
  </si>
  <si>
    <t>Planting should be done at the onset of the rains with row spacing of 75cm by 25 cm 
A mixture of manure and DAP is recommended.
Mix 1kg HUMIPOWER with 1 ton manure or 50kg basal fertilizer to estimulate  growth.</t>
  </si>
  <si>
    <t>Apply 15-20 tons/ha of well-decomposed farmyard manure
Apply 60 kg/ha of nitrogen, 40 kg/ha of phosphorus, and 30 kg/ha of potassium before planting.
Apply micronutrients if the soil is deficient in any of them.</t>
  </si>
  <si>
    <t xml:space="preserve">Plant the seeds at a depth of 2-3 cm and a spacing of 45-60 cm 
between rows and 10-15 cm between plants.
Ensure that the soil is not waterlogged and that there is adequate drainage.
</t>
  </si>
  <si>
    <t>Plant the seeds at a depth of 2-3 cm and a spacing of 45-60 cm between rows and 10-15 cm between plants.
Water the seeds immediately after planting and at regular intervals during the growing season.</t>
  </si>
  <si>
    <t xml:space="preserve">They may be harvested while green when dry and mature pods are picked individually.
When most of the pods are mature, the plant can be cut at its base, 
near the ground. However, this method is rarely practiced.
</t>
  </si>
  <si>
    <t>Harvest the crop when the pods turn brown and the seeds inside are hard and dry.</t>
  </si>
  <si>
    <t xml:space="preserve">
The pods are usually threshed by hand and seed is cleaned.
 Clean beans prevent insect attack which can be considerable.
Threshing should be done on clean ground and bags for storage must be new.
If possible triple air bags can be used to avoid weevil penetration
In case of weevil infiltration farmers are advised to use pesticides such as actellic and insecticide dust.
</t>
  </si>
  <si>
    <t>Dry the seeds in the sun for a few days and store them in a cool, dry place.</t>
  </si>
  <si>
    <t>Before planting, ensure the soil is well-prepared with good moisture content.
Use drought-resistant varieties of Pigeon pea.
Apply mulch to retain soil moisture and reduce water loss through evaporation.
Avoid planting during the driest months of the year.
Consider using drip irrigation or other efficient irrigation methods to conserve water.</t>
  </si>
  <si>
    <t>Use varieties of Pigeon pea that are more tolerant to cold stress.
Protect the seedlings from cold weather using cloths or plastic sheets.
Plant Pigeon pea when the weather is warmer and more favorable for germination.
Consider using greenhouses or other structures to provide a controlled environment for the seedlings.</t>
  </si>
  <si>
    <t>Apply irrigation during periods of drought to ensure that the plants have adequate moisture for growth.
Use drought-resistant varieties of Pigeon pea.
Use mulch to conserve soil moisture and reduce water loss.</t>
  </si>
  <si>
    <t>Plant Pigeon pea in well-drained soil to prevent waterlogging.
Use raised beds or mounds to elevate the plants above the flooded area.
Avoid planting in low-lying areas that are prone to flooding.
Consider using early-maturing varieties of Pigeon pea that can tolerate shorter growing periods due to flooding.</t>
  </si>
  <si>
    <t>Provide support for the plants using stakes or trellises to prevent lodging.
Use varieties of Pigeon pea that have strong stems and are more resistant to wind damage.
Harvest the crop as soon as it is mature to avoid damage from strong winds.</t>
  </si>
  <si>
    <t>Harvest the crop as soon as it is mature to avoid damage from heavy rainfall.
Use proper harvesting techniques to minimize damage to the crop during harvest.
Use drying racks or other structures to protect the harvested crop from rainfall.</t>
  </si>
  <si>
    <t>Harvest the crop as soon as it is mature to avoid damage from drought.
Ensure that the plants have adequate moisture during the growing period to prevent premature drying of the pods.
Use proper harvesting techniques to minimize damage to the crop during harvest.</t>
  </si>
  <si>
    <r>
      <rPr>
        <rFont val="Roboto"/>
        <i val="0"/>
        <color theme="1"/>
      </rPr>
      <t>Prepare land for soybeans by using contour farming technique and add manure as advised.
Plough land early to conserve moisture and enhance weed control.
The seedbed should be properly prepared (as for maize).
Eliminate all grassy weeds especially Couch grass, Kikuyu grass etc.
Plough in crop residues and vegetation to improve soil fertility. Break up large lumps of soil and level.
It is recommended to have soil tested to know the acidity/alkalinity status.
In acidic soils, plough in agricultural lime up to 5 bags (250kg)/acre</t>
    </r>
    <r>
      <rPr>
        <rFont val="Arial"/>
        <i/>
        <color theme="1"/>
      </rPr>
      <t xml:space="preserve">
</t>
    </r>
  </si>
  <si>
    <t xml:space="preserve">Drain excess water from the field before planting.
 Use raised beds to improve drainage and ensure the soil is well-drained.
</t>
  </si>
  <si>
    <t xml:space="preserve">Prepare the soil early to allow time for moisture to accumulate. 
Use tillage practices that conserve moisture, such as minimum tillage or no-till.
</t>
  </si>
  <si>
    <t>Before planting soybean, prepare your land early for 
 planting during the rainy season.</t>
  </si>
  <si>
    <t>Kabla ya kupanda soya, andaa ardhi yako mapema
  kwa ajili ya kupanda wakati wa msimu wa mvua.</t>
  </si>
  <si>
    <t xml:space="preserve">Add manure and fertilizer with recommendations from soil testing and analysis.
At planting, apply DAP or TSP fertilizer at 50 kg (23 kg P2O5 and 9 kg N) 
per acre to supply phosphorus.
Apply one soda bottle top of DAP/TSP per 30 cm (2 feet) along the furrow
 or place the fertilizer in the planting hole; cover with thin soil, and put in 2 seeds.
If manure is available, make furrows slightly deeper, apply manure and 
fertilizer along the furrow or hole and mix with soil before placing seed.
</t>
  </si>
  <si>
    <t xml:space="preserve">Apply the appropriate amount of fertilizer based on the soil test results. 
If the soil is waterlogged, use a nitrogen stabilizer to prevent leaching.
</t>
  </si>
  <si>
    <t xml:space="preserve">Apply fertilizer according to soil test results, as drought conditions can 
affect nutrient availability.
</t>
  </si>
  <si>
    <t>For soybean, apply nitrogen gas, manure and phosphate
  fertilizer in the recommended amounts after soil testing.</t>
  </si>
  <si>
    <t>Kwa soya, weka gesi ya nitrojeni, mbolea na phosphate 
 kwa kiwango iliyopendekezwa baada ya upimaji wa mchanga</t>
  </si>
  <si>
    <t xml:space="preserve">plant soybeans at the onset of rains.
Use recommended variety at a seed rate of 20- 30 kgs/acre.
Plant at a depth of 2.5-5 cm.
The soil should be adequately moist and warm when planting.
Plant manually at a spacing of 45 cm x 10 cm.
Machine planting at a spacing of 30 cm x 15 cm.
</t>
  </si>
  <si>
    <t xml:space="preserve">Delay planting until the soil is dry enough to prevent soil compaction. 
Plant soybeans at a depth of 1-2 inches and space them 7-10 inches apart in
 rows spaced 30-36 inches apart.
</t>
  </si>
  <si>
    <t xml:space="preserve">Choose soybean varieties that are drought-tolerant. 
Plant at a slightly deeper depth than normal to take advantage of any available moisture. Plant in rows to conserve soil moisture.
</t>
  </si>
  <si>
    <t>-Plant early maturing soybean varieties in rows 
 which are 40 cm apart. Plant in the morning or evening
  to avoid direct sunlight on the seeds.
 -Intercrop soybean with a cereal crop. 
 It is best grown in strips intercropped with 2-4 rows
  of soybean and 2 rows of a cereal crop.</t>
  </si>
  <si>
    <t>-Panda mbegu za soya zinazoiva mapema
  katika safu zilizo na urefu wa sentimita 40.
  Panda asubuhi au jioni ili kuepuka jua kuchoma mbegu.
 -Panda mazao ya soya pamoja na mazao ya nafaka. 
 Ni bora kupanda katika vipande vilivyounganishwa 
 na safu 2-4 za soya na safu 2 za nafaka.</t>
  </si>
  <si>
    <t xml:space="preserve">Early-maturing varieties can be harvested for grain 
70 days after planting and late maturing varieties need up to 180 days.
Timely harvesting is important to avoid shattering and loss of grains.
Harvest when about 90% of the pods turn brown, 
most of the leaves have been shed and seeds in pods rattle when plants are shaken.
Use a panga to cut the mature plants and leave roots in the field to add nutrients to the soil.
Combine harvesters can be used in large fields when 
moisture content is 16-18% after 1.0 - 1.5 weeks post physiological maturity.
</t>
  </si>
  <si>
    <t>Harvest soybeans as soon as they are mature to prevent them from 
shattering in the field</t>
  </si>
  <si>
    <t xml:space="preserve">Harvest soybeans as soon as they are mature to prevent them from 
shattering in the field
</t>
  </si>
  <si>
    <t>Soybeans for fresh use are ready for harvest 45-65 days after sowing.
 Dry soybeans require 100 or more days to reach harvest.
 cut the plants at ground level using a cutlass, hoe or sickles.</t>
  </si>
  <si>
    <t>Soya ya matumizi mbichi huwa tayari kwa mavuno 
 siku 45-65 baada ya kupanda. Soya kavu huhitaji siku 100 au
 zaidi kufikia mavuno.
 kata mimea kwa kiwango cha chini kwa kutumia ukata au jembe.</t>
  </si>
  <si>
    <t xml:space="preserve">Dry soybeans pods in the sun, thresh and winnow to
 remove chaff and dust, re-dry to attain storage moisture content level.
Soybean seed is sufficiently dry when it cracks between teeth.
Winnow and sort to remove plant materials, broken or shivered seeds etc.
Clean seed should be treated with Actellic 2% to protect against brucchids 
before putting in clean bags or metallic silos placed on wooden pallets.
Store seed in bags or silos in a cool dry, aerated place (below 75% relative humidity at low temperature).
</t>
  </si>
  <si>
    <t>Dry the soybeans thoroughly before storing to prevent mold growth. 
Store the soybeans in a cool, dry place to prevent moisture accumulation.</t>
  </si>
  <si>
    <t xml:space="preserve">Dry the soybeans thoroughly before storing to prevent mold growth. 
Store the soybeans in a cool, dry place to prevent moisture accumulation.
</t>
  </si>
  <si>
    <t>Dry soybean in the sun on a mat or plastic sheet. 
 Test if it's dry enough by biting or pinching with your finger nails. 
 It should break or crack.</t>
  </si>
  <si>
    <t>Kausha soya kwa jua juu ya mkeka au karatasi ya plastiki. 
 Kujua kama imekauka vya kutosha, uma au bana kwa kucha.</t>
  </si>
  <si>
    <t xml:space="preserve">Use drought-tolerant soybean varieties to minimize the risk of seedling damage
and crop failure.
Implement conservation tillage practices, such as reduced tillage and cover cropping, 
to help conserve soil moisture and improve soil structure.
Employ irrigation techniques, such as drip or furrow irrigation,
to provide targeted water delivery to seedlings and reduce water loss through evaporation.
</t>
  </si>
  <si>
    <t xml:space="preserve">Consider using protective coverings such as row covers or plastic 
tunnels to shield seedlings from extreme cold.
Choose soybean varieties with cold tolerance traits and plant 
them during the recommended planting window for your region.
</t>
  </si>
  <si>
    <t>Apply nitrogen fertilizer to promote tillering.
Irrigate the field if possible to increase soil moisture.
Consider planting drought-tolerant soybean varieties.
Avoid excessive cultivation that can dry out the soil.</t>
  </si>
  <si>
    <t>Avoid planting in low-lying areas where flooding is likely to occur.
If flooding occurs during tillering, wait until the water recedes before assessing the damage.
Assess the damage to the crop and determine whether replanting is necessary.
Consider using soybean varieties that are tolerant to flooding.</t>
  </si>
  <si>
    <t>Monitor the weather forecast and harvest the crop before strong winds are expected.
If strong winds occur during ripening, consider harvesting the crop early to prevent lodging.
Use trellising or staking to support the plants if they are at risk of lodging.</t>
  </si>
  <si>
    <t>Monitor the weather forecast and harvest the crop before heavy rainfall is expected.
Consider using a desiccant to dry down the crop before harvest.
Use a grain cart or truck with a tarp to prevent grain from getting wet.</t>
  </si>
  <si>
    <t>Harvest the soybeans as early in the morning as possible when the relative humidity is high.
Reduce ground speed during harvesting to minimize shattering.
Set the combine header as low as possible to reduce losses.
Adjust the combine to minimize seed coat damage and increase the market value of the soybeans.</t>
  </si>
  <si>
    <t xml:space="preserve">Select well-drained soil for planting.
Plough the land to a depth of 15-20 cm to loosen the soil and remove weeds
 and debris.
Add organic matter to the soil, such as compost or manure, to
 improve soil fertility.
</t>
  </si>
  <si>
    <t xml:space="preserve">Avoid planting in low-lying areas that are prone to flooding.
Improve drainage by creating ridges or furrows to channel excess water
 away from the crop.
</t>
  </si>
  <si>
    <t>Select fields with access to irrigation or groundwater.
Incorporate moisture-retaining organic matter into the soil, such as compost or manure.</t>
  </si>
  <si>
    <t>Conduct a soil test to determine the nutrient requirements of the soil.
Apply fertilizer based on soil test recommendations. Generally, sugarcane requires a balanced fertilizer containing nitrogen, phosphorus, and potassium.
Apply fertilizer in two or three splits during the growing season.</t>
  </si>
  <si>
    <t xml:space="preserve">Reduce the amount of nitrogen fertilizer applied, as excess nitrogen can
 lead to excessive vegetative growth and increased susceptibility to diseases.
Apply fertilizer in smaller, more frequent applications to avoid nutrient leaching.
</t>
  </si>
  <si>
    <t>Apply fertilizer based on soil test recommendations.
Increase the amount of potassium fertilizer applied, as potassium helps the crop withstand drought.</t>
  </si>
  <si>
    <t>Plant sugarcane in rows, spaced 45-60 cm apart, and at a depth of 5-8 cm.
Use healthy, disease-free seed cane.
Irrigate the field after planting to ensure adequate moisture for germination.</t>
  </si>
  <si>
    <t xml:space="preserve">Use seed cane that is resistant to waterlogging.
Plant sugarcane slightly shallower than normal, at a depth of 3-5 cm, 
to reduce the risk of waterlogging.
</t>
  </si>
  <si>
    <t>Plant sugarcane slightly deeper than normal, at a depth of 8-10 cm, to take advantage of moisture deeper in the soil.
Irrigate the field after planting to ensure adequate moisture for germination.
Consider planting a drought-resistant sugarcane variety.</t>
  </si>
  <si>
    <t>Harvest sugarcane when the crop is mature, generally around 12-16 months after planting.
Cut the cane as close to the ground as possible to maximize yield.</t>
  </si>
  <si>
    <t>Harvest sugarcane when the crop is mature, generally around 12-16 months after planting.
Cut the cane as close to the ground as possible to maximize yield.</t>
  </si>
  <si>
    <t xml:space="preserve">Transport the cane to the mill as quickly as possible to minimize deterioration.
Store the cane in a cool, dry place to prevent spoilage.
</t>
  </si>
  <si>
    <t>Transport the cane to the mill as quickly as possible to minimize deterioration.
Store the cane in a cool, dry place to prevent spoilage.</t>
  </si>
  <si>
    <t>Transport the cane to the mill as quickly as possible to minimize deterioration.
Store the cane in a cool, dry place to prevent spoilage.</t>
  </si>
  <si>
    <t>Plant sugarcane in well-drained soil with sufficient organic matter content to retain moisture.
Use drought-tolerant sugarcane varieties.
Avoid planting during periods of water scarcity, if possible.
Apply mulch around the seedlings to retain soil moisture.</t>
  </si>
  <si>
    <t>Plant sugarcane in well-drained soil with good fertility.
Use cold-tolerant sugarcane varieties.
Cover the seedlings with a protective covering or use row covers to provide additional insulation.</t>
  </si>
  <si>
    <t>Reduce plant density to conserve soil moisture.
Use drought-tolerant sugarcane varieties.
Apply mulch around the plants to retain soil moisture.
Avoid excessive soil tillage that can break up the soil structure and increase water loss.</t>
  </si>
  <si>
    <t>Use sugarcane varieties that are adapted to wet conditions.
Improve drainage by digging ditches or installing drainage tiles.
Reduce nitrogen fertilizer application to prevent excessive plant growth, which can make the plants more vulnerable to lodging.</t>
  </si>
  <si>
    <t xml:space="preserve">Use sugarcane varieties that have strong stalks and can withstand wind damage.
Avoid over-fertilizing with nitrogen, as this can lead to weaker stalks.
Prune any damaged or diseased stalks to prevent them from falling over and damaging nearby plants.
</t>
  </si>
  <si>
    <t>Harvest sugarcane before the rainy season starts to prevent the crop from becoming waterlogged and deteriorating in quality.
Keep harvesting equipment well-maintained and in good condition to minimize losses due to breakdowns.</t>
  </si>
  <si>
    <t>Delay harvesting until rainfall returns to ensure optimal cane yield.
Irrigate the crop if possible to prevent moisture stress in the plants.
Reduce harvesting intensity to minimize plant damage and yield losses.</t>
  </si>
  <si>
    <t>sentences-English</t>
  </si>
  <si>
    <t xml:space="preserve">Have a soil test done so that an expert can identify whether the land in question has the right nutrients for growing groundnuts.
Groundnuts can be grown in all types of soil except heavy soil. If possible, groundnuts will perform best in sandy loam soil and avoid clay soils.
In terms of PH, groundnuts will perform best in soils with a PH of 5.3 to 7.3. If the soil is too acidic, we advise you to add lime to increase the pH.
Once you grow groundnuts make sure you grow other crops at atleast every two seasons to avoid a buildup of nematodes.
Crops to avoid growing together with groundnuts are beans and other leguminous crops.
If you are growing groundnuts in low-lying areas prone to waterlogging, we advise you to plant them in Ridges.
Ensure that the land is well prepared to reduce weed infestation. </t>
  </si>
  <si>
    <t xml:space="preserve">Aim to prepare the land when it is slightly dry to avoid soil compaction.
Avoid tilling the land when it is too wet as this can cause soil clumping and 
poor seedbed preparation.
Use raised beds to promote good drainage and prevent waterlogging. 
The raised beds should be about 30 cm wide and 15-20 cm high.
</t>
  </si>
  <si>
    <t>The crop can survive drought or reduced rain but yields will be low.
If the soils should dry out too soon, irrigation after one or two days can be considered.</t>
  </si>
  <si>
    <t>Groundnut can be grown either on flat beds or ridges. 
 Use of ridges is recommended where there is a problem 
 of water-logging.</t>
  </si>
  <si>
    <t>Njugu zinaweza kupandwa katika udongo tambarare au matuta. 
 Matuta yanapendekezwa katika eneo ambayo huloa maji.</t>
  </si>
  <si>
    <t xml:space="preserve">If the farmer realizes that the groundnuts are nitrogen deficient, they should use a nitrogen-based fertilizer.
The best way to tell whether young groundnuts require nitrogen is to look at the leaves. If the leaves appear stunted and have a light yellow color, you will need to order a nitrogen-based fertilizer.
Potassium is important to groundnut plants because it helps them become disease and pest-resistant. In addition, it also helps in the closing and opening of the stomata.
If the leaves show signs of chlorosis (have a yellow color along the leaf margins), the Farmer requires a potassium-based fertilizer.
Phosphorus is important because it helps the roots develop. The easiest way to tell whether your groundnut crop requires a phosphorus-based fertilizer is to look at the leaves. If the leaves have a purplish color, then the farmer will need a phosphorus-based fertilizer.
Other nutrient deficiencies that you need to be aware of include boron deficiency, Zinc deficiency, iron deficiency, and manganese deficiency. </t>
  </si>
  <si>
    <t xml:space="preserve">Apply fertilizer according to soil test recommendations. 
Wetter soils tend to have higher levels of available nutrients, so it is important to
 avoid over-fertilizing, which can lead to excessive vegetative growth.
</t>
  </si>
  <si>
    <t xml:space="preserve">Apply fertilizers according to soil test results to ensure that the plants receive the required nutrients.
Apply fertilizer at the recommended time to ensure maximum uptake by the plants.
Use a combination of organic and inorganic fertilizers to improve soil fertility.
</t>
  </si>
  <si>
    <t>Incase no soil test has been done, apply about 40-50 kg
 of (DAP) fertilizer per acre Mix the fertilizer well with soil 
 before planting the groundnut seed.</t>
  </si>
  <si>
    <t>Ikiwa hujafanya vipimo vya udongo,
  weka kilo 40-50 za mbolea ya (DAP) 
 kwa ekari moja ya shamba. Changanya mbolea hii vizuri 
 na mchanga kabla ya kupanda njugu.</t>
  </si>
  <si>
    <t>Temperature range 
The temperatures should be  28 – 30 o C.
Rainfall
The rainfall should be 500 – 600 mm 
Always plant when the soil is moist
Plant in rows 40 to 50 cm apart. Planting in rows has several advantages, such as achieving the recommended plant density and the bonds will mature more uniformly.
When applying fertilizer, do not apply fertilizer together with the seed. Instead, place the fertilizer first, cover the hole with soil and then plant the seed on top of the covered fertilizer.
Plant the seeds at a depth of 5 cm, and do not forget to test their efficiency.
Before you commit to planting on an entire one or two acres, you need to test the seed variety you will plant. 
The best way to do this is to test it by planting 50 seeds. If less than 30 of them germinate, then the seed is not good for planting.If 40 seeds germinate out of the 50 planted, this indicates that the seed variety is good for planting.
Shallow planting of seed (less than 50mm) can only be considered when enough moisture is available and the climate is moist. In situations where moisture is not limiting, 50mm is the ideal planting depth.</t>
  </si>
  <si>
    <t xml:space="preserve">
Wait for the soil to dry out slightly before planting. If the soil is too wet, 
it can cause the seed to rot before it can germinate.
Plant the seed at the right depth. Groundnuts should be planted at a depth of about 5 cm (2 inches)
 in wetter soils to ensure proper germination.
</t>
  </si>
  <si>
    <t xml:space="preserve">
Sow seeds when there is moisture in the soil to ensure better germination rates.
Plant seeds at a slightly deeper depth to help protect them from the dry, hot conditions.
</t>
  </si>
  <si>
    <t>Plant groundnut seeds when the soil moisture is 
 sufficient to guarantee good germination. 
 Avoid sowing seeds immediately after heavy rains to avoid rotting.</t>
  </si>
  <si>
    <t>Panda mbegu wakati udongo una maji tosha kuhakikisha zinaota. 
 Ila jiepushe na kupanda mbegu mara tu baada ya mvua
  nyingi kwani mbegu inaweza kuoza</t>
  </si>
  <si>
    <t xml:space="preserve">It takes only about three months for groundnut to mature
Although the average maturity time for most groundnuts is 
estimated at 100 days, some do mature as early as 90days 
while others takes up to 130 days, depending also on climatic conditions
Harvesting usually consists of a series of operations comprising digging, 
lifting, windrowing, stocking, and threshing.
When you start seeing yellow spots spread across 
the growing peanut plant, that is a good sign that your groundnut is ready for harvesting.
Harvest random samples of the plant and cut out some
 groundnut pods from the root. Break the groundnut open to see inside the pod.
 The peanuts should nearly fill the pods.
You must ensure that you harvest the groundnut before 
it passes the stage of full maturity, 
otherwise, an appreciable number of pods could be lost.
To harvest your groundnut, pull out the plant from the soil and 
shake off the excess soil attached to the root, leaving the pods attached.
</t>
  </si>
  <si>
    <t xml:space="preserve">
Harvest the groundnuts when they are fully mature, as indicated by the yellowing of the leaves.
Allow the groundnuts to dry in the field for a few days before harvesting to
 reduce moisture content.
</t>
  </si>
  <si>
    <t xml:space="preserve">
Harvest the groundnuts when they are fully mature and the foliage has turned yellow or brown. 
Carefully dig up the plants and remove the pods. 
Allow the pods to dry in the sun for several days before shelling them.
</t>
  </si>
  <si>
    <t>-Groundnuts are mature when 70-80% of the inside of the 
 pods shells have dark markings and the kernels are plump,
  with colour characteristic of that variety.
 -Lift the plants from the soil by hand when harvesting 
 bunch/erect groundnut varieties in sandy or well drained. 
 For runners varieties use hoe to lift the pods</t>
  </si>
  <si>
    <t>-Ng’oa mimea kutoka mchangani kwa mikono unapovuna njugu
  zilizo wima katika udongo kichanga au tifutifu. 
 Tumia jembe kuvuna njugu zilizolanda kwenye udongo
 -Njugu hukomaa wakati 70-80% ya sehemu ya 
 ndani ya ganda ina alama nyeusi na punje kuwa nono
  na sifa za rangi ya aina uliyopanda.</t>
  </si>
  <si>
    <t xml:space="preserve">Groundnuts are semi-perishable and their quality during storage can be deteriorated through microbial proliferation, insect and rodent infestation, loss of flavour, viability and rancidity due to biochemical changes as well as absorption of certain odours and chemicals.
Although clean and sound groundnuts can be stored for several years under suitable storage conditions, serious losses in milling quality may result when groundnuts are dried below 7% seed moisture content.
Seeds should be well dried after shelling to avoid aflatoxin and other post harvest loses including pests and rot. </t>
  </si>
  <si>
    <t>Store the harvested groundnuts in a cool, dry place to prevent spoilage.</t>
  </si>
  <si>
    <t xml:space="preserve"> Store the groundnuts in a cool, dry place to prevent spoilage and insect infestation. 
Clean and grade the nuts before storage to remove any damaged or defective ones.
</t>
  </si>
  <si>
    <t>Store groundnuts in their shell for long postharvest life. 
 Dry pods to 7–8% moisture content before storage. 
 Avoid storing pods with high moisture content.</t>
  </si>
  <si>
    <t>Hifadhi njugu zikiwa katika maganda yake ili kukaa muda mrefu. 
 Hakikisha maganda yamekauka kuafiki kiwango 
 cha unyevu cha 7–8% kabla ya kuhifadhi</t>
  </si>
  <si>
    <t>Before planting, ensure that the soil has enough moisture content by irrigating the field.
Sow seeds at a depth of 3-5 cm to avoid exposure to extreme heat and dryness.
Cover the seedbed with mulch or organic matter to retain soil moisture.
Apply a foliar spray of seaweed extract or humic acid to improve seedling vigor.</t>
  </si>
  <si>
    <t>Use high-quality, disease-resistant seeds that are tolerant to cold stress.
Cover the seedbed with a polyethylene sheet or a floating row cover to provide some insulation and protect the seedlings from frost.
Water the field during the day to increase soil temperature and avoid watering at night.
Avoid planting during the coldest months of the year.</t>
  </si>
  <si>
    <t>Apply irrigation at regular intervals to maintain soil moisture.
Use drought-tolerant varieties of groundnut.
Apply organic matter to the soil to improve water-holding capacity.
Avoid deep tillage which can lead to increased water loss.</t>
  </si>
  <si>
    <t>Improve soil drainage by creating furrows or raised beds.
Plant in well-drained areas or on raised beds.
Use flood-tolerant varieties of groundnut.
Apply organic matter to the soil to improve water-holding capacity.</t>
  </si>
  <si>
    <t>Avoid over-fertilizing the crop as it can lead to weak stems.
Harvest the crop early before the winds become too strong.</t>
  </si>
  <si>
    <t>Delay harvesting until the rain subsides and the soil dries up.
Cover the harvested crop with plastic sheets to prevent moisture absorption.
Dry the harvested crop in a well-ventilated area to prevent mold growth.
Use a mechanical dryer to hasten the drying process.</t>
  </si>
  <si>
    <t>Harvest the crop early before the drought becomes too severe.
Water the field before harvesting to loosen the soil and make harvesting easier.
Use appropriate harvesting equipment to minimize damage to the crop.
Store the harvested crop in a cool, dry place to prevent moisture loss.</t>
  </si>
  <si>
    <t>Prepare seedbed to appropriate tilth
Deep plough and rip the land to give room for bulbing and to break hardpan
Harrow to appropriate tilth just before planting
Apply well-decomposed manure and mix with the soil, based on soil analysis results</t>
  </si>
  <si>
    <t xml:space="preserve">Choose a well-drained area for planting onions.
If the soil in the area is compacted or poorly drained, 
consider adding organic matter such as compost, peat moss, 
or well-rotted manure to improve soil structure and drainage.
Avoid planting in areas prone to flooding or waterlogging as onions do 
not grow well in standing water.
It may be necessary to plant in raised beds to improve drainage and prevent waterlogging.
</t>
  </si>
  <si>
    <t xml:space="preserve">
Prepare the soil by tilling it to a depth of 6 to 8 inches. 
Remove any weeds or debris that may be present. 
Incorporate organic matter like compost or well-rotted manure to 
improve soil moisture retention. Level the soil and form raised beds to improve drainage.
</t>
  </si>
  <si>
    <t>For onions, prepare a seedbed and deep plough to a fine tilth. 
 Apply well-decomposed manure and mix with the soil, 
 based on soil analysis results</t>
  </si>
  <si>
    <t>At planting apply amounts of phosphate fertilizer depending on soil analysis results. The recommended rate is 200kg per ha TSP at planting
Top-dress with 300kg per ha CAN or applicable N fertilizer 3-4 weeks after transplanting and same quantity 6 weeks after transplanting based on soil analysis report
Watering should be done immediately after topdressing
Second top-dress fertilizer at 7-8 weeks after transplanting at same rate as first top-dress
Strip or banding method is preferred over broadcasting as it is more effective. Too much nitrogen results in thick necks
Top-dressing should be completed before initiation of bulbing</t>
  </si>
  <si>
    <t xml:space="preserve">Onions require a well-balanced fertilizer that contains nitrogen, 
phosphorus, and potassium.
If the soil is excessively wet, consider reducing the amount of 
fertilizer to avoid leaching and runoff.
</t>
  </si>
  <si>
    <t xml:space="preserve">Onions require adequate amounts of nutrients to grow properly. 
Apply fertilizer according to soil test recommendations or use a balanced 
fertilizer that is high in phosphorus to encourage root development.
</t>
  </si>
  <si>
    <t>Plant onions using 80kg/ acre TSP fertilizer. 
 Top-dress with 120kg /acre CAN at 3-4 weeks after transplanting 
 and same quantity 7-8 weeks after transplanting.</t>
  </si>
  <si>
    <t>Temperature range 
The temperatures should be  15 – 30 o C.
Rainfall
The rainfall should be 500 – 700 mm 
Use clean, disease-free bulbs or sets for planting, from registered agro -input outlets.
Planting is done through direct seed planting using setts and seedling transplanting
Direct sowing gives excellent results where the season is sufficiently long to provide early pre-bulbing growth. Direct sowing at rate of 2-4 kg per ha at 30 cm apart
Drill 2.5 cm deep and 30 cm apart across the field
Bury the onion setts up to only one inch under the soil. Thin after 4-6 weeks 1-1.5 months to 8-10 cm x 30 cm spacing depending on the use for medium-sized onions
Planting can be spaced 7.5-8 cm within row. When smaller onions for use in pickling or boiling are desired, spacing can be reduced to 2.5 cm in the row. Larger bulb size is promoted by spacing of 10 cm or more
Transplant seedlings at 3-5 true leaves or pencil thickness and 10-15 cm tall, at a spacing 30cm between rows and 8-10 cm between plants for medium-sized bulbs.
Cut off 50 per cent of the green tops to harden the transplant and hasten take off
Water or irrigate immediately after transplanting and regularly until the seedlings get established</t>
  </si>
  <si>
    <t xml:space="preserve">Plant onions in rows with a spacing of 6-8 inches apart, and 1-2 inches deep
 in the soil.
If the soil is excessively wet, wait until it dries out before planting 
to prevent the onion sets from rotting.
Mulching the onion bed with a layer of straw, hay, or leaves can help 
prevent soil erosion and retain soil moisture.
</t>
  </si>
  <si>
    <t xml:space="preserve">Plant onion sets or seedlings at a depth of 1 to 1.5 inches. 
Space them 4 to 6 inches apart in rows that are 12 to 18 inches apart.
 Avoid planting too deep as this can cause the onions to rot.
</t>
  </si>
  <si>
    <t>Onions are ready for harvesting when they are 3 months old after transplanting
Harvesting is done manually in Kenya during hot and sunny days by levering the bulbs with a fork to loosen them and pulling the tops gently by hand to avoid bruises
To prevent sun scald the bulbs are laid in such a way that the tops of one row is over the bulbs of another, but if the rain occurs, the bulbs should be brought to the curing house immediately
Late harvesting causes excessive sprouting during prolonged storage
Onion will produce 7-10 tons per ha</t>
  </si>
  <si>
    <t xml:space="preserve">When harvesting, pull the onions out of the ground and let them dry
 in the sun for a few days..
</t>
  </si>
  <si>
    <t xml:space="preserve">Onions are ready to harvest when the tops begin to yellow and fall over. 
Allow the onions to dry in the field for a few days before harvesting. 
After harvesting, cure the onions in a well-ventilated area for several weeks until the necks are dry.
</t>
  </si>
  <si>
    <t>You can harvest green onions during thinning (45-60 days 
 from transplanting) &amp; use as salads. 
 Otherwise bulbs will be ready after 3-4 months depending on variety</t>
  </si>
  <si>
    <t>Leave the bulbs in the field for 2-3 days before curing.Curing is one of the post-harvest handling techniques.
Cleaning is done by removing the soil, foreign matter and badly affected onions manually or by using air
The curing process of drying the necks and leaves of the bulb to ensure maximum quality and increased shelf-life
Cure naturally sun-drying in the field or artificially
Artificial curing is better because of better process control. Spread the onions on a wire rack in a well-ventilated and shaded area. Put a covering on top of the onions to prevent them from rain
The onions are considered well-dried once the neck is tight the outer skin is dry, makes a rustling sound when handled and the skin colour is uniform. This takes 2 to 3 weeks
Sort to remove the onions with thick necks, the bolted, injured, decayed onions, doubles, small bulbs, bruised, damaged by pests, diseases and sun-scald and sprouted
Trim the onion roots and leaves using a sharp knife and cut 4-6 cm from the bulb
Store in a clean, dry, cool and well-aerated place
Controlled atmosphere storage is practiced increasingly to extend the marketing period
Well-preserved onions can stay up to six months without getting spoilt; although it is advisable to use or sell them as early as possible as they will slowly lose weight</t>
  </si>
  <si>
    <t>Store onions in a cool, dry, and well-ventilated area to prevent spoilage</t>
  </si>
  <si>
    <t xml:space="preserve">Store onions in a cool, dry, and well-ventilated area. 
Avoid storing onions with high moisture content or in areas with high humidity
as this can cause spoilage.
</t>
  </si>
  <si>
    <t>-Cure onions before storing by sun-drying or artificially.
  In artificial curing, spread onions on a wire rack in a
  shaded area away from rain for 2 to 3 weeks
 -Sort to remove damaged onions. 
 Grade according to colour and size as follows; Grade 1: Big sized onions, 
 Grade 2: Small sized onions and Grade 3: Bulb-lets</t>
  </si>
  <si>
    <t>Ensure proper soil moisture before planting by irrigating the field or watering the soil.
Use mulching techniques to retain soil moisture.
Use drought-tolerant onion varieties.
Avoid over-fertilization as it can increase the plant's water requirement.</t>
  </si>
  <si>
    <t>Use cold-tolerant onion varieties.
Cover the seedlings with a plastic sheet or a frost cloth to protect them from frost.
Irrigate the field before the onset of frost to create a layer of ice on the soil, which can act as an insulator.</t>
  </si>
  <si>
    <t>Irrigate the field regularly to ensure adequate soil moisture.
Use efficient irrigation methods like drip or sprinkler irrigation.
Use drought-tolerant onion varieties.</t>
  </si>
  <si>
    <t>Improve drainage by creating raised beds or furrows to drain excess water.
Use flood-tolerant onion varieties.
Avoid over-fertilization as it can increase the susceptibility of plants to flooding.</t>
  </si>
  <si>
    <t>Use windbreaks like tall crops or barriers to reduce wind speed and protect the plants.
Staking the plants can provide additional support to the stem.</t>
  </si>
  <si>
    <t>Delay harvesting until the soil dries up.
Cover the harvested onions with a tarp or a plastic sheet to protect them from rain.
Handle the onions with care to avoid bruising or damage.</t>
  </si>
  <si>
    <t>Harvest the onions early before the soil becomes too dry.
Irrigate the field before harvesting to loosen the soil and make it easier to pull out the bulbs.
Handle the onions with care to avoid bruising or damage.</t>
  </si>
  <si>
    <t>Add manure and fertilizer with recommendations from soil testing and analysis
Early land preparation is recommended in order to expose pests to sunlight and birds.
Ploughing should be done 2 to 3 weeks in advance at about 7-9 inches deep, followed by harrowing, 2 to 3 weeks after ploughing then preparation of the soil to a fine tilth.
Crop residue can significantly increase the organic content if incorporated into the soil.</t>
  </si>
  <si>
    <t xml:space="preserve">Start by ensuring that the soil is well-drained and not waterlogged.
Improve drainage by incorporating organic matter into the soil 
and creating raised beds to ensure good drainage. 
Avoid planting in low-lying areas that are prone to flooding.
</t>
  </si>
  <si>
    <t xml:space="preserve">
Begin by clearing the area of any weeds or debris. 
Next,till the soil to a depth of at least 6 inches to ensure that it is loose and well-aerated
Add organic matter, such as compost or well-rotted manure, to the soil to help improve its water-holding capacity and provide essential nutrients for the plants.
</t>
  </si>
  <si>
    <t>Plough kale field early at about 7-9 inches deep, 
 to expose pests to sunlight and birds.
 This is followed by harrowing, 2-3 weeks after ploughing</t>
  </si>
  <si>
    <t>Tayarisha shamba la sukuma wiki mapema ili kuwaweka wazi 
 wadudu kwa jua na ndege kwa kina ya nchi 7-9, 
 ikifuatiwa na kupiga reki, wiki 2 hadi 3 baada ya kulima</t>
  </si>
  <si>
    <t>Kale requires moderate amounts of fertilizer rich in nitrogen, phosphorus, and potassium to maximize yield. 
Side-dress as needed with a high-nitrogen fertilizer.</t>
  </si>
  <si>
    <t xml:space="preserve">Use a balanced fertilizer that provides the necessary 
nutrients for healthy growth. 
Apply the fertilizer according to the manufacturer's instructions.
</t>
  </si>
  <si>
    <t xml:space="preserve">To promote healthy growth, it is important to provide Kale with
adequate nutrients.
A balanced fertilizer, such as a 10-10-10 blend, can be
applied at planting time and then again four to six weeks later.
</t>
  </si>
  <si>
    <t xml:space="preserve">Temperature range 
The temperatures should be  17 – 30 o C.
Rainfall
The rainfall should be 30 – 500 mm 
The seedlings are ready for transplanting after 4-6 weeks, after attaining 3-4 leaves.
This however depends on the ecological factors in the region, e.g., temperature.
To harden the seedlings, the rate of irrigation should be reduced, a week before transplanting.
Transplant when plants are 3 weeks old or when they have four true leaves. They should be about 10 cm tall.
Transplant when plants are 3 weeks old or when they have four true leaves. They should be about 10 cm tall.
Kale is a cool-weather crop that can tolerate temperatures as low as -6.7°C. Kale does not tolerate heat. Direct seed or transplant kale so that it comes to harvest before daytime temperatures exceed 26°C.
 </t>
  </si>
  <si>
    <t xml:space="preserve">When planting, ensure that the seedlings are not planted too deeply. 
The crown of the plant should be level with the soil surface. 
Avoid compacting the soil around the plants as this can lead to
 poor root development.
</t>
  </si>
  <si>
    <t>If rain is inconsistent, provide 1 to 1.5 inches of water each week (about 1 gallon per square foot). 
Use drip irrigation if possible to conserve water.</t>
  </si>
  <si>
    <t xml:space="preserve">
Kale can be planted in either the spring or the fall. In drier than normal conditions,
 it is important to plant Kale in an area that receives some 
shade during the hottest part of the day. 
This can help reduce water loss through transpiration and keep the plants cooler.
 Be sure to water the plants well immediately after planting.
</t>
  </si>
  <si>
    <t xml:space="preserve">Harvesting period begins 6 weeks after transplanting and can last for 4-6 months
Kale is hand harvested either as a whole plant, shoots or just for its leaves.
A picker should look for kale with firm, deeply coloured leaves and moist hardy stems.
Pluck the lower leaves each time leaving 3-4 top leaves.
When harvesting the leaves, always leave part of the stalk attached to the stem.
 </t>
  </si>
  <si>
    <t xml:space="preserve">Harvest regularly to help prevent disease and keep your plants healthy.
 Harvest kale leaves when they reach 8-10 inches in length, 
and be sure to remove any yellow or diseased leaves.
</t>
  </si>
  <si>
    <t xml:space="preserve">
Harvest kale when the leaves are tender and young, before they 
become tough and bitter. 
Harvesting frequently can encourage the plants to produce new growth
 and prolong the harvest season.
</t>
  </si>
  <si>
    <t xml:space="preserve">Kale leaves can be harvested once they reach a size of 3-4 inches in length.
 To promote continued growth, it is best to harvest the
 outer leaves first and leave the inner leaves to continue growing.
 Kale can be harvested throughout the growing season.
</t>
  </si>
  <si>
    <t>Kuvuna huanza wiki 6 baada ya kupandikiza na kudumu kwa miezi 4 - 6. 
 Sukuma huvunwa kwa mkono kwa 
 kutoa majani ya chini kila mara ukiacha majani 3 –4 ya juu.</t>
  </si>
  <si>
    <t>Sort by separating the yellow or damaged leaves from the good ones.
Grade the leaves by size, bunching those of the same size and tying in small bundles before packing in well ventilated container for transportation to markets.
Do not store Kale together with ripening fruits or vegetables the ripening fruits and vegetables emit ethylene which causes yellowing of leaves. 
Kale can be wrapped in a damp paper towel, placed in a plastic bag and stored in the refrigerator for up to 14 –21 days.
It should not be washed before storing since this may cause it to become limp. Store in a place with adequate air circulation.
Alternatively, sell the produce immediately while fresh</t>
  </si>
  <si>
    <t xml:space="preserve">To store kale, remove any excess moisture and store in a plastic 
bag in the refrigerator for up to a week.
</t>
  </si>
  <si>
    <t xml:space="preserve">Kale leaves can be harvested once they reach a size of 3-4 inches in length.
 To promote continued growth, it is best to harvest the
 outer leaves first and leave the inner leaves to continue growing. Kale can be harvested throughout the growing season.
</t>
  </si>
  <si>
    <t>Grade kale leaves by size, bunching those of the same
  size and tying in small bundles before
  packing in well ventilated container for transportation to markets.</t>
  </si>
  <si>
    <t>Panga majani ya Sukuma kulingana na ukubwa, unganisha 
 yale yenye ukubwa sawa na uyafunge kwenye vifungu vidogo 
 na kufunga kwenye chombo chenye uingizaji hewa</t>
  </si>
  <si>
    <t>Ensure the soil is well prepared and has enough moisture before planting.
Use seed varieties that are drought-resistant.
Plant during the rainy season to take advantage of the available moisture.
Irrigate the plants regularly during the dry spell.</t>
  </si>
  <si>
    <t>Use seed varieties that are cold-tolerant.
Plant during the warmer months.
Cover the seedlings with a protective layer such as a plastic sheet or mulch to retain heat.
Avoid overwatering as it can cause root rot in cold temperatures.</t>
  </si>
  <si>
    <t>Mulch the soil around the plants to retain moisture.
Irrigate the plants regularly.
Use water-efficient irrigation systems such as drip irrigation.
Apply organic matter to improve the soil's water-holding capacity.</t>
  </si>
  <si>
    <t>Plant in raised beds to avoid waterlogging of the roots.
Drain excess water from the field using drainage ditches or pumps.
Use varieties that are resistant to waterlogging.
Avoid planting in areas that are prone to flooding.</t>
  </si>
  <si>
    <t xml:space="preserve">Stake the plants to provide support against the wind.
Prune the plants to reduce the wind's surface area.
Plant windbreaks such as trees or tall crops around the field.
Harvest the plants before the wind becomes too strong.
</t>
  </si>
  <si>
    <t>Harvest the plants before the onset of heavy rainfall.
Cover the harvested plants with a waterproof material such as a plastic sheet to protect them from the rain.
Store the harvested plants in a dry place until the rain subsides.</t>
  </si>
  <si>
    <t>Harvest the plants during the cooler parts of the day to minimize wilting.
Irrigate the plants a day before harvesting to improve their water content.
Store the harvested plants in a cool, moist place to reduce water loss.</t>
  </si>
  <si>
    <t>Before planting, land should be prepared to a fine tilth. 
The field should be well prepared without big soil clods and have a fine filth. 
Hoe, oxen and tractor can be used for ploughing.</t>
  </si>
  <si>
    <t xml:space="preserve"> In wetter than normal weather, it's important to ensure good drainage. 
This can be done by making raised beds or mounds. 
You can also incorporate organic matter into the soil to improve its structure and water-holding capacity.
</t>
  </si>
  <si>
    <t xml:space="preserve">
In drier than normal weather, it's important to conserve moisture in the soil. 
This can be done by reducing tillage and leaving crop residues on the soil
 surface to act as mulch.
</t>
  </si>
  <si>
    <t>Green grams or mung beans do not respond well to nitrogen and phosphate fertilizer application. In most cases it is not necessary to apply them.  
However, where the soils are highly eroded and very deficient in these nutrients, a basal dose of 10-15kg/ha of nitrogen and 20-25kg/ha of single or triple super phosphate fertilizers may be broadcast.
One of the best green gram fertilizers is Organic fertilizer that increases the water retention rate of the soil. 
Another advantage of using organic fertilizer is that you will not spend alot of money on pesticides and herbicides and it helps replenish nutrients in the soil.</t>
  </si>
  <si>
    <t xml:space="preserve">Apply nitrogen fertilizer in split doses to prevent leaching. 
Use organic matter such as compost or manure to improve soil fertility and water holding capacity.
</t>
  </si>
  <si>
    <t xml:space="preserve">apply phosphorus and potassium fertilizer to improve plant growth and yield. 
Use micro-irrigation to deliver water directly to the plant roots.
</t>
  </si>
  <si>
    <t xml:space="preserve">Temperature range 
The temperatures should be  28 – 30 o C.
Rainfall
The rainfall should be 350 – 650 mm 
Obtain Certified seeds from reliable sources or farmer-saved seeds.
Early planting is recommended but not before 30mm of rainfall is received. Spatial planting is also recommended. 
Method of planting: When using oxen plough for planting, place the seed at the side of the furrow
Seed rate: varies with seed size and season. A seed rate of 22-26 kg/ha or 8- 15 kg/acre or 4-8 ‘gorogoro’ per acre is appropriate.
The depth of planting should be kept at 3-5cm in a well-prepared seedbed with good moisture content, this may be increased to 7.5cm in dry soils to avoid staggered germination
Sole cropping spacing: The distance between rows should be 45cm and between plants 15cm. </t>
  </si>
  <si>
    <t xml:space="preserve">Plant green gram seeds about 1-2 inches deep and 3-4 inches apart. 
Make sure to space rows about 18-24 inches apart to allow for good airflow 
and sunlight penetration.
</t>
  </si>
  <si>
    <t xml:space="preserve">Plant green gram seeds about 1-2 inches deep and 3-4 inches apart. 
Make sure to space rows about 18-24 inches apart to allow for good 
airflow and sunlight penetration.
irrigation may be necessary to ensure adequate moisture for the plants. 
</t>
  </si>
  <si>
    <t xml:space="preserve">Harvesting should be done when most of the pods have turned black. 
During harvesting, proper care should be taken to minimize quantitative and qualitative losses. The harvested green grams should be kept separately from one variety to another to get true to type variety (grains).
Harvesting should be done at the right time i.e. at maturity, when 95 % of the pods have turned black and dry. The pods are thin and brittle hence shattering is a problem during harvesting.  
Harvesting before the maturity of crop, usually result in lower yields, higher proportion of immature seeds, poor grain quality and more chances of infestation during storage. 
Delay in harvest will lead to shattering of pods and infection by diseases, pests and other losses caused by birds and rodents. 
Avoid harvesting during adverse weather conditions such as rains and overcast weather.
Harvesting is done in 2 to 5 hand-pickings at weekly intervals. Pick individual pods, or uproot the whole plant and dry it for about 2 days, prior to threshing and cleaning. 
Use the right kind of harvest equipment (sickle) and the harvested bundles should be kept in one direction to ensure efficient threshing.
</t>
  </si>
  <si>
    <t xml:space="preserve">
Green gram can be harvested when the pods have turned yellow or brown
 and the seeds are mature. 
Harvesting should be done when the weather is dry to minimize damage
 to the plants.
</t>
  </si>
  <si>
    <t xml:space="preserve">Green gram can be harvested when the pods have turned yellow or
brown and the seeds are mature. 
Harvesting should be done early in the morning or late in the afternoon
 to minimize moisture loss from the plants.
</t>
  </si>
  <si>
    <t>Proper drying of the green grams is highly required in order to prevent contamination with aflatoxins and development of pathogens. 
Green grams should be stored soon after sun drying in airtight containers or gunny bags in a clean ventilated room. 
Adequate storage measures are to be adopted for green grams for longer or shorter storage duration either for consumption or as seed for sowing during the next cropping season.</t>
  </si>
  <si>
    <t xml:space="preserve">After harvesting, green gram should be dried and stored properly to
 prevent spoilage. 
Spread the harvested beans on a clean, dry surface to dry in the sun 
for a few days until they reach a moisture content of 10-12%. 
Store the beans in a cool, dry place in airtight containers to prevent moisture
 absorption and insect infestations.
</t>
  </si>
  <si>
    <t xml:space="preserve">After harvesting, green gram should be dried and stored properly to
 prevent spoilage. 
Spread the harvested beans on a clean, dry surface to dry in the sun 
for a few days until they reach a moisture content of 10-12%. 
Store the beans in a cool, dry place in airtight containers to prevent moisture
 absorption and insect infestations.
</t>
  </si>
  <si>
    <t>Use drought-tolerant varieties of Green grams
Plant early in the season to take advantage of any available moisture
Apply mulch to the soil to conserve moisture and reduce evaporation
Avoid over-fertilizing, as this can increase water requirements
Irrigate if possible, using drip irrigation or other water-saving methods</t>
  </si>
  <si>
    <t>Use cold-tolerant varieties of Green grams
Plant later in the season when temperatures are warmer
Cover the seedlings with protective materials like cloths, blankets or plastic to keep them warm.
Ensure the soil is well-drained and fertile, so that the seedlings can establish well</t>
  </si>
  <si>
    <t>Monitor soil moisture regularly
Use drought-tolerant varieties of Green grams
Avoid over-fertilizing, as this can increase water requirements
Irrigate if possible, using drip irrigation or other water-saving methods
Implement conservation tillage methods such as minimum tillage, reduced tillage or zero tillage to conserve soil moisture.</t>
  </si>
  <si>
    <t>Use flood-tolerant varieties of Green grams
Ensure the soil is well-drained and the fields are well-sloped to avoid waterlogging.
Use raised beds or ridges to improve drainage and protect the crop
Control weeds, which can exacerbate flooding damage</t>
  </si>
  <si>
    <t>Use sturdy stakes or trellises to support the plants
Choose varieties with strong stems and resistance to lodging
Prune the plant canopy to reduce wind resistance
Avoid over-irrigation, as this can soften the soil and make the plants more prone to lodging.</t>
  </si>
  <si>
    <t>Plan to harvest the crop before heavy rains arrive, if possible.
Use well-drained harvesting paths to reduce soil compaction
Avoid harvesting in muddy conditions, as this can damage the quality of the crop.</t>
  </si>
  <si>
    <t>Plan to harvest the crop early in the day, before the heat of the day sets in
Monitor soil moisture to ensure that the plants are not too dry when harvested.
Use sharp tools to minimize stress on the plants during harvest.
Harvest only when the pods are dry enough to shell easily.</t>
  </si>
  <si>
    <t>Plough and harrow the field until the soil is fine, level and free of weeds and plant debris. 
Form the bed with a plow by opening furrows to a depth of 20 cm during the dry season or at least 30 cm during the wet season.
600g - 1.5 kg of seeds/ha are needed for direct seeding if the planting distance ranges from 100 150cm in between rows and 25 - 45 in between hills.3 kg/ha if the distance of planting ranges from 40 - 50cm
in between rows and 25 - 45 in between hills.</t>
  </si>
  <si>
    <t xml:space="preserve">During rainy season, appropriate drainage canals must be in placed to drain off the excess water after a heavy rain. 
Irrigation must be closely monitored to ensure soil moisture remains even in the beds during the cropping period. </t>
  </si>
  <si>
    <t xml:space="preserve">Before planting, prepare the soil by loosening it and adding compost or 
other organic matter to improve water retention.
 This will help the soil retain moisture during dry conditions.
</t>
  </si>
  <si>
    <t xml:space="preserve">The amount of fertilizers to be applied will depend on the soil analysis report and soil type.
During early stages a lot of Phosphorus is needed to help in root establishment.
During vegetative stage a lot of Nitrogen is needed
During head formation potassium is needed to ensure proper head formation.
The plants have high Sulfur requirement; sensitive to deficiencies of Calcium, Magnesium, and Boron. 
The general fertilizer recommendation: 100 - 150 kg/ha N: 50 - 65 kg/ha P: 100 - 130 kg/ha K. Split the recommended fertilizer amount into 3 and apply it as basal, 3 weeks after transplanting, and during heading.
During land preparation, incorporate 10-20 tons of manure/ha. 
Soil analysis is highly recommended to determine nitrogen, phosphorus, and potassium requirements of your soil. </t>
  </si>
  <si>
    <t>Avoid over-fertilizing your cabbage as this can lead to increased susceptibility to disease.
Consider using a slow-release fertilizer to reduce the risk of leaching in wet conditions.</t>
  </si>
  <si>
    <t xml:space="preserve">Fertilize your cabbage with a balanced fertilizer at the
recommended rate. Avoid over-fertilizing, as this can lead to poor cabbage quality.
</t>
  </si>
  <si>
    <t>Temperature range 
The temperatures should be  16 – 20 o C.
Rainfall
The rainfall should be 400 – 500 mm 
In the seedbed, sow 15 -20 seeds per 30 cm (1 foot) at a depth of 0.5–1.0 cm.
In seed trays (grown under a greenhouse), sow 2–3 seeds per hole at a depth of 0.5–1.0 cm Optimum
temperature requirement for germination is 20–25°C. The seeds germinate after 3–5 days 
In seed trays, leave only 1 healthy seedling (removing 1-2 unhealthy ones) during the first leaf stage
Five (5) days before transplanting, gradually expose seedlings daily to strong sunlight and also reduce the water supply to lessen stress of the seedlings after transplanting</t>
  </si>
  <si>
    <t xml:space="preserve">
Plant cabbage seedlings in well-drained soil and avoid planting in
areas where water tends to accumulate.
Space plants appropriately to allow for adequate air circulation and
 reduce the risk of disease
In wet seasons, as a general guideline apply  water 10 to 15 mm per week
 for the first third to half of the growing season, and about 25 mm per week thereafter
</t>
  </si>
  <si>
    <t>In hot days, apply 20 to 25 mm per week for the first third to half of the growing season and 40 to 50 mm per week thereafter.Plant your cabbage seeds or seedlings in furrows, which will help to retain moisture. Ensure that you plant them deeply enough, and apply water to the furrow immediately after planting to promote germination.</t>
  </si>
  <si>
    <t>Harvest when heads reach desired size and are firm. Mature heads left on the stem may split. 
Days to maturity is around 70 days for most green cabbage varieties and most produce 1- to 3-pound heads.
To harvest, cut each cabbage head at its base with a sharp knife. Remove any yellow leaves (retain loose green leaves; they provide protection in storage) and immediately bring the head indoors or place it in shade. 
Cabbages should be harvested during the cooler parts of the day to avoid heat and sun damage.
After harvesting, remove the entire stem and root system from the soil to prevent disease.
Only compost healthy plants; destroy any with maggot infestation.</t>
  </si>
  <si>
    <t>Harvest cabbage when the heads are firm and fully mature.
Use sharp knives or pruning shears to avoid damaging the plant or introducing disease.</t>
  </si>
  <si>
    <t xml:space="preserve">
Harvest the cabbage heads when they are firm and compact. 
Cut the head from the stem leaving a few outer leaves attached to protect the
 head during transport and storage.
</t>
  </si>
  <si>
    <t xml:space="preserve">After harvesting, cabbage stumps should not be left in the ground as they may contribute to field contamination via pests or insects.
Shading the produce and keeping it in a moist atmosphere helps to keep it cool, reduces water loss, and delays wilting and yellowing of leaves.
Cabbage should be cooled immediately after packing. 
The outer leaves of cabbages are usually trimmed before storage so that they do not interfere with air circulation, but continue to protect against physical damage and water loss.
Storage life is 3 to 6 weeks at 2−4°C, which is usually enough for normal transport and retail.
</t>
  </si>
  <si>
    <t>Store your cabbage in a cool, dry place with good ventilation.
Avoid washing your cabbage until just before use to prevent excess moisture.</t>
  </si>
  <si>
    <t xml:space="preserve">Store the harvested cabbage in a cool, dry place to prevent moisture loss and decay.
 Cabbage can be stored for several weeks in the refrigerator or in a cool cellar.
</t>
  </si>
  <si>
    <t>Sources</t>
  </si>
  <si>
    <r>
      <rPr>
        <rFont val="Lato"/>
        <sz val="10.0"/>
      </rPr>
      <t xml:space="preserve">Almanac: </t>
    </r>
    <r>
      <rPr>
        <rFont val="Lato"/>
        <color rgb="FF1155CC"/>
        <sz val="10.0"/>
        <u/>
      </rPr>
      <t xml:space="preserve">https://www.almanac.com/plant/cabbage
</t>
    </r>
    <r>
      <rPr>
        <rFont val="Lato"/>
        <sz val="10.0"/>
      </rPr>
      <t xml:space="preserve">Green life: </t>
    </r>
    <r>
      <rPr>
        <rFont val="Lato"/>
        <color rgb="FF1155CC"/>
        <sz val="10.0"/>
        <u/>
      </rPr>
      <t xml:space="preserve">https://www.greenlife.co.ke/cabbage-planting-guide/
</t>
    </r>
    <r>
      <rPr>
        <rFont val="Lato"/>
        <sz val="10.0"/>
      </rPr>
      <t xml:space="preserve">Karlo: </t>
    </r>
    <r>
      <rPr>
        <rFont val="Lato"/>
        <color rgb="FF1155CC"/>
        <sz val="10.0"/>
        <u/>
      </rPr>
      <t xml:space="preserve">https://www.kalro.org/sites/default/files/Cabbage-Cultivation_in-Kenya.pdf
</t>
    </r>
    <r>
      <rPr>
        <rFont val="Lato"/>
        <sz val="10.0"/>
      </rPr>
      <t xml:space="preserve">Post harvest: </t>
    </r>
    <r>
      <rPr>
        <rFont val="Lato"/>
        <color rgb="FF1155CC"/>
        <sz val="10.0"/>
        <u/>
      </rPr>
      <t>https://www.postharvest.net.au/product-guides/cabbage/</t>
    </r>
  </si>
  <si>
    <t>Water the seedlings regularly and deeply to ensure the soil is moist.
Mulch the soil around the seedlings to retain moisture and keep the soil cool.
Provide shade for the seedlings to reduce the stress caused by excessive heat.</t>
  </si>
  <si>
    <t>Use a greenhouse or a frost cloth to protect the seedlings from cold temperatures.
Water the seedlings during the day to keep them from freezing at night.
Cover the soil around the seedlings with a layer of mulch to retain heat.</t>
  </si>
  <si>
    <t>Water the plants deeply and less frequently to promote deep root growth.
Mulch around the plants to retain moisture in the soil.
Consider intercropping with legumes to increase soil fertility and water retention.</t>
  </si>
  <si>
    <t>Plant the cabbage in raised beds or mounds to improve drainage.
If flooding occurs, drain the water as soon as possible.
Avoid overwatering to prevent waterlogging.</t>
  </si>
  <si>
    <t>Stake the cabbage plants to prevent them from being blown over.
Harvest the cabbage before the wind becomes too strong.
Consider planting windbreaks around the cabbage field.</t>
  </si>
  <si>
    <t>Harvest the cabbage as soon as possible to prevent rotting.
Store the cabbage in a dry, cool place to prevent mold growth.
Cover the harvested cabbage with a tarp or other waterproof material during transport.</t>
  </si>
  <si>
    <t>Harvest the cabbage early in the morning or late in the evening when the temperature is cooler.
Water the plants lightly before harvesting to increase their moisture content.
Consider delaying the harvest until after a rain event.</t>
  </si>
  <si>
    <t>Choose a well-drained area with fertile soil and adequate sunlight.
Till the soil to a depth of 6-8 inches and remove any weeds or rocks.
Add organic matter like compost or manure to enrich the soil.
Level the soil and create rows with 18-24 inches apart.</t>
  </si>
  <si>
    <t xml:space="preserve">Ensure that the soil is well-draining and does not become waterlogged. 
If the soil is heavy clay, consider adding organic matter, such as compost
 or well-rotted manure, to improve drainage and soil structure.
</t>
  </si>
  <si>
    <t xml:space="preserve">Ensure that the soil is well-hydrated before planting by irrigating thoroughly. 
Add a layer of mulch around the plants to retain moisture in the soil.
</t>
  </si>
  <si>
    <t xml:space="preserve">Peas are nitrogen-fixing plants, which means they can convert atmospheric 
nitrogen into a usable form. 
However, it's still a good idea to add a balanced fertilizer before planting to
ensure healthy growth. 
Apply a 10-10-10 or 20-20-20 fertilizer according to the manufacturer's
 instructions.
</t>
  </si>
  <si>
    <t xml:space="preserve"> Excess moisture can lead to leaching of nutrients from the soil. 
Therefore, it is recommended to apply organic manure, compost, 
or other organic fertilizers to improve soil fertility and retain moisture.
</t>
  </si>
  <si>
    <t xml:space="preserve">Apply sufficient amounts of fertilizer to ensure healthy plant growth. 
Use fertilizers that are high in phosphorus and potassium to promote 
root development and water uptake.
</t>
  </si>
  <si>
    <t xml:space="preserve">Sow seed in the garden 1 to 3 inches apart in early spring when soil temperatures 
reach at least 40 degrees F. 
Pre-germinate seed for earlier harvests (more information below).
 Plant in wide rows, about 18 inches apart.
 Double rows may be spaced 8 to 10 inches apart in rows 18 to 24 inches on center. 
</t>
  </si>
  <si>
    <t xml:space="preserve">Plant the peas in raised beds to improve drainage, or in mounds 
if the soil is prone to waterlogging. 
Space the seeds about 2-3 inches apart and 1-2 inches deep.
</t>
  </si>
  <si>
    <t>Sow the seeds directly into the soil at a depth of 1-2 inches.
Space the seeds 2-3 inches apart in rows spaced 18-24 inches apart.
Water the seeds immediately after planting.
Keep the soil consistently moist until the seeds germinate.</t>
  </si>
  <si>
    <t xml:space="preserve"> harvest and shell when pods are plump and well-filled, but before seed becomes starchy.  </t>
  </si>
  <si>
    <t>Peas are ready for harvesting when the pods are full and firm to the touch. 
Pick them frequently to encourage more pods to develop.</t>
  </si>
  <si>
    <t xml:space="preserve">Peas are ready for harvesting when the pods are full and firm to the touch. 
Pick them frequently to encourage more pods to develop.
</t>
  </si>
  <si>
    <t>Store the peas in a cool, dry place for up to 7 days.
Blanch the peas before freezing them for long-term storage.</t>
  </si>
  <si>
    <t>Handle the peas carefully to avoid bruising or damaging them.
Store the peas in a cool, dry place or in the refrigerator.
Use the peas within a few days of harvest to ensure freshness and quality.</t>
  </si>
  <si>
    <t>Choose early maturing varieties that require less water.
Plant during the rainy season or when the soil has enough moisture.
Ensure adequate soil preparation by loosening the soil to allow better water penetration.
Use mulching to retain soil moisture and prevent evaporation.
Provide supplementary irrigation if possible.</t>
  </si>
  <si>
    <t>Plant during the warmest part of the year.
Choose varieties that are adapted to cooler temperatures.
Provide protection for the seedlings with the use of frost cloths, covers, or greenhouses.</t>
  </si>
  <si>
    <t>Apply irrigation when necessary, especially during the critical stages of tillering.
Cultivate shallowly to conserve soil moisture.
Use mulching to retain soil moisture.
Apply fertilizer at the right time and in the right amount to avoid nutrient deficiencies that could further stress the plants.</t>
  </si>
  <si>
    <t>Choose varieties that are resistant to flooding.
Improve drainage in the field by creating channels or ridges.
Avoid over-fertilization as this could worsen the flooding damage.
Monitor for signs of fungal diseases that could develop in waterlogged soils.</t>
  </si>
  <si>
    <t>Provide support for the plants through staking or trellising.
Harvest the crop before the winds become too strong.
Plant windbreaks to reduce the wind speed.</t>
  </si>
  <si>
    <t>Delay harvesting until the rain has stopped, or until the plants have had time to dry out.
Harvest during the day to allow the plants to dry out before nightfall.
Use protective covers to keep the harvested peas dry.</t>
  </si>
  <si>
    <t>Harvest the crop early to avoid yield loss due to dehydration.
Provide irrigation if possible to keep the plants hydrated.
Avoid harvesting during the hottest part of the day to minimize stress on the plants.</t>
  </si>
  <si>
    <r>
      <rPr>
        <rFont val="Arial"/>
        <i val="0"/>
        <color theme="1"/>
      </rPr>
      <t>Prepare the land by plowing, harrowing, and leveling to create a fine seedbed. 
Remove weeds and other debris from the field.</t>
    </r>
    <r>
      <rPr>
        <rFont val="Arial"/>
        <i/>
        <color theme="1"/>
      </rPr>
      <t xml:space="preserve">
</t>
    </r>
  </si>
  <si>
    <t>Use raised beds to improve drainage.
Add organic matter to the soil to improve its water-holding capacity.</t>
  </si>
  <si>
    <t xml:space="preserve">Use conservation tillage practices, such as minimum tillage or no-till,
to conserve moisture in the soil.
Add organic matter to the soil to improve its water-holding capacity.
</t>
  </si>
  <si>
    <t xml:space="preserve">Apply 40-50 kg/ha of nitrogen and 20-25 kg/ha of phosphorus at the time of 
planting. 
Apply 20-25 kg/ha of nitrogen as a top dressing 30-40 days after sowing.
</t>
  </si>
  <si>
    <t>Apply a balanced fertilizer, such as NPK 20-20-20, at a rate of 150-200 kg per hectare before planting
Apply organic manure at a rate of 4-5 tons per hectare</t>
  </si>
  <si>
    <t xml:space="preserve">Apply a balanced fertilizer, such as NPK 20-20-20, at a rate of 100-150 kg 
per hectare before planting.
Apply organic manure at a rate of 2-3 tons per hectare.
</t>
  </si>
  <si>
    <t xml:space="preserve"> Plant the seeds at a depth of 2-3 cm, with a spacing of 10-15 cm between plants and 60-75 cm between rows.</t>
  </si>
  <si>
    <t>Plant the seeds at a depth of 4-5 cm and at a spacing of 15-20 cm within the rows.
Ensure good drainage by avoiding over-watering.</t>
  </si>
  <si>
    <t>Plant the seeds at a depth of 4-5 cm and at a spacing of 15-20 cm within the rows.
Ensure adequate moisture by irrigating the crop regularly.</t>
  </si>
  <si>
    <t>Harvest the millet when the grains are fully matured and dry.</t>
  </si>
  <si>
    <t>Harvest the crop early to avoid yield loss due to drought.</t>
  </si>
  <si>
    <t>Dry the harvested grains to a moisture content of less than 12% to prevent spoilage.
Store the grains in a cool and dry place to prevent insect infestation.
Thresh the grains using a thresher or by beating the stalks.
Clean the grains by winnowing to remove chaff and other debris.</t>
  </si>
  <si>
    <t>Plant seeds at a depth of 2-3 cm to help them access moisture in the soil.
Apply irrigation water immediately after planting to ensure that the seeds have enough moisture to germinate.
Mulch the soil surface after planting to help conserve soil moisture.
Use drought-resistant varieties of millet and pearl that are adapted to your region.</t>
  </si>
  <si>
    <t>Plant seeds when soil temperatures have warmed up to at least 10°C.
Use seed that is treated with fungicide to prevent seed rot and damping-off disease, which can be more common in cool, damp conditions.
Cover the seed bed with a layer of straw or plastic to retain heat and protect against cold winds.</t>
  </si>
  <si>
    <t>Apply irrigation water during the early stages of tillering to help plants establish a strong root system.
Use water-efficient irrigation methods such as drip irrigation or furrow irrigation to minimize water loss.
Avoid cultivating the soil during periods of drought, as this can cause the soil to dry out even more.</t>
  </si>
  <si>
    <t>Avoid planting in low-lying areas that are prone to flooding.
Plant seeds in raised beds to improve drainage.
Monitor the crop closely and apply fungicides as needed to prevent diseases that can thrive in wet conditions.</t>
  </si>
  <si>
    <t>Choose millet and pearl varieties that have strong stems and are less likely to lodge (fall over) in high winds.
Use windbreaks such as hedgerows or rows of trees to protect the crop from wind damage.
Harvest the crop as soon as it is mature to minimize the risk of lodging.</t>
  </si>
  <si>
    <t>Monitor weather forecasts closely and plan to harvest the crop when there is a period of dry weather.
Use a combine harvester to quickly and efficiently harvest the crop before it becomes too wet.
Dry the harvested grain thoroughly before storing it to prevent mold growth.</t>
  </si>
  <si>
    <t>Plan to harvest the crop as soon as it is mature, before the plants become too dry and the grain begins to shatter.
Use a combine harvester with a reel or pick-up head to collect as much of the grain as possible.
Store the grain in a cool, dry place to prevent spoilage.</t>
  </si>
  <si>
    <t xml:space="preserve">Carrot seeds should be planted 3-4 inches apart in rows set a foot apart, with the seeds 1/4 inch deep. 
Applying manure before planting seeds can cause carrots to shoot out roots from their bodies. To prevent this, do not apply manure prior to planting the seeds. 
Make sure the soil is loose and tilled deeply. If stones are in the way, they can stunt a carrot’s growth or cause them to grow in a misshapen fashion. </t>
  </si>
  <si>
    <t xml:space="preserve">The first step is to ensure proper land preparation. 
Till the soil when it's not too wet, as over-tilling can cause soil compaction and reduce soil drainage.
Avoid working on the soil when it's muddy or waterlogged as 
it can lead to soil structure damage. Additionally, adding organic matter, 
such as compost, to the soil can improve drainage and soil structure.
</t>
  </si>
  <si>
    <t xml:space="preserve">Choose a site that receives some shade during the hottest parts of the day.
Add organic matter such as compost or well-rotted manure to the soil to increase
 its water-holding capacity.
Deeply cultivate the soil before planting to help it retain moisture.
</t>
  </si>
  <si>
    <t>Don’t use fresh manure or excess nitrogen on carrots.  
Carrots prefer moderate levels of nitrogen, and low levels of phosphorus and potassium.
Compost can usually provide all of the necessary fertilization needed.</t>
  </si>
  <si>
    <t xml:space="preserve">
Use fertilizers that are high in potassium and low in nitrogen. 
Nitrogen can promote leafy growth, which can lead to disease and pest problems in wet conditions. 
Potassium, on the other hand, can help improve the overall health and quality of the root system.
</t>
  </si>
  <si>
    <t xml:space="preserve">
Use a balanced fertilizer that provides the necessary nutrients for healthy growth. 
Be careful not to over-fertilize, as this can lead to excessive foliage
 growth at the expense of root development.
</t>
  </si>
  <si>
    <t>Temperature range 
The temperatures should be  15 – 22 o C.
Rainfall
The rainfall should be 450 – 600 mm 
Before sowing carrot seed, make sure your garden bed is thoroughly weeded as carrots can’t compete with weeds.
Plant carrot seed just below the surface and cover lightly with soil.
Space the seeds evenly, according to packet directions for your variety maturing carrots should be about 2.5 – 3 inches apart.
Gently tamp down the seed bed with your hands after sowing, so the seeds make contact with the soil.
Water in lightly. 
As soon as seeds germinate, start thinning the seedlings to the appropriate spacing for the variety.</t>
  </si>
  <si>
    <t xml:space="preserve">Plant the carrot seeds shallower than usual to avoid waterlogged soil. 
A planting depth of 1/4 inch to 1/2 inch is ideal. 
Additionally, it's important to plant the seeds in well-drained soil to avoid seed rotting.
</t>
  </si>
  <si>
    <t>Sow the seeds slightly deeper than usual to reach deeper moisture levels.
Water the planting area thoroughly before planting to ensure the soil is moist.
Cover the seeds with a thin layer of mulch to retain moisture.</t>
  </si>
  <si>
    <t xml:space="preserve">It is recommended to harvest carrots between 100-140 days after seeding depending on the variety used.
The tops of the carrot roots will be about 3/4 to 1 inch in diameter and likely starting to pop out of the soil, though not necessarily. 
To harvest, loosen soil around the carrot with a spade or trowel before pulling up from the greens; this will help avoid breaking the greens off from the carrot roots.
Avoid watering carrots a day before harvesting
It is preferable to harvest carrots early in the morning before the mid-day heat. 
Avoid harvesting under wet conditions.
Once harvested, it is best to place the harvest bins or baskets in a shaded area. If left in the field, cover the harvested product to protect it from the sun and to reduce water loss and premature senescence. </t>
  </si>
  <si>
    <t xml:space="preserve">
 Harvest the carrots when the soil is dry,
 as wet soil can lead to root damage during harvesting
</t>
  </si>
  <si>
    <t>Leaving them in the soil is the best preservation. If cold weather is coming, protect the carrots from freeze with extra mulch or by covering.
In cold, wet weather, harvesting damage can cause serious losses, especially in susceptible varieties. It is best to postpone harvesting if possible</t>
  </si>
  <si>
    <t xml:space="preserve">Freshly harvested carrots must be sorted in order to discard carrots that are not of high quality. 
Careful handling is necessary to avoid bruising and tip breakage during these grading steps.
Cleaning can be done manually by removing big soil particles attached to the carrot. If carrots are not being sold immediately then leave them dirty to help prevent moisture evaporation and scratching. 
Remove all roots from the tip of the carrot. </t>
  </si>
  <si>
    <t>Store the harvested carrots in a cool, dry place, free from moisture and humidity.</t>
  </si>
  <si>
    <t>Handle the carrots gently to avoid bruising or damaging them, which can lead to decay.
Store the carrots in a cool, dark, and dry place to extend their shelf life.</t>
  </si>
  <si>
    <t>Water the soil thoroughly before sowing the seeds to ensure good germination.
Mulch the soil with organic matter or cover crops to retain moisture in the soil.
Provide shade to the young seedlings to prevent them from wilting due to heat stress.</t>
  </si>
  <si>
    <t>Plant the seeds in a warm area or use a greenhouse to ensure good germination.
Cover the seedlings with row covers or cloths to protect them from cold temperatures.
Use a heating system or mulch to keep the soil warm and promote root growth.</t>
  </si>
  <si>
    <t>Water the crop regularly during the tillering stage to ensure good root development.
Mulch the soil with organic matter to retain moisture in the soil.
Avoid cultivating the soil during this stage to prevent water loss through evaporation.</t>
  </si>
  <si>
    <t>In case of heavy flooding, avoid harvesting the crop until the water has receded.
If the flooding is not severe, try to drain the excess water from the field to avoid waterlogging.
Apply a balanced fertilizer after the water has receded to help the crop recover.</t>
  </si>
  <si>
    <t>Provide support to the plants using stakes or netting to prevent them from falling over.
Avoid excessive nitrogen application, which may lead to weak stems.
Harvest the carrots before the winds get too strong if possible.</t>
  </si>
  <si>
    <t>Harvest the crop as soon as possible to avoid damage from heavy rainfall.
Avoid harvesting the crop during the wettest part of the day.
Store the harvested crop in a dry, well-ventilated area to prevent spoilage.</t>
  </si>
  <si>
    <t>Water the carrot crop regularly during the growing season to prevent water stress and ensure a good harvest.
Harvest the crop early in the morning or late in the evening to avoid harvesting during the hottest part of the day.
Use sharp tools to harvest the crop to minimize damage to the roots.</t>
  </si>
  <si>
    <t>The field should be plowed adequately to promote aeration and moisture conservation.
Cashew trees are typically planted in a square pattern with a distance of 7 to 9 meters. The suggested spacing is 7.5 m X 7.5 m (175 plants per hectare) or 8 m X 8 m (156 plants per hectare). 
All the bushes and undergrowth with machetes needs to be cleared. In addition all cut woods and twigs need to be removed because the cashew trees do not tolerate shade.
If the soil of the farm is very poor, add some manure by mixing the soil with compost or well-decomposed cow dung at the rate of one bucket (size 34 = 10 kg) per tree.</t>
  </si>
  <si>
    <t xml:space="preserve">Ensure that the land is well-drained, and if necessary, improve drainage by 
creating channels or using appropriate land shaping techniques to redirect water.
Avoid heavy tillage, which can compact the soil and reduce aeration.
Add organic matter such as compost or well-rotted manure to improve soil
 structure and water-holding capacity.
Use raised beds or mounds to improve drainage.
</t>
  </si>
  <si>
    <t xml:space="preserve">The first step in planting cashew nuts is land preparation. 
The land should be cleared of weeds and other unwanted vegetation. 
The soil should be plowed and leveled to ensure uniform planting. 
In drier conditions, it is important to ensure the soil is well-drained to prevent waterlogging.
</t>
  </si>
  <si>
    <t>Before planting cashew nut, prepare your land by clearing the 
 bush, plough thoroughly, removing stems
  and roots &amp; take soil samples for nutrient check.</t>
  </si>
  <si>
    <t>Animal manure and compost are the most desired types of fertilizers for cashew nuts. 
However, if manure is not available or intensive production is carried out, chemical fertilizer DAP (Diammonium Phosphate, CAN (calcium ammonium nitrate and potassium sulphate can be applied. 
Application of 10-15 kg of farmyard manure per plant is recommended to ensure adequate organic matter in the soil.
Other chemical fertilizers recommended for a mature cashew tree are 1.1 kg urea, 750 grams single super phosphate and 200 grams muriate of potash.</t>
  </si>
  <si>
    <t xml:space="preserve">
Apply fertilizer at the recommended rate to promote healthy growth, 
but be careful not to over-fertilize, which can lead to waterlogging.
</t>
  </si>
  <si>
    <t xml:space="preserve">
Cashew trees require regular fertilization to promote healthy growth and high yields. 
Apply fertilizers in small, regular doses throughout the growing season,
 rather than a single large dose.
</t>
  </si>
  <si>
    <t>Animal manure and compost are the best types of fertilizers for cashew nut. 
 If manure is not available chemical fertilizer DAP (Diammonium Phosphate, 
 CAN (calcium ammonium nitrate and potassium sulphate can be applied.
  Soil test results will give the recommended fertilizers rates.</t>
  </si>
  <si>
    <t xml:space="preserve">Temperature range 
The temperatures should be 24 – 28 o C.
Rainfall
The rainfall should be 500 – 1200 mm 
Cashewnut should be planted at the beginning of the rainy season. The best time for planting will depend on available soil moisture. 
Dig holes one or two months before planting. The depth should be 60cm x 60cm x 60cm (2ft x 2ft x 2ft) (Fig. 11).
Mix the topsoil with two buckets of well-decomposed farmyard manure.
Plant the cashew nut seedling at the same soil level as that of the soil when the seedling was in the potting bag i.e. avoid burying the graft union.
Water the plant every 3-4 days until it has properly been taken.
Intercrop with short-duration perennials e.g. papaya or food crops e.g. maize, cassava, cowpeas, and vegetables e.g. tomatoes, melons, pumpkins, chilies, eggplants (brinjals) 
Ensure that the orchard is always free from all kinds of weeds.  
</t>
  </si>
  <si>
    <t xml:space="preserve">
Plant the seeds at a depth of 5-7 cm and space them 6-8 meters apart.
Water the seedlings immediately after planting and keep the soil moist but not waterlogged.
Use mulch to conserve soil moisture and prevent weeds from competing with the seedlings
</t>
  </si>
  <si>
    <t xml:space="preserve"> Plant the cashew seeds in a hole that is at least twice the size of the seed. 
The hole should be filled with fertile soil and compost, and then watered. 
In drier conditions, it is important to water the seedlings regularly until they are established.
</t>
  </si>
  <si>
    <t>When planting cashew, carefully remove the potting bag, 
 not disturbing the roots. Plant at the centre of the hole. 
 Prepare a shallow basin, mulch &amp; water.</t>
  </si>
  <si>
    <t xml:space="preserve">Cashew nuts planted using seed begin bearing 3 to 4 years after transplanting the seedlings. The nuts should be harvested as soon as possible, especially under wet conditions and should be dried before storage.
The cashew nuts do not mature at the same time. The duration of harvest extends from 45-75 days and the nuts should be collected daily during this period.
November to May is the harvesting period, with the peak harvest period from November to January. 
To get good quality nuts, clear the area beneath the tree, collect fallen fruits, detach the nut from the apple and dry the nuts under the sun for about 2 hours. </t>
  </si>
  <si>
    <t xml:space="preserve">Avoid harvesting cashews when they are wet. 
This can cause mold and fungal growth, which can reduce the quality of the nuts. 
Wait for the nuts to dry before harvesting.
</t>
  </si>
  <si>
    <t xml:space="preserve">Cashew nuts are ready for harvesting when the fruits turn yellow or red and
start falling off the tree. 
Harvest the nuts carefully by hand or using mechanical means,
and avoid damaging the nuts or the tree. 
It is important to dry the nuts immediately after harvesting to prevent mold and spoilage.
</t>
  </si>
  <si>
    <t>Cashew nuts should be harvested as soon as possible, 
 especially under wet conditions. 
 Clear the area beneath the tree. Collect fallen fruits</t>
  </si>
  <si>
    <t xml:space="preserve">Cleanliness and raw nut moisture content in the drying yard and storage godown is of prime importance.
During drying, turning of nuts at regular intervals for uniform drying and moisture content has to be determined.
The warehouse for raw nuts has to be given particular care so as to maintain nuts at safe moisture levels by controlling the environment of the warehouse. This can be achieved through proper ventilation.
For good keeping quality and for yielding good quality kernel, it is essential that the nuts are dried. Moisture level of 8-9% is considered ideal.
</t>
  </si>
  <si>
    <t xml:space="preserve">
Store cashews in a cool and dry place to prevent spoilage. 
Avoid storing cashews in areas with high humidity, as this can lead to mold growth.
Regularly inspect cashews for signs of mold or fungus growth. 
Dispose of any spoiled or damaged nuts immediately to prevent the spread of spoilage.
</t>
  </si>
  <si>
    <t xml:space="preserve">Dry the harvested nuts in the sun for several days until the outer shell turns brown and hard.
Remove the outer shell using a nutcracker or similar device.
Sort the nuts by size and quality and store them in a cool, dry and well-ventilated place to prevent mold growth and insect infestations.
Package the nuts in moisture-proof bags or containers to maintain their quality and freshness.
</t>
  </si>
  <si>
    <t>Cashew nut should be dried before storage in a cool dry place. 
 Detach the nut from the apple when harvesting 
 &amp; dry under the sun for about 2 hours.</t>
  </si>
  <si>
    <t>Water the seedlings regularly until they establish a deep root system.
Apply mulch around the seedlings to reduce moisture loss.
Use drought-tolerant cashew varieties that can withstand drought.</t>
  </si>
  <si>
    <t>Plant the seedlings in a sheltered area to protect them from cold winds.
Use cold-tolerant cashew varieties that can withstand low temperatures.
Cover the seedlings with blankets or other protective materials during cold spells.</t>
  </si>
  <si>
    <t>Water the trees regularly to maintain adequate soil moisture.
Apply fertilizers to promote the growth and development of the trees.
Use drought-tolerant cashew varieties that can withstand drought</t>
  </si>
  <si>
    <t>Drain the waterlogged areas as soon as possible to prevent waterlogging.
Avoid applying fertilizers during the flooding period.
Remove weeds and other vegetation to reduce competition for nutrients and water.
Use resistant cashew varieties that can withstand flooding.</t>
  </si>
  <si>
    <t>Prune the trees regularly to remove weak and damaged branches.
Use windbreaks such as hedgerows or walls to protect the trees from strong winds.
Harvest the cashew nuts as soon as they are mature to prevent them from falling off the tree.</t>
  </si>
  <si>
    <t>Harvest the nuts as soon as they are mature to prevent them from getting wet.
Dry the harvested nuts immediately in a well-ventilated area to prevent moisture buildup.
Use fungicides and bactericides to control fungal and bacterial diseases.</t>
  </si>
  <si>
    <t>Water the trees regularly before and during the harvesting period.
Harvest the nuts early in the morning or late in the evening to avoid exposing them to direct sunlight.
Store the harvested nuts in a cool and dry place to prevent moisture loss and insect infestation.</t>
  </si>
  <si>
    <t>Cassava should be grown away from trees to avoid shading Ensure deep and light soil to allow root development
Cassava mostly utilizes nitrogen fixed by leguminous plants
Prepare land early, especially during the dry season, preferably 2 months before planting.
Harrow to a medium tilth.
Analyse the soil and cassava nutrient requirement for various soil types. 
Add manure and fertilizers to the soil in the right amounts to provide the required plant.</t>
  </si>
  <si>
    <t xml:space="preserve">Avoid planting cassava in low-lying areas or areas that are prone to flooding.
Improve drainage by digging drainage channels or creating raised beds.
Ensure that the soil is well-drained and not waterlogged before planting.
</t>
  </si>
  <si>
    <t xml:space="preserve">Prepare the land by clearing it of weeds, rocks, and debris. 
Tilling the soil to loosen it will make it easier for cassava roots to penetrate the soil. It is also important to ensure that the soil is properly fertilized with the right nutrients to encourage growth.
</t>
  </si>
  <si>
    <t xml:space="preserve">To obtain high cassava yields it is recommended to apply most of the crop’s nitrogen (N), phosphorus (P) and potassium (K) requirements in the form of chemical fertilizers while also applying relatively small amounts (5 t/ha) of animal manures in order to supply also the essential secondary and micronutrients as well as organic matter, which will improve soil structure, water holding capacity and aggregate stability. 
Farmers need to maintain and improve soil quality and health using a number of other “Save and Grow” measures, such as conservation tillage, intercropping, green manuring, mulching crop residues and cover crops, alley cropping, and applying animal manure or compost.
Intercropping with grain legumes, which fix atmospheric nitrogen, make some N available to the cassava crop.
</t>
  </si>
  <si>
    <t xml:space="preserve">Apply fertilizer at the right time and rate. 
Over-fertilizing can lead to waterlogging and nutrient runoff,
 while under-fertilizing can reduce yields. 
Apply fertilizer at the right time and rate based on soil test results to ensure optimal plant growth.
</t>
  </si>
  <si>
    <t xml:space="preserve">Apply a balanced fertilizer, such as NPK 15:15:15,
at the time of planting and again after about 6-8 weeks. 
This will provide the necessary nutrients for growth and help the cassava cope 
with the stress of drier conditions.
</t>
  </si>
  <si>
    <t>Temperature range 
The temperatures should be  25 – 29 o C.
Rainfall
The rainfall should be 1000 – 1500 mm 
Pre-planting
Plant cuttings in a well-prepared field at a spacing of either 100 cm x 50 cm or 50 cm x 50 cm.
Use mini-stem cuttings of 2-4 nodes in rapid seed multiplication technique.
Select a well-drained, flat site for the nursery bed, near a source of water. 
Choose a nursery bed of 1.0 – 1.2 m width, at least 30 cm high, and convenient length. 
Plant hardwood mini cuttings horizontally, at a spacing of 10 cm x 10 cm, and a depth of 4 cm to 5 cm. Place cuttings so that two adjacent nodes are on the right and left sides.
Plant semi-mature cuttings vertically at a spacing of 10 cm x 10 cm with two-thirds of the cuttings and the old ends buried.
Plant tip-shoot cuttings in the same manner as semi-mature cuttings, at a spacing of 10 cm x 10 cm. Bury two-thirds of the cuttings in the soil.
Alternatively, for rapid seed multiplication method, Plant mini-stem cuttings in strong, black, disposable bags / containers.
Perforate the bags at the sides and bottom to allow drainage, and fill with good quality garden soil; or soil-less media, following the same planting procedure as for nursery beds.
Planting
Planting materials should be obtained from accredited nurseries/institutions like JKUAT, KALRO and Private certified companies 
Tie the harvested stems together in bundles of 50 or 100, and package for sale in bags (1,000 cuttings/bag)
Apply rapid seed multiplication method to overcome the problem of low multiplication ratio (a ratio of 1:10) in cassava planting material development.
There are three different orientations in which cassava is planted:
Vertical position, at an angle (450-600). Vertical or angled (slanting) orientation, make sure the buds are facing upwards. Plant the stakes at an angle of 45o–60o during rainy season. Place ⅔ of the stake buried in the soil
For horizontal planting (flat), burry the cutting 5 to 10cm horizontally so that the entire cutting lies beneath the soil. Flat position is done during dry season
Cuttings planted vertically at an angle sprout within 7-10 days while cuttings planted horizontally sprout within 14-21 days</t>
  </si>
  <si>
    <t xml:space="preserve">
Plant cassava stem cuttings at a depth of 5-10 cm in well-drained soil.
Space the cuttings at a distance of 1 meter apart in rows that are 1.5 meters apart.
Ensure that the stem cuttings are planted in a vertical position with the buds facing up.
</t>
  </si>
  <si>
    <t xml:space="preserve">
Plant cassava at the onset of the rainy season to give the crop enough time to 
establish before the dry spell sets in. 
Plant cassava in rows spaced about 1.5m apart and 1m between plants.
This spacing allows the cassava plant to develop a strong root system that can penetrate deeper into the soil in search of water.
Plant cassava cuttings at a 45-degree angle, burying 2/3 of the stem.
</t>
  </si>
  <si>
    <t>Harvesting of root tubers for piece meal or selling is done at 9-12 months after planting, depending on variety.
Harvesting is commonly done manually by uprooting the whole plant or piece-meal harvesting using a fork jembe / hoe
Cassava can also be harvested mechanically, and the roots picked by hand. Harvesting is easier when cassava is planted on ridges and in loose or sandy soils; and during the wet season. 
Too early harvesting results in lower root yield and starch content while delayed harvesting leads to development of woody, fibrous roots and reduction in starch content
Use a sharp knife to separate roots from the stem to minimize damage. Cut each as close to the stem as possible, leaving a short section of the stem attached, may help to prevent spread of decay</t>
  </si>
  <si>
    <t xml:space="preserve">Harvest cassava when it is fully mature and the leaves have started to yellow. 
Use appropriate harvesting tools such as machetes or digging forks to
minimize damage to the roots. 
Avoid harvesting during periods of heavy rain, as this can lead to soil erosion and damage 
crop.
</t>
  </si>
  <si>
    <t>Harvest the cassava roots when they are mature, usually between 8-12 months 
after planting. The roots can be left in the ground for up to 18 months, 
but it is best to harvest them before the dry season intensifies.</t>
  </si>
  <si>
    <t>Curing improves the potential market life by reducing water loss and lowering the incidence of decay during storage
Tubers intended for storage should be properly cured after harvest: Curing is a process where cassava tubers are exposed to conditions that will toughen the skin to protect them from damage and heal any existing wounds to reduce chances of perishability (browning of the flesh and softening of the roots)
Optimal conditions for curing are 26-30oC and 90-95% relative humidity for 4 days
Pile cassava partially shaded area outdoors: Cut grasses or straw can be used as insulating material and the pile should be covered with canvas, burlap or woven grass mats
May also use a protected structure at ambient temperatures, provided the relative humidity is high.
rade the harvested cassava in the field and discard damaged or infected roots Remove loose soil from the root surface
Put the harvested roots under shade for sorting and grading 
Place harvested roots in strong well-ventilated field containers for transport from the field
Wooden crates or strong plastic containers are much better field containers than sacks or reed baskets, which provide minimal protection to the roots.</t>
  </si>
  <si>
    <t xml:space="preserve">
After harvesting, remove any soil or debris from the roots and store 
them in a cool, dry, and well-ventilated place to prevent rotting.
If you are storing the cassava for an extended period, 
you may need to treat it with a fungicide to prevent fungal growth
</t>
  </si>
  <si>
    <t xml:space="preserve">
After harvesting, clean the cassava roots and store them in a dry, cool place.
 Proper storage will help to prevent spoilage and increase their shelf life.
</t>
  </si>
  <si>
    <t>Plant cassava in well-prepared soil that can retain moisture.
Apply mulch to conserve soil moisture.
Water regularly and deeply, especially during the first few weeks after planting.</t>
  </si>
  <si>
    <t>Plant cassava when temperatures are warmer.
Cover the seedlings with plastic or cloth to protect them from cold winds.
Water the seedlings in the morning to ensure that they have enough time to dry before the temperature drops at night.</t>
  </si>
  <si>
    <t>Apply appropriate fertilizer to promote healthy growth.
Water regularly and deeply to ensure adequate soil moisture.
Mulch the plants to conserve soil moisture.</t>
  </si>
  <si>
    <t>Avoid planting in low-lying areas or poorly drained soils
Select cassava varieties that are tolerant to flooding
Plant cassava at higher elevations or on raised beds
Ensure proper land preparation to facilitate water drainage
Apply organic matter to improve soil structure and water retention capacity
Apply foliar fertilizer to boost plant growth and recovery after flooding</t>
  </si>
  <si>
    <t>Select cassava varieties that have strong stems and can withstand strong winds
Provide support to the plants by staking or tying them to prevent them from breaking
Harvest cassava early to avoid losses due to wind damage
Prune the branches to reduce wind resistance</t>
  </si>
  <si>
    <t>Harvest cassava when the soil is dry enough to prevent damage to the roots.
If the soil is too wet, delay harvesting until the weather improves.
Store harvested cassava in a well-ventilated area to prevent rotting.</t>
  </si>
  <si>
    <t>Ensure that the cassava is well-watered before harvesting to improve root quality.
Harvest cassava early in the morning or late in the evening when temperatures are cooler.
Avoid harvesting during the hottest part of the day when water loss is highest.</t>
  </si>
  <si>
    <t>The land should be prepared by 3-­4 Ploughing, cross ploughing with laddering. 
Loam and clay loam soils are suitable for chickpea cultivation
It can be grown on soils having pH range of 6.0-­9.0 although it is sensitive to salinity and alkalinity.
Broadcasting and Line sowing can be done. For line sowing, Row to Row distance 40 cm.
It is necessary to deep-plow the field at the beginning of the rainy season. This opens the soil deep and ensures efficient moisture conservation. 
Deep plowing also reduces wilting of chickpeas that tends to develop due to the presence of hardpans in the root zone.</t>
  </si>
  <si>
    <t>Clear the field of weeds and debris using a plow or cultivator.
Ensure the soil is well-drained to prevent waterlogging and avoid planting in areas prone to flooding.
Add organic matter like compost or manure to improve soil fertility and structure.
Do a soil test to determine the soil pH and nutrient levels, then make necessary adjustments.</t>
  </si>
  <si>
    <t xml:space="preserve">Prepare the land by plowing and harrowing the soil to a fine tilth.
This helps to loosen the soil, remove weeds and improve soil structure.
 The land should be leveled properly to facilitate proper water drainage.
</t>
  </si>
  <si>
    <t>Soils with low organic matter and poor nitrogen supply may require 20-25 kg per hectare of nitrogen as a starter does which can meet plant requirements before the formation of nodules.
Besides nitrogen, pulses respond very favorably to phosphorous application if the soils are deficient in phosphorous supply. 
If both nitrogen and phosphorous are required to be supplied then diammonium phosphate (18-46-0) at the rate of 100 to 150 kg per hectare should be applied uniformly before the last discing ploughing.
It is better if all the fertilizers are drilled in furrows at a depth of 7-10 centimeters.</t>
  </si>
  <si>
    <t>Based on the soil test results, apply the necessary fertilizers and nutrients at the recommended rates and timing.
Avoid applying too much nitrogen fertilizer, as this can increase susceptibility to diseases in wetter conditions.</t>
  </si>
  <si>
    <t xml:space="preserve">Apply a balanced fertilizer that contains nitrogen, phosphorus and potassium
 in the ratio of 20:60:20 respectively. 
The fertilizer should be applied at the rate of 20-30 kg/ha, depending on
 the soil type and nutrient status.
</t>
  </si>
  <si>
    <t>Temperature range 
The temperatures should be  15 – 29 o C.
Rainfall
The rainfall should be 600 – 1000 mm 
Seed rate of 75-100 kg per hectare depending upon seed size may be sufficient for one hectare. The seed should be placed 8-10 cm. Deep.
Thin successful plants to 6 inches (15cm) apart; cutaway thinned plants at soil level with scissors so as not to disturb roots.
Do not soak seed before sowing and avoid heavy watering after sowing to keep seeds from cracking.
Chickpeas allowed to grow a bit crowded will offer each other support.
You can grow chickpeas with potatoes, cucumbers, corn, strawberries, celery. Do no grow with garlic
Rotate chickpeas and other legumes to add nitrogen to the soil.
Transplant when the seedlings are at least 10cm (4”) tall, taking care to leave the roots undisturbed. 
The plants have shallow root systems that are easily damaged by cultivation, so take care to hand weed around plants as they become established.
Avoid overhead watering.</t>
  </si>
  <si>
    <t>Chick pea is mostly sown as a rainfed crop. However, where irrigation facilities are available, give a pre-sowing irrigation. It will ensure proper germination and smooth crop growth. 
A light irrigation should be given because heavy irrigation is always harmful to gram crop. 
Excess of irrigation enhances vegetative growth and depresses chick pea yield.</t>
  </si>
  <si>
    <t>If rains fail, give one irrigation at pre-flowering stage and one at pod development stage.</t>
  </si>
  <si>
    <t xml:space="preserve">Chickpeas will be ready for harvest about 100 days after planting.
For dried chickpeas, harvest the entire plant when the leaves have withered and turned brown; place the plant on a flat, warm surface and allow the pods to dry.
Collect the seed as the pods split. Seeds that will barely dent when bitten are sufficiently dry.
The seed must be properly dried before storage. The ideal seed moisture level is 10-12% for short-term storage (up to 8 months). </t>
  </si>
  <si>
    <t>Harvest the chickpeas when they are fully mature, usually when the pods turn yellow and dry.
Avoid harvesting in wet conditions to prevent damage to the crop and reduce the risk of fungal diseases.</t>
  </si>
  <si>
    <t xml:space="preserve">
Harvest the crop when the pods have matured and turned brown. 
This is usually after 90-110 days of sowing. 
Cut the plants close to the ground and allow them to dry in the sun for a few days. 
Thresh the plants to separate the seeds from the pods.
</t>
  </si>
  <si>
    <t>Growers contemplating medium to long term storage (6-12 months) need to be aware that chickpea seed continues to age, and that quality deteriorates over time.
Good hygiene by ensuring that all handling equipment and storages are clean prior to handling chickpea should prevent infestations from developing.</t>
  </si>
  <si>
    <t>Clean and dry the chickpeas immediately after harvest to prevent mold and spoilage.
Store the chickpeas in a cool, dry place to maintain quality and prevent pest infestations.</t>
  </si>
  <si>
    <t xml:space="preserve"> Store the seeds in a cool, dry and well-ventilated place.
 Proper storage conditions help to prevent moisture and pest infestation. 
The seeds can be stored for several months if stored under proper conditions.
</t>
  </si>
  <si>
    <t>Irrigate the field before sowing to ensure sufficient moisture in the soil.
Use seed with high germination rates and good seedling vigor.
If drought persists, consider using drought-resistant varieties or delaying planting until conditions improve.</t>
  </si>
  <si>
    <t>Use seed with high germination rates and good seedling vigor.
Plant later in the season when the temperature is warmer.
Cover the seedbed with plastic or straw to retain heat and moisture.</t>
  </si>
  <si>
    <t>Irrigate the crop using drip or furrow irrigation.
Apply nitrogen fertilizer in split doses to promote quick growth and development.
Use drought-tolerant varieties.</t>
  </si>
  <si>
    <t>Ensure good drainage in the field to prevent waterlogging.
Avoid over-watering and irrigate according to the soil moisture level.
Use varieties that are tolerant to flooding.
Apply nitrogen fertilizer in split doses to promote quick recovery of the crop</t>
  </si>
  <si>
    <t>Stake the plants to prevent lodging and breakage due to strong winds.
Choose varieties that have a strong stem and can withstand strong winds.
Harvest the crop before the wind intensity increases.</t>
  </si>
  <si>
    <t>Wait until the soil has dried out before harvesting to prevent damage to the crop.
If the crop is already mature, consider using a combine harvester to minimize losses.</t>
  </si>
  <si>
    <t>Harvest the crop early in the morning or late in the afternoon when the temperature is cooler.
Use machinery or equipment that is suitable for dry conditions.
Store the harvested crop in a cool and dry place.</t>
  </si>
  <si>
    <t>Clear the land of all vegetation, rocks, and debris.
Till the soil to a depth of about 15-20 cm to loosen the soil and allow air and water to penetrate easily.
Incorporate organic matter into the soil such as compost or manure to improve soil fertility and structure.
Level the soil to ensure even planting and drainage.</t>
  </si>
  <si>
    <t xml:space="preserve">
avoid working the soil when it is too wet. 
Wait until the soil is dry enough to work before you start land preparation. 
This will help you avoid soil compaction and create a suitable seedbed for planting
</t>
  </si>
  <si>
    <t>Clear the land of weeds, stones, and debris.
Plough or till the soil to a depth of about 15-20 cm to loosen it.
Create ridges or beds along the direction of the slope to improve drainage.
Form planting holes or furrows at a spacing of 45-60 cm between rows and 10-15 cm between plants.</t>
  </si>
  <si>
    <t>Prepare cowpea land early enough so that the field is free 
 of weeds and ready for planting at the onset of rains. 
 plough and harrow the land</t>
  </si>
  <si>
    <t>Tayarisha shamba la kunde mapema ili shamba lisiwe na
  magugu na liwe tayari kupandwa mvua zitakapoanza kunyesha.
  Lima shamba na ulipige harrow.</t>
  </si>
  <si>
    <t>Apply recommended fertilizers at the right time to meet the nutritional requirements of the cowpea plant.
Monitor soil fertility levels and adjust fertilizer application rates accordingly.
Ensure adequate water supply to facilitate nutrient uptake by the plant.</t>
  </si>
  <si>
    <t xml:space="preserve">Wet conditions can cause nutrient leaching, which can reduce the availability 
of nutrients for the cowpea plants. 
Apply the appropriate amount of fertilizer and other soil amendments based on
 soil test results. 
Consider applying organic matter to improve soil structure and nutrient availability.
</t>
  </si>
  <si>
    <t xml:space="preserve"> Conduct a soil test to determine the soil's nutrient content and pH level.
Based on the soil test results, apply the recommended amount of fertilizer and organic manure to the soil.
For cowpeas, use fertilizers that are high in phosphorus and potassium.
Apply fertilizer and manure about a week before planting, and mix them into the soil.</t>
  </si>
  <si>
    <t>Cowpea requires more phosphorus (P) than nitrogen in 
 the form of single super phosphate. 
 Use 150 kg/ha of (P2O5) for crop to nodulate and fix nitrogen.</t>
  </si>
  <si>
    <t>Kunde inahitaji fosforasi zaidi kuliko nitrojeni. 
 Tumia 150kg kwa hekta ya single super phosphate (P2O5) 
 kwa mazao kutengeneza vinundu na kuweka nitrojeni.</t>
  </si>
  <si>
    <t>Cowpea should be planted when soil temperatures reach 18-27°C and after the last frost date.
Plant cowpea seeds 2-4 cm deep and 10-15 cm apart in rows spaced 60-90 cm apart.
Water the seeds after planting and continue to water regularly to maintain soil moisture.</t>
  </si>
  <si>
    <t xml:space="preserve">Use good-quality seed and plant at the appropriate depth to avoid seedling mortality. 
Ensure that the soil around the seed is firm and that the seed is well covered with soil.
</t>
  </si>
  <si>
    <t>Plant cowpea seeds at a depth of 2-3 cm in the prepared holes or furrows.
Place 2-3 seeds per hole or 2-3 seeds per 10 cm of furrow.
Cover the seeds with soil and firm the soil gently to ensure good seed-to-soil contact.
Water the planting beds immediately after planting.</t>
  </si>
  <si>
    <t>-Use about 12 – 25 kg/acre of cowpea seed.
  Use planting depth of 1.0 to 2.5 cm
 -Space erect/semi-erect cowpea types at 60cm × 20cm
  with 2 seeds per hill (166,000 plants/ha). 
 For spreading types, space at 50cm x 75cm (54,000 plants/ha).</t>
  </si>
  <si>
    <t>-Tumia takribani 12-25kg ya mbegu za kunde kwa ekari.
  Kina kiwe 1.0 hadi 2.5 cm.
 -Tumia nafasi ya 60cm × 20cm kwa kunde za kuinuka 
 (mimea 166,000/hekta). 
 Kwa aina za kueneza, wacha nafasi ya 50cm x 75cm (mimea 54,000/hekta).</t>
  </si>
  <si>
    <t>Cowpea is ready for harvesting when pods turn yellow or brown and are dry and crisp to the touch.
Harvest the pods by hand or using a mechanical harvester.
Remove the beans from the pods by threshing or using a mechanical sheller.</t>
  </si>
  <si>
    <t xml:space="preserve">Cowpeas should be harvested when they are dry.
 If the weather is constantly wet, you may need to wait longer for the pods to dry out. 
</t>
  </si>
  <si>
    <t>arvest the cowpeas when the pods have turned brown and dry.
Use a sharp knife or scissors to cut the pods off the plant.
Collect the pods in baskets or containers.
Dry the pods in the sun for several days to reduce the moisture content to below 10%.</t>
  </si>
  <si>
    <t>Harvest cowpeas manually by plucking every dry pod. 
 Carefully thresh on a clean tarpaulin using sticks.
 To attain the moisture level of 9 - 11% dry the seeds.</t>
  </si>
  <si>
    <t>Vuna kunde kwa mikono kwa kukwanyua kila ganda lililokauka. 
 Piga kwa makini kwenye hema safi ukitumia vijiti. 
 Kausha ili kufikia unyevu wa 9 - 11%.</t>
  </si>
  <si>
    <t>Dry the cowpea beans to a moisture content of 10-12% to prevent spoilage.
Store the beans in a cool, dry, and well-ventilated place to prevent mold growth.
Protect the beans from pests and rodents by using appropriate storage methods such as bags, bins, or containers.</t>
  </si>
  <si>
    <t xml:space="preserve">allow the pods to dry before shelling. 
Wet pods can lead to mold and spoilage during storage. 
Once the cowpea has been harvested and dried, store it in a dry, well-ventilated area to prevent mold growth.
</t>
  </si>
  <si>
    <t xml:space="preserve"> Thresh the dried pods to separate the seeds from the pods.
 Winnow the seeds to remove chaff and other debris.
Store the cleaned seeds in a cool, dry place in airtight containers.
Protect the stored seeds from rodents and insects by using appropriate storage techniques.</t>
  </si>
  <si>
    <t>Winnow cowpeas using sieves to remove inert material, 
 chuffs, dirt etc. Grade/process to remove damaged, shrivelled, 
 coloured &amp; contaminated seeds</t>
  </si>
  <si>
    <t>Tumia vichungi/ ungo kupepeta kunde ili uondoe uchafu. 
 Fanya grading kuondoa mbegu zilizovunjika/kuharibika,
  zilizosinyaa, zenye rangi na uchafu.</t>
  </si>
  <si>
    <t>Irrigate the soil before planting to provide sufficient moisture for the seedlings.
Use seed with high germination rates to maximize the establishment of the crop.
Use planting techniques that maximize soil moisture retention, such as conservation tillage or furrow irrigation.
Provide shade for the seedlings to reduce evaporation and water loss.</t>
  </si>
  <si>
    <t>Plant cowpea after the last frost date in the area.
Use seed with high germination rates to maximize the establishment of the crop.
Cover the seedlings with frost blankets or other protective coverings to prevent frost damage.
Plant in areas that receive maximum sunlight exposure to reduce the impact of cold temperatures.</t>
  </si>
  <si>
    <t xml:space="preserve">Prioritize timely planting to maximize the use of available soil moisture during 
the tillering stage of cowpea.
Incorporate organic matter such as compost or manure into the soil to improve
water holding capacity and soil structure.
use water-efficient irrigation methods such as drip irrigation or micro-sprinklers.
</t>
  </si>
  <si>
    <t>Choose a well-drained area for planting.
If possible, plant cowpea in raised beds to improve drainage.
Delay planting until the soil has sufficiently dried up to avoid waterlogging.
Increase the seeding rate to compensate for potential seedling losses due to flooding.
Apply nitrogen fertilizer to promote rapid growth and recovery after the flood.</t>
  </si>
  <si>
    <t>Plant cowpea in an area sheltered from strong winds, such as near a windbreak or in a valley.
Choose cultivars that have a strong stem and can withstand strong winds.
Provide support for the plants using stakes or trellises to prevent stem breakage.
Harvest the cowpea as soon as it is mature to avoid damage from wind or other environmental factors.</t>
  </si>
  <si>
    <t>Harvest cowpea plants before the onset of heavy rainfall.
Dry cowpea pods in a well-ventilated area to avoid mold growth.
Cover the drying cowpea pods during rainfall.</t>
  </si>
  <si>
    <t>Irrigate cowpea plants to ensure they have enough water during the growing season.
Harvest cowpea pods early to prevent over-drying.
Use appropriate tools for harvesting to avoid damaging the pods.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</si>
</sst>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1.0"/>
      <color theme="1"/>
      <name val="Arial"/>
    </font>
    <font>
      <b/>
      <sz val="11.0"/>
      <color rgb="FF000000"/>
      <name val="Arial"/>
    </font>
    <font>
      <color theme="1"/>
      <name val="Arial"/>
      <scheme val="minor"/>
    </font>
    <font>
      <b/>
      <color theme="1"/>
      <name val="Arial"/>
      <scheme val="minor"/>
    </font>
    <font>
      <b/>
      <sz val="11.0"/>
      <color theme="1"/>
      <name val="Arial"/>
      <scheme val="minor"/>
    </font>
    <font>
      <color rgb="FF000000"/>
      <name val="Arial"/>
      <scheme val="minor"/>
    </font>
    <font>
      <sz val="10.0"/>
      <color theme="1"/>
      <name val="Arial"/>
      <scheme val="minor"/>
    </font>
    <font>
      <sz val="11.0"/>
      <color rgb="FF000000"/>
      <name val="Inconsolata"/>
    </font>
    <font>
      <b/>
      <color theme="1"/>
      <name val="Arial"/>
    </font>
    <font>
      <color theme="1"/>
      <name val="Arial"/>
    </font>
    <font>
      <b/>
      <sz val="12.0"/>
      <color theme="1"/>
      <name val="Lato"/>
    </font>
    <font/>
    <font>
      <sz val="12.0"/>
      <color theme="1"/>
      <name val="Arial"/>
      <scheme val="minor"/>
    </font>
    <font>
      <b/>
      <color theme="1"/>
      <name val="Lato"/>
    </font>
    <font>
      <color theme="1"/>
      <name val="Lato"/>
    </font>
    <font>
      <b/>
      <color rgb="FF000000"/>
      <name val="Arial"/>
    </font>
    <font>
      <i/>
      <color theme="1"/>
      <name val="Arial"/>
      <scheme val="minor"/>
    </font>
    <font>
      <color rgb="FF000000"/>
      <name val="Arial"/>
    </font>
    <font>
      <b/>
      <color rgb="FF000000"/>
      <name val="Lato"/>
    </font>
    <font>
      <color rgb="FF000000"/>
      <name val="Lato"/>
    </font>
    <font>
      <sz val="12.0"/>
      <color rgb="FF000000"/>
      <name val="Lato"/>
    </font>
    <font>
      <i/>
      <color rgb="FF000000"/>
      <name val="Lato"/>
    </font>
    <font>
      <i/>
      <sz val="12.0"/>
      <color rgb="FF000000"/>
      <name val="Lato"/>
    </font>
    <font>
      <color theme="1"/>
      <name val="Roboto"/>
    </font>
    <font>
      <b/>
      <sz val="10.0"/>
      <color theme="1"/>
      <name val="Lato"/>
    </font>
    <font>
      <sz val="10.0"/>
      <color rgb="FF333333"/>
      <name val="Lato"/>
    </font>
    <font>
      <sz val="10.0"/>
      <color theme="1"/>
      <name val="Lato"/>
    </font>
    <font>
      <u/>
      <sz val="10.0"/>
      <color rgb="FF0000FF"/>
      <name val="Lato"/>
    </font>
    <font>
      <sz val="9.0"/>
      <color rgb="FF000000"/>
      <name val="Lato"/>
    </font>
  </fonts>
  <fills count="4">
    <fill>
      <patternFill patternType="none"/>
    </fill>
    <fill>
      <patternFill patternType="lightGray"/>
    </fill>
    <fill>
      <patternFill patternType="solid">
        <fgColor rgb="FFFFFFFF"/>
        <bgColor rgb="FFFFFFFF"/>
      </patternFill>
    </fill>
    <fill>
      <patternFill patternType="solid">
        <fgColor rgb="FFCFE2F3"/>
        <bgColor rgb="FFCFE2F3"/>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center" readingOrder="0" shrinkToFit="0" vertical="center" wrapText="1"/>
    </xf>
    <xf borderId="0" fillId="0" fontId="3" numFmtId="0" xfId="0" applyFont="1"/>
    <xf borderId="0" fillId="0" fontId="6" numFmtId="0" xfId="0" applyAlignment="1" applyFont="1">
      <alignment readingOrder="0" shrinkToFit="0" wrapText="1"/>
    </xf>
    <xf borderId="0" fillId="0" fontId="3" numFmtId="0" xfId="0" applyAlignment="1" applyFont="1">
      <alignment readingOrder="0" shrinkToFit="0" wrapText="0"/>
    </xf>
    <xf borderId="0" fillId="0" fontId="7" numFmtId="0" xfId="0" applyAlignment="1" applyFont="1">
      <alignment readingOrder="0" shrinkToFit="0" wrapText="0"/>
    </xf>
    <xf borderId="0" fillId="0" fontId="3" numFmtId="0" xfId="0" applyAlignment="1" applyFont="1">
      <alignment readingOrder="0"/>
    </xf>
    <xf borderId="0" fillId="0" fontId="6" numFmtId="0" xfId="0" applyAlignment="1" applyFont="1">
      <alignment shrinkToFit="0" wrapText="1"/>
    </xf>
    <xf borderId="0" fillId="0" fontId="3" numFmtId="0" xfId="0" applyAlignment="1" applyFont="1">
      <alignment shrinkToFit="0" wrapText="0"/>
    </xf>
    <xf borderId="0" fillId="0" fontId="7" numFmtId="0" xfId="0" applyAlignment="1" applyFont="1">
      <alignment readingOrder="0"/>
    </xf>
    <xf borderId="0" fillId="2" fontId="8" numFmtId="0" xfId="0" applyAlignment="1" applyFill="1" applyFont="1">
      <alignment readingOrder="0"/>
    </xf>
    <xf borderId="0" fillId="2" fontId="3" numFmtId="0" xfId="0" applyFont="1"/>
    <xf borderId="0" fillId="2" fontId="6" numFmtId="0" xfId="0" applyAlignment="1" applyFont="1">
      <alignment shrinkToFit="0" wrapText="1"/>
    </xf>
    <xf borderId="0" fillId="0" fontId="9" numFmtId="0" xfId="0" applyAlignment="1" applyFont="1">
      <alignment vertical="bottom"/>
    </xf>
    <xf borderId="0" fillId="0" fontId="9" numFmtId="0" xfId="0" applyAlignment="1" applyFont="1">
      <alignment readingOrder="0" vertical="bottom"/>
    </xf>
    <xf borderId="0" fillId="0" fontId="4" numFmtId="0" xfId="0" applyFont="1"/>
    <xf borderId="0" fillId="0" fontId="10" numFmtId="0" xfId="0" applyAlignment="1" applyFont="1">
      <alignment vertical="bottom"/>
    </xf>
    <xf borderId="0" fillId="0" fontId="10" numFmtId="0" xfId="0" applyAlignment="1" applyFont="1">
      <alignment readingOrder="0" shrinkToFit="0" vertical="bottom" wrapText="0"/>
    </xf>
    <xf borderId="0" fillId="0" fontId="10" numFmtId="49" xfId="0" applyAlignment="1" applyFont="1" applyNumberFormat="1">
      <alignment vertical="bottom"/>
    </xf>
    <xf borderId="0" fillId="0" fontId="10" numFmtId="0" xfId="0" applyAlignment="1" applyFont="1">
      <alignment readingOrder="0" vertical="bottom"/>
    </xf>
    <xf borderId="0" fillId="0" fontId="10" numFmtId="0" xfId="0" applyAlignment="1" applyFont="1">
      <alignment horizontal="right" vertical="bottom"/>
    </xf>
    <xf borderId="0" fillId="0" fontId="10" numFmtId="49" xfId="0" applyAlignment="1" applyFont="1" applyNumberFormat="1">
      <alignment readingOrder="0" vertical="bottom"/>
    </xf>
    <xf borderId="0" fillId="0" fontId="10" numFmtId="0" xfId="0" applyAlignment="1" applyFont="1">
      <alignment horizontal="right" vertical="bottom"/>
    </xf>
    <xf borderId="0" fillId="0" fontId="3" numFmtId="0" xfId="0" applyFont="1"/>
    <xf borderId="0" fillId="0" fontId="10" numFmtId="0" xfId="0" applyAlignment="1" applyFont="1">
      <alignment vertical="bottom"/>
    </xf>
    <xf borderId="1" fillId="3" fontId="11" numFmtId="0" xfId="0" applyAlignment="1" applyBorder="1" applyFill="1" applyFont="1">
      <alignment horizontal="center" readingOrder="0" vertical="center"/>
    </xf>
    <xf borderId="2" fillId="0" fontId="12" numFmtId="0" xfId="0" applyBorder="1" applyFont="1"/>
    <xf borderId="3" fillId="0" fontId="12" numFmtId="0" xfId="0" applyBorder="1" applyFont="1"/>
    <xf borderId="0" fillId="0" fontId="13" numFmtId="0" xfId="0" applyAlignment="1" applyFont="1">
      <alignment vertical="center"/>
    </xf>
    <xf borderId="4" fillId="3" fontId="11" numFmtId="0" xfId="0" applyAlignment="1" applyBorder="1" applyFont="1">
      <alignment readingOrder="0" vertical="center"/>
    </xf>
    <xf borderId="4" fillId="3" fontId="11" numFmtId="0" xfId="0" applyAlignment="1" applyBorder="1" applyFont="1">
      <alignment readingOrder="0" shrinkToFit="0" vertical="center" wrapText="1"/>
    </xf>
    <xf borderId="4" fillId="0" fontId="14" numFmtId="0" xfId="0" applyAlignment="1" applyBorder="1" applyFont="1">
      <alignment readingOrder="0" vertical="top"/>
    </xf>
    <xf borderId="4" fillId="0" fontId="15" numFmtId="0" xfId="0" applyAlignment="1" applyBorder="1" applyFont="1">
      <alignment readingOrder="0" vertical="top"/>
    </xf>
    <xf borderId="4" fillId="0" fontId="15" numFmtId="0" xfId="0" applyAlignment="1" applyBorder="1" applyFont="1">
      <alignment readingOrder="0" shrinkToFit="0" vertical="top" wrapText="1"/>
    </xf>
    <xf borderId="0" fillId="0" fontId="3" numFmtId="0" xfId="0" applyAlignment="1" applyFont="1">
      <alignment vertical="top"/>
    </xf>
    <xf borderId="4" fillId="0" fontId="15" numFmtId="0" xfId="0" applyAlignment="1" applyBorder="1" applyFont="1">
      <alignment vertical="top"/>
    </xf>
    <xf borderId="4" fillId="3" fontId="4" numFmtId="0" xfId="0" applyAlignment="1" applyBorder="1" applyFont="1">
      <alignment readingOrder="0" vertical="top"/>
    </xf>
    <xf borderId="4" fillId="3" fontId="4" numFmtId="0" xfId="0" applyAlignment="1" applyBorder="1" applyFont="1">
      <alignment readingOrder="0" shrinkToFit="0" vertical="top" wrapText="1"/>
    </xf>
    <xf borderId="5" fillId="3" fontId="16" numFmtId="0" xfId="0" applyAlignment="1" applyBorder="1" applyFont="1">
      <alignment readingOrder="0" vertical="top"/>
    </xf>
    <xf borderId="0" fillId="0" fontId="4" numFmtId="0" xfId="0" applyAlignment="1" applyFont="1">
      <alignment vertical="top"/>
    </xf>
    <xf borderId="4" fillId="0" fontId="4" numFmtId="0" xfId="0" applyAlignment="1" applyBorder="1" applyFont="1">
      <alignment readingOrder="0"/>
    </xf>
    <xf borderId="4" fillId="0" fontId="17" numFmtId="0" xfId="0" applyAlignment="1" applyBorder="1" applyFont="1">
      <alignment readingOrder="0" shrinkToFit="0" wrapText="1"/>
    </xf>
    <xf borderId="4" fillId="0" fontId="3" numFmtId="0" xfId="0" applyAlignment="1" applyBorder="1" applyFont="1">
      <alignment readingOrder="0"/>
    </xf>
    <xf borderId="5" fillId="0" fontId="18" numFmtId="0" xfId="0" applyAlignment="1" applyBorder="1" applyFont="1">
      <alignment readingOrder="0" shrinkToFit="0" vertical="bottom" wrapText="0"/>
    </xf>
    <xf borderId="4" fillId="0" fontId="3" numFmtId="0" xfId="0" applyBorder="1" applyFont="1"/>
    <xf borderId="4" fillId="0" fontId="4" numFmtId="0" xfId="0" applyAlignment="1" applyBorder="1" applyFont="1">
      <alignment readingOrder="0" vertical="top"/>
    </xf>
    <xf borderId="4" fillId="0" fontId="3" numFmtId="0" xfId="0" applyAlignment="1" applyBorder="1" applyFont="1">
      <alignment readingOrder="0" vertical="top"/>
    </xf>
    <xf borderId="0" fillId="0" fontId="18" numFmtId="0" xfId="0" applyAlignment="1" applyFont="1">
      <alignment shrinkToFit="0" vertical="bottom" wrapText="0"/>
    </xf>
    <xf borderId="4" fillId="3" fontId="14" numFmtId="0" xfId="0" applyAlignment="1" applyBorder="1" applyFont="1">
      <alignment readingOrder="0" vertical="top"/>
    </xf>
    <xf borderId="4" fillId="3" fontId="14" numFmtId="0" xfId="0" applyAlignment="1" applyBorder="1" applyFont="1">
      <alignment readingOrder="0" shrinkToFit="0" vertical="top" wrapText="1"/>
    </xf>
    <xf borderId="0" fillId="0" fontId="14" numFmtId="0" xfId="0" applyAlignment="1" applyFont="1">
      <alignment vertical="top"/>
    </xf>
    <xf borderId="0" fillId="0" fontId="15" numFmtId="0" xfId="0" applyFont="1"/>
    <xf borderId="0" fillId="0" fontId="15" numFmtId="0" xfId="0" applyAlignment="1" applyFont="1">
      <alignment vertical="top"/>
    </xf>
    <xf borderId="4" fillId="0" fontId="15" numFmtId="0" xfId="0" applyAlignment="1" applyBorder="1" applyFont="1">
      <alignment readingOrder="0" shrinkToFit="0" vertical="top" wrapText="1"/>
    </xf>
    <xf borderId="4" fillId="0" fontId="14" numFmtId="0" xfId="0" applyAlignment="1" applyBorder="1" applyFont="1">
      <alignment readingOrder="0"/>
    </xf>
    <xf borderId="4" fillId="0" fontId="15" numFmtId="0" xfId="0" applyAlignment="1" applyBorder="1" applyFont="1">
      <alignment readingOrder="0"/>
    </xf>
    <xf borderId="4" fillId="0" fontId="15" numFmtId="0" xfId="0" applyBorder="1" applyFont="1"/>
    <xf borderId="0" fillId="0" fontId="15" numFmtId="0" xfId="0" applyAlignment="1" applyFont="1">
      <alignment readingOrder="0"/>
    </xf>
    <xf borderId="5" fillId="3" fontId="19" numFmtId="0" xfId="0" applyAlignment="1" applyBorder="1" applyFont="1">
      <alignment readingOrder="0" vertical="top"/>
    </xf>
    <xf borderId="0" fillId="0" fontId="14" numFmtId="0" xfId="0" applyAlignment="1" applyFont="1">
      <alignment readingOrder="0" vertical="top"/>
    </xf>
    <xf borderId="5" fillId="0" fontId="20" numFmtId="0" xfId="0" applyAlignment="1" applyBorder="1" applyFont="1">
      <alignment readingOrder="0" shrinkToFit="0" vertical="top" wrapText="0"/>
    </xf>
    <xf borderId="4" fillId="0" fontId="15" numFmtId="0" xfId="0" applyAlignment="1" applyBorder="1" applyFont="1">
      <alignment readingOrder="0" vertical="top"/>
    </xf>
    <xf borderId="0" fillId="0" fontId="20" numFmtId="0" xfId="0" applyAlignment="1" applyFont="1">
      <alignment shrinkToFit="0" vertical="bottom" wrapText="0"/>
    </xf>
    <xf borderId="0" fillId="2" fontId="20" numFmtId="0" xfId="0" applyAlignment="1" applyFont="1">
      <alignment shrinkToFit="0" vertical="bottom" wrapText="0"/>
    </xf>
    <xf borderId="0" fillId="2" fontId="21" numFmtId="0" xfId="0" applyAlignment="1" applyFont="1">
      <alignment readingOrder="0"/>
    </xf>
    <xf borderId="0" fillId="2" fontId="20" numFmtId="0" xfId="0" applyFont="1"/>
    <xf borderId="0" fillId="2" fontId="22" numFmtId="0" xfId="0" applyAlignment="1" applyFont="1">
      <alignment shrinkToFit="0" vertical="bottom" wrapText="0"/>
    </xf>
    <xf borderId="0" fillId="0" fontId="14" numFmtId="0" xfId="0" applyAlignment="1" applyFont="1">
      <alignment readingOrder="0"/>
    </xf>
    <xf borderId="0" fillId="2" fontId="21" numFmtId="0" xfId="0" applyFont="1"/>
    <xf borderId="0" fillId="2" fontId="23" numFmtId="0" xfId="0" applyAlignment="1" applyFont="1">
      <alignment readingOrder="0"/>
    </xf>
    <xf borderId="0" fillId="2" fontId="22" numFmtId="0" xfId="0" applyFont="1"/>
    <xf borderId="5" fillId="0" fontId="18" numFmtId="0" xfId="0" applyAlignment="1" applyBorder="1" applyFont="1">
      <alignment shrinkToFit="0" vertical="bottom" wrapText="0"/>
    </xf>
    <xf borderId="4" fillId="0" fontId="3" numFmtId="0" xfId="0" applyAlignment="1" applyBorder="1" applyFont="1">
      <alignment readingOrder="0" shrinkToFit="0" vertical="top" wrapText="1"/>
    </xf>
    <xf borderId="5" fillId="0" fontId="18" numFmtId="0" xfId="0" applyAlignment="1" applyBorder="1" applyFont="1">
      <alignment readingOrder="0" shrinkToFit="0" vertical="top" wrapText="0"/>
    </xf>
    <xf borderId="5" fillId="0" fontId="18" numFmtId="0" xfId="0" applyAlignment="1" applyBorder="1" applyFont="1">
      <alignment shrinkToFit="0" vertical="top" wrapText="0"/>
    </xf>
    <xf borderId="4" fillId="0" fontId="3" numFmtId="0" xfId="0" applyAlignment="1" applyBorder="1" applyFont="1">
      <alignment vertical="top"/>
    </xf>
    <xf borderId="5" fillId="0" fontId="18" numFmtId="0" xfId="0" applyAlignment="1" applyBorder="1" applyFont="1">
      <alignment horizontal="left" readingOrder="0" shrinkToFit="0" vertical="bottom" wrapText="0"/>
    </xf>
    <xf borderId="1" fillId="3" fontId="5" numFmtId="0" xfId="0" applyAlignment="1" applyBorder="1" applyFont="1">
      <alignment horizontal="center" readingOrder="0"/>
    </xf>
    <xf borderId="4" fillId="0" fontId="24" numFmtId="0" xfId="0" applyAlignment="1" applyBorder="1" applyFont="1">
      <alignment readingOrder="0" shrinkToFit="0" wrapText="1"/>
    </xf>
    <xf borderId="0" fillId="2" fontId="18" numFmtId="0" xfId="0" applyAlignment="1" applyFont="1">
      <alignment horizontal="left" readingOrder="0"/>
    </xf>
    <xf borderId="0" fillId="0" fontId="18" numFmtId="0" xfId="0" applyAlignment="1" applyFont="1">
      <alignment readingOrder="0" shrinkToFit="0" vertical="bottom" wrapText="0"/>
    </xf>
    <xf borderId="4" fillId="0" fontId="18" numFmtId="0" xfId="0" applyAlignment="1" applyBorder="1" applyFont="1">
      <alignment shrinkToFit="0" vertical="bottom" wrapText="0"/>
    </xf>
    <xf borderId="4" fillId="0" fontId="3" numFmtId="0" xfId="0" applyAlignment="1" applyBorder="1" applyFont="1">
      <alignment readingOrder="0" shrinkToFit="0" wrapText="1"/>
    </xf>
    <xf borderId="5" fillId="3" fontId="16" numFmtId="0" xfId="0" applyAlignment="1" applyBorder="1" applyFont="1">
      <alignment readingOrder="0" shrinkToFit="0" vertical="top" wrapText="0"/>
    </xf>
    <xf borderId="6" fillId="3" fontId="16" numFmtId="0" xfId="0" applyAlignment="1" applyBorder="1" applyFont="1">
      <alignment readingOrder="0" shrinkToFit="0" vertical="top" wrapText="0"/>
    </xf>
    <xf borderId="6" fillId="3" fontId="16" numFmtId="0" xfId="0" applyAlignment="1" applyBorder="1" applyFont="1">
      <alignment readingOrder="0" vertical="top"/>
    </xf>
    <xf borderId="5" fillId="0" fontId="16" numFmtId="0" xfId="0" applyAlignment="1" applyBorder="1" applyFont="1">
      <alignment readingOrder="0" shrinkToFit="0" vertical="bottom" wrapText="0"/>
    </xf>
    <xf borderId="6" fillId="0" fontId="16" numFmtId="0" xfId="0" applyAlignment="1" applyBorder="1" applyFont="1">
      <alignment readingOrder="0" shrinkToFit="0" vertical="bottom" wrapText="0"/>
    </xf>
    <xf borderId="6" fillId="0" fontId="18" numFmtId="0" xfId="0" applyAlignment="1" applyBorder="1" applyFont="1">
      <alignment readingOrder="0" shrinkToFit="0" vertical="bottom" wrapText="0"/>
    </xf>
    <xf borderId="6" fillId="0" fontId="18" numFmtId="0" xfId="0" applyAlignment="1" applyBorder="1" applyFont="1">
      <alignment shrinkToFit="0" vertical="bottom" wrapText="0"/>
    </xf>
    <xf borderId="4" fillId="0" fontId="24" numFmtId="0" xfId="0" applyAlignment="1" applyBorder="1" applyFont="1">
      <alignment horizontal="left" readingOrder="0"/>
    </xf>
    <xf borderId="5" fillId="0" fontId="18" numFmtId="0" xfId="0" applyAlignment="1" applyBorder="1" applyFont="1">
      <alignment readingOrder="0" vertical="top"/>
    </xf>
    <xf borderId="5" fillId="0" fontId="20" numFmtId="0" xfId="0" applyAlignment="1" applyBorder="1" applyFont="1">
      <alignment shrinkToFit="0" vertical="top" wrapText="0"/>
    </xf>
    <xf borderId="5" fillId="0" fontId="20" numFmtId="0" xfId="0" applyAlignment="1" applyBorder="1" applyFont="1">
      <alignment readingOrder="0" shrinkToFit="0" vertical="bottom" wrapText="0"/>
    </xf>
    <xf borderId="4" fillId="0" fontId="15" numFmtId="0" xfId="0" applyAlignment="1" applyBorder="1" applyFont="1">
      <alignment readingOrder="0" shrinkToFit="0" wrapText="1"/>
    </xf>
    <xf borderId="0" fillId="2" fontId="20" numFmtId="0" xfId="0" applyAlignment="1" applyFont="1">
      <alignment horizontal="left" readingOrder="0"/>
    </xf>
    <xf borderId="4" fillId="0" fontId="25" numFmtId="0" xfId="0" applyAlignment="1" applyBorder="1" applyFont="1">
      <alignment readingOrder="0" vertical="top"/>
    </xf>
    <xf borderId="0" fillId="2" fontId="26" numFmtId="0" xfId="0" applyAlignment="1" applyFont="1">
      <alignment readingOrder="0" shrinkToFit="0" vertical="top" wrapText="1"/>
    </xf>
    <xf borderId="4" fillId="0" fontId="27" numFmtId="0" xfId="0" applyAlignment="1" applyBorder="1" applyFont="1">
      <alignment readingOrder="0" shrinkToFit="0" vertical="top" wrapText="1"/>
    </xf>
    <xf borderId="4" fillId="0" fontId="27" numFmtId="0" xfId="0" applyAlignment="1" applyBorder="1" applyFont="1">
      <alignment readingOrder="0" vertical="top"/>
    </xf>
    <xf borderId="0" fillId="0" fontId="27" numFmtId="0" xfId="0" applyAlignment="1" applyFont="1">
      <alignment vertical="top"/>
    </xf>
    <xf borderId="4" fillId="0" fontId="27" numFmtId="0" xfId="0" applyAlignment="1" applyBorder="1" applyFont="1">
      <alignment vertical="top"/>
    </xf>
    <xf borderId="1" fillId="0" fontId="28" numFmtId="0" xfId="0" applyAlignment="1" applyBorder="1" applyFont="1">
      <alignment readingOrder="0" vertical="top"/>
    </xf>
    <xf borderId="4" fillId="3" fontId="19" numFmtId="0" xfId="0" applyAlignment="1" applyBorder="1" applyFont="1">
      <alignment readingOrder="0" vertical="top"/>
    </xf>
    <xf borderId="4" fillId="3" fontId="19" numFmtId="0" xfId="0" applyAlignment="1" applyBorder="1" applyFont="1">
      <alignment readingOrder="0" shrinkToFit="0" vertical="top" wrapText="1"/>
    </xf>
    <xf borderId="0" fillId="0" fontId="19" numFmtId="0" xfId="0" applyAlignment="1" applyFont="1">
      <alignment vertical="top"/>
    </xf>
    <xf borderId="0" fillId="0" fontId="20" numFmtId="0" xfId="0" applyFont="1"/>
    <xf borderId="4" fillId="0" fontId="19" numFmtId="0" xfId="0" applyAlignment="1" applyBorder="1" applyFont="1">
      <alignment readingOrder="0" vertical="top"/>
    </xf>
    <xf borderId="4" fillId="0" fontId="20" numFmtId="0" xfId="0" applyAlignment="1" applyBorder="1" applyFont="1">
      <alignment readingOrder="0" shrinkToFit="0" vertical="top" wrapText="1"/>
    </xf>
    <xf borderId="4" fillId="0" fontId="20" numFmtId="0" xfId="0" applyAlignment="1" applyBorder="1" applyFont="1">
      <alignment readingOrder="0" vertical="top"/>
    </xf>
    <xf borderId="4" fillId="2" fontId="29" numFmtId="0" xfId="0" applyAlignment="1" applyBorder="1" applyFont="1">
      <alignment readingOrder="0" shrinkToFit="0" vertical="top" wrapText="1"/>
    </xf>
    <xf borderId="0" fillId="0" fontId="20" numFmtId="0" xfId="0" applyAlignment="1" applyFont="1">
      <alignment vertical="top"/>
    </xf>
    <xf borderId="4" fillId="0" fontId="20" numFmtId="0" xfId="0" applyAlignment="1" applyBorder="1" applyFont="1">
      <alignment vertical="top"/>
    </xf>
    <xf borderId="4" fillId="0" fontId="20" numFmtId="0" xfId="0" applyAlignment="1" applyBorder="1" applyFont="1">
      <alignment readingOrder="0" shrinkToFit="0" wrapText="1"/>
    </xf>
    <xf borderId="4" fillId="0" fontId="20" numFmtId="0" xfId="0" applyAlignment="1" applyBorder="1" applyFont="1">
      <alignment readingOrder="0"/>
    </xf>
    <xf borderId="4" fillId="0" fontId="20" numFmtId="0" xfId="0" applyAlignment="1" applyBorder="1" applyFont="1">
      <alignment readingOrder="0" shrinkToFit="0" vertical="top" wrapText="1"/>
    </xf>
    <xf borderId="4" fillId="0" fontId="20" numFmtId="0" xfId="0" applyAlignment="1" applyBorder="1" applyFont="1">
      <alignment readingOrder="0" vertical="top"/>
    </xf>
    <xf borderId="4" fillId="0" fontId="19" numFmtId="0" xfId="0" applyAlignment="1" applyBorder="1" applyFont="1">
      <alignment readingOrder="0"/>
    </xf>
    <xf borderId="4" fillId="0" fontId="20" numFmtId="0" xfId="0" applyBorder="1" applyFont="1"/>
    <xf borderId="4" fillId="0" fontId="3" numFmtId="0" xfId="0" applyAlignment="1" applyBorder="1" applyFont="1">
      <alignment readingOrder="0"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2" Type="http://schemas.openxmlformats.org/officeDocument/2006/relationships/worksheet" Target="worksheets/sheet59.xml"/><Relationship Id="rId61" Type="http://schemas.openxmlformats.org/officeDocument/2006/relationships/worksheet" Target="worksheets/sheet58.xml"/><Relationship Id="rId20" Type="http://schemas.openxmlformats.org/officeDocument/2006/relationships/worksheet" Target="worksheets/sheet17.xml"/><Relationship Id="rId64" Type="http://schemas.openxmlformats.org/officeDocument/2006/relationships/worksheet" Target="worksheets/sheet61.xml"/><Relationship Id="rId63" Type="http://schemas.openxmlformats.org/officeDocument/2006/relationships/worksheet" Target="worksheets/sheet60.xml"/><Relationship Id="rId22" Type="http://schemas.openxmlformats.org/officeDocument/2006/relationships/worksheet" Target="worksheets/sheet19.xml"/><Relationship Id="rId66" Type="http://schemas.openxmlformats.org/officeDocument/2006/relationships/worksheet" Target="worksheets/sheet63.xml"/><Relationship Id="rId21" Type="http://schemas.openxmlformats.org/officeDocument/2006/relationships/worksheet" Target="worksheets/sheet18.xml"/><Relationship Id="rId65" Type="http://schemas.openxmlformats.org/officeDocument/2006/relationships/worksheet" Target="worksheets/sheet62.xml"/><Relationship Id="rId24" Type="http://schemas.openxmlformats.org/officeDocument/2006/relationships/worksheet" Target="worksheets/sheet21.xml"/><Relationship Id="rId68" Type="http://customschemas.google.com/relationships/workbookmetadata" Target="metadata"/><Relationship Id="rId23" Type="http://schemas.openxmlformats.org/officeDocument/2006/relationships/worksheet" Target="worksheets/sheet20.xml"/><Relationship Id="rId67" Type="http://schemas.openxmlformats.org/officeDocument/2006/relationships/worksheet" Target="worksheets/sheet64.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s://www.almanac.com/plant/cabbage"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1" width="8.0"/>
    <col customWidth="1" min="2" max="2" width="31.75"/>
    <col customWidth="1" min="3" max="3" width="45.38"/>
    <col customWidth="1" min="4" max="4" width="9.5" outlineLevel="1"/>
    <col customWidth="1" min="5" max="5" width="10.63" outlineLevel="1"/>
    <col customWidth="1" min="6" max="6" width="11.38" outlineLevel="1"/>
    <col customWidth="1" min="7" max="7" width="12.5" outlineLevel="1"/>
    <col customWidth="1" min="8" max="8" width="11.38" outlineLevel="1"/>
    <col customWidth="1" min="9" max="9" width="10.25" outlineLevel="1"/>
    <col customWidth="1" min="10" max="10" width="11.25" outlineLevel="1"/>
    <col customWidth="1" min="11" max="11" width="14.5" outlineLevel="1"/>
    <col customWidth="1" min="12" max="12" width="14.0" outlineLevel="1"/>
    <col customWidth="1" min="13" max="13" width="14.38" outlineLevel="1"/>
    <col customWidth="1" min="14" max="14" width="14.25" outlineLevel="1"/>
    <col customWidth="1" min="15" max="15" width="15.13" outlineLevel="1"/>
    <col customWidth="1" min="16" max="16" width="15.5" outlineLevel="1"/>
    <col customWidth="1" min="17" max="17" width="14.5" outlineLevel="1"/>
    <col customWidth="1" min="18" max="18" width="13.38" outlineLevel="1"/>
    <col customWidth="1" min="19" max="19" width="11.13" outlineLevel="1"/>
    <col customWidth="1" min="20" max="20" width="10.5" outlineLevel="1"/>
    <col customWidth="1" min="21" max="21" width="14.5" outlineLevel="1"/>
    <col customWidth="1" min="22" max="22" width="8.63" outlineLevel="1"/>
    <col customWidth="1" min="23" max="23" width="10.88" outlineLevel="1"/>
    <col collapsed="1" customWidth="1" min="24" max="24" width="51.75"/>
    <col customWidth="1" min="25" max="25" width="15.88"/>
    <col customWidth="1" hidden="1" min="26" max="26" width="25.25"/>
    <col customWidth="1" hidden="1" min="27" max="28" width="8.0"/>
    <col customWidth="1" min="29" max="29" width="13.25"/>
    <col customWidth="1" min="30" max="30" width="15.75"/>
    <col customWidth="1" min="31" max="31" width="8.75"/>
    <col customWidth="1" min="32" max="32" width="13.25"/>
    <col customWidth="1" min="33" max="33" width="11.13"/>
    <col customWidth="1" min="34" max="34" width="16.5"/>
    <col customWidth="1" min="35" max="35" width="7.25"/>
    <col customWidth="1" min="36" max="39" width="8.0"/>
    <col customWidth="1" min="40" max="40" width="9.13"/>
    <col customWidth="1" min="41" max="44" width="10.5"/>
  </cols>
  <sheetData>
    <row r="1" ht="30.0" customHeight="1">
      <c r="A1" s="1"/>
      <c r="B1" s="2" t="s">
        <v>0</v>
      </c>
      <c r="C1" s="3"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2" t="s">
        <v>22</v>
      </c>
      <c r="Y1" s="4" t="s">
        <v>23</v>
      </c>
      <c r="Z1" s="2" t="s">
        <v>24</v>
      </c>
      <c r="AA1" s="2" t="s">
        <v>25</v>
      </c>
      <c r="AB1" s="2" t="s">
        <v>26</v>
      </c>
      <c r="AC1" s="2" t="s">
        <v>27</v>
      </c>
      <c r="AD1" s="2" t="s">
        <v>28</v>
      </c>
      <c r="AE1" s="2" t="s">
        <v>29</v>
      </c>
      <c r="AF1" s="2" t="s">
        <v>30</v>
      </c>
      <c r="AG1" s="2" t="s">
        <v>31</v>
      </c>
      <c r="AH1" s="2" t="s">
        <v>32</v>
      </c>
      <c r="AI1" s="5" t="s">
        <v>33</v>
      </c>
      <c r="AJ1" s="2" t="s">
        <v>34</v>
      </c>
      <c r="AK1" s="2" t="s">
        <v>35</v>
      </c>
      <c r="AL1" s="1" t="s">
        <v>36</v>
      </c>
      <c r="AM1" s="6" t="s">
        <v>37</v>
      </c>
      <c r="AN1" s="6" t="s">
        <v>38</v>
      </c>
      <c r="AO1" s="6" t="s">
        <v>39</v>
      </c>
      <c r="AP1" s="6" t="s">
        <v>40</v>
      </c>
      <c r="AQ1" s="6" t="s">
        <v>41</v>
      </c>
      <c r="AR1" s="6"/>
    </row>
    <row r="2" ht="12.75" customHeight="1">
      <c r="A2" s="7" t="s">
        <v>42</v>
      </c>
      <c r="B2" s="7" t="s">
        <v>43</v>
      </c>
      <c r="C2" s="8" t="s">
        <v>44</v>
      </c>
      <c r="D2" s="9" t="s">
        <v>45</v>
      </c>
      <c r="E2" s="9" t="s">
        <v>46</v>
      </c>
      <c r="F2" s="9" t="s">
        <v>47</v>
      </c>
      <c r="G2" s="9" t="s">
        <v>48</v>
      </c>
      <c r="H2" s="10" t="s">
        <v>49</v>
      </c>
      <c r="I2" s="10" t="s">
        <v>50</v>
      </c>
      <c r="J2" s="10" t="s">
        <v>51</v>
      </c>
      <c r="K2" s="10" t="s">
        <v>52</v>
      </c>
      <c r="L2" s="4" t="s">
        <v>53</v>
      </c>
      <c r="M2" s="4" t="s">
        <v>54</v>
      </c>
      <c r="N2" s="4" t="s">
        <v>55</v>
      </c>
      <c r="O2" s="4" t="s">
        <v>56</v>
      </c>
      <c r="P2" s="11" t="s">
        <v>57</v>
      </c>
      <c r="X2" s="7" t="s">
        <v>58</v>
      </c>
      <c r="Y2" s="4" t="s">
        <v>23</v>
      </c>
      <c r="Z2" s="7" t="s">
        <v>59</v>
      </c>
      <c r="AA2" s="7" t="s">
        <v>60</v>
      </c>
      <c r="AB2" s="7" t="s">
        <v>61</v>
      </c>
      <c r="AC2" s="7" t="s">
        <v>62</v>
      </c>
      <c r="AD2" s="7" t="s">
        <v>63</v>
      </c>
      <c r="AE2" s="7" t="s">
        <v>64</v>
      </c>
      <c r="AF2" s="7" t="s">
        <v>65</v>
      </c>
      <c r="AG2" s="7" t="s">
        <v>66</v>
      </c>
      <c r="AH2" s="7" t="s">
        <v>67</v>
      </c>
      <c r="AI2" s="4">
        <v>5.0</v>
      </c>
      <c r="AJ2" s="7" t="s">
        <v>68</v>
      </c>
      <c r="AK2" s="7" t="s">
        <v>69</v>
      </c>
      <c r="AL2" s="7">
        <f>VLOOKUP(Y2,'Crop Temp Lookup'!$A$1:$G$30,4)</f>
        <v>20</v>
      </c>
      <c r="AM2" s="7">
        <f>VLOOKUP(Y2,'Crop Temp Lookup'!$A$1:$G$30,5)</f>
        <v>30</v>
      </c>
      <c r="AN2" s="7">
        <f>VLOOKUP(Y2,'Crop Temp Lookup'!$A$1:$G$4,7)</f>
        <v>750</v>
      </c>
      <c r="AO2" s="7">
        <f>VLOOKUP(Y2,'Crop Temp Lookup'!$A$1:$H$4,8)</f>
        <v>4000</v>
      </c>
      <c r="AP2" s="4">
        <v>300.0</v>
      </c>
      <c r="AQ2" s="4">
        <v>500.0</v>
      </c>
    </row>
    <row r="3" ht="12.75" customHeight="1">
      <c r="A3" s="7" t="s">
        <v>42</v>
      </c>
      <c r="B3" s="7" t="s">
        <v>43</v>
      </c>
      <c r="C3" s="12" t="s">
        <v>70</v>
      </c>
      <c r="D3" s="9" t="s">
        <v>45</v>
      </c>
      <c r="E3" s="9" t="s">
        <v>46</v>
      </c>
      <c r="F3" s="9" t="s">
        <v>47</v>
      </c>
      <c r="G3" s="9" t="s">
        <v>48</v>
      </c>
      <c r="H3" s="10" t="s">
        <v>49</v>
      </c>
      <c r="I3" s="10" t="s">
        <v>50</v>
      </c>
      <c r="J3" s="10" t="s">
        <v>51</v>
      </c>
      <c r="K3" s="10" t="s">
        <v>52</v>
      </c>
      <c r="L3" s="4" t="s">
        <v>53</v>
      </c>
      <c r="M3" s="4" t="s">
        <v>54</v>
      </c>
      <c r="N3" s="4" t="s">
        <v>55</v>
      </c>
      <c r="O3" s="4" t="s">
        <v>56</v>
      </c>
      <c r="P3" s="11" t="s">
        <v>57</v>
      </c>
      <c r="X3" s="7" t="s">
        <v>58</v>
      </c>
      <c r="Y3" s="4" t="s">
        <v>23</v>
      </c>
      <c r="Z3" s="7" t="s">
        <v>59</v>
      </c>
      <c r="AA3" s="7" t="s">
        <v>60</v>
      </c>
      <c r="AB3" s="7" t="s">
        <v>61</v>
      </c>
      <c r="AC3" s="7" t="s">
        <v>71</v>
      </c>
      <c r="AD3" s="7" t="s">
        <v>72</v>
      </c>
      <c r="AE3" s="7" t="s">
        <v>73</v>
      </c>
      <c r="AF3" s="7" t="s">
        <v>65</v>
      </c>
      <c r="AG3" s="7" t="s">
        <v>66</v>
      </c>
      <c r="AH3" s="7" t="s">
        <v>67</v>
      </c>
      <c r="AI3" s="4">
        <v>5.0</v>
      </c>
      <c r="AJ3" s="7" t="s">
        <v>74</v>
      </c>
      <c r="AK3" s="7" t="s">
        <v>75</v>
      </c>
      <c r="AL3" s="7">
        <f>VLOOKUP(Y3,'Crop Temp Lookup'!$A$1:$G$30,4)</f>
        <v>20</v>
      </c>
      <c r="AM3" s="7">
        <f>VLOOKUP(Y3,'Crop Temp Lookup'!$A$1:$G$30,5)</f>
        <v>30</v>
      </c>
      <c r="AN3" s="7">
        <f>VLOOKUP(Y3,'Crop Temp Lookup'!$A$1:$G$4,7)</f>
        <v>750</v>
      </c>
      <c r="AO3" s="7">
        <f>VLOOKUP(Y3,'Crop Temp Lookup'!$A$1:$H$4,8)</f>
        <v>4000</v>
      </c>
      <c r="AP3" s="4">
        <v>300.0</v>
      </c>
      <c r="AQ3" s="4">
        <v>500.0</v>
      </c>
    </row>
    <row r="4" ht="12.75" customHeight="1">
      <c r="A4" s="7" t="s">
        <v>42</v>
      </c>
      <c r="B4" s="7" t="s">
        <v>76</v>
      </c>
      <c r="C4" s="12" t="s">
        <v>77</v>
      </c>
      <c r="D4" s="9" t="s">
        <v>45</v>
      </c>
      <c r="E4" s="9" t="s">
        <v>46</v>
      </c>
      <c r="F4" s="9" t="s">
        <v>47</v>
      </c>
      <c r="G4" s="9" t="s">
        <v>48</v>
      </c>
      <c r="H4" s="9" t="s">
        <v>49</v>
      </c>
      <c r="I4" s="9" t="s">
        <v>52</v>
      </c>
      <c r="J4" s="9" t="s">
        <v>53</v>
      </c>
      <c r="K4" s="9" t="s">
        <v>54</v>
      </c>
      <c r="L4" s="4" t="s">
        <v>55</v>
      </c>
      <c r="M4" s="4" t="s">
        <v>56</v>
      </c>
      <c r="N4" s="11" t="s">
        <v>57</v>
      </c>
      <c r="O4" s="4" t="s">
        <v>78</v>
      </c>
      <c r="P4" s="4" t="s">
        <v>79</v>
      </c>
      <c r="Q4" s="4" t="s">
        <v>80</v>
      </c>
      <c r="X4" s="7" t="s">
        <v>81</v>
      </c>
      <c r="Y4" s="4" t="s">
        <v>23</v>
      </c>
      <c r="Z4" s="7" t="s">
        <v>59</v>
      </c>
      <c r="AA4" s="7" t="s">
        <v>60</v>
      </c>
      <c r="AB4" s="7" t="s">
        <v>61</v>
      </c>
      <c r="AC4" s="7" t="s">
        <v>62</v>
      </c>
      <c r="AD4" s="7" t="s">
        <v>82</v>
      </c>
      <c r="AE4" s="7" t="s">
        <v>64</v>
      </c>
      <c r="AF4" s="7" t="s">
        <v>65</v>
      </c>
      <c r="AG4" s="7" t="s">
        <v>66</v>
      </c>
      <c r="AH4" s="7" t="s">
        <v>67</v>
      </c>
      <c r="AI4" s="4">
        <v>5.0</v>
      </c>
      <c r="AJ4" s="7" t="s">
        <v>83</v>
      </c>
      <c r="AK4" s="7" t="s">
        <v>69</v>
      </c>
      <c r="AL4" s="7">
        <f>VLOOKUP(Y4,'Crop Temp Lookup'!$A$1:$G$30,4)</f>
        <v>20</v>
      </c>
      <c r="AM4" s="7">
        <f>VLOOKUP(Y4,'Crop Temp Lookup'!$A$1:$G$30,5)</f>
        <v>30</v>
      </c>
      <c r="AN4" s="7">
        <f>VLOOKUP(Y4,'Crop Temp Lookup'!$A$1:$G$4,7)</f>
        <v>750</v>
      </c>
      <c r="AO4" s="7">
        <f>VLOOKUP(Y4,'Crop Temp Lookup'!$A$1:$H$4,8)</f>
        <v>4000</v>
      </c>
      <c r="AP4" s="4">
        <v>300.0</v>
      </c>
      <c r="AQ4" s="4">
        <v>500.0</v>
      </c>
    </row>
    <row r="5" ht="12.75" customHeight="1">
      <c r="A5" s="7" t="s">
        <v>42</v>
      </c>
      <c r="B5" s="7" t="s">
        <v>76</v>
      </c>
      <c r="C5" s="12" t="s">
        <v>77</v>
      </c>
      <c r="D5" s="9" t="s">
        <v>45</v>
      </c>
      <c r="E5" s="9" t="s">
        <v>46</v>
      </c>
      <c r="F5" s="9" t="s">
        <v>47</v>
      </c>
      <c r="G5" s="9" t="s">
        <v>48</v>
      </c>
      <c r="H5" s="9" t="s">
        <v>49</v>
      </c>
      <c r="I5" s="9" t="s">
        <v>52</v>
      </c>
      <c r="J5" s="9" t="s">
        <v>53</v>
      </c>
      <c r="K5" s="9" t="s">
        <v>54</v>
      </c>
      <c r="L5" s="4" t="s">
        <v>55</v>
      </c>
      <c r="M5" s="4" t="s">
        <v>56</v>
      </c>
      <c r="N5" s="11" t="s">
        <v>57</v>
      </c>
      <c r="O5" s="4" t="s">
        <v>78</v>
      </c>
      <c r="P5" s="4" t="s">
        <v>79</v>
      </c>
      <c r="Q5" s="4" t="s">
        <v>80</v>
      </c>
      <c r="X5" s="7" t="s">
        <v>81</v>
      </c>
      <c r="Y5" s="4" t="s">
        <v>23</v>
      </c>
      <c r="Z5" s="7" t="s">
        <v>59</v>
      </c>
      <c r="AA5" s="7" t="s">
        <v>60</v>
      </c>
      <c r="AB5" s="7" t="s">
        <v>61</v>
      </c>
      <c r="AC5" s="7" t="s">
        <v>71</v>
      </c>
      <c r="AD5" s="7" t="s">
        <v>72</v>
      </c>
      <c r="AE5" s="7" t="s">
        <v>84</v>
      </c>
      <c r="AF5" s="7" t="s">
        <v>65</v>
      </c>
      <c r="AG5" s="7" t="s">
        <v>66</v>
      </c>
      <c r="AH5" s="7" t="s">
        <v>67</v>
      </c>
      <c r="AI5" s="4">
        <v>5.0</v>
      </c>
      <c r="AJ5" s="7" t="s">
        <v>74</v>
      </c>
      <c r="AK5" s="7" t="s">
        <v>85</v>
      </c>
      <c r="AL5" s="7">
        <f>VLOOKUP(Y5,'Crop Temp Lookup'!$A$1:$G$30,4)</f>
        <v>20</v>
      </c>
      <c r="AM5" s="7">
        <f>VLOOKUP(Y5,'Crop Temp Lookup'!$A$1:$G$30,5)</f>
        <v>30</v>
      </c>
      <c r="AN5" s="7">
        <f>VLOOKUP(Y5,'Crop Temp Lookup'!$A$1:$G$4,7)</f>
        <v>750</v>
      </c>
      <c r="AO5" s="7">
        <f>VLOOKUP(Y5,'Crop Temp Lookup'!$A$1:$H$4,8)</f>
        <v>4000</v>
      </c>
      <c r="AP5" s="4">
        <v>300.0</v>
      </c>
      <c r="AQ5" s="4">
        <v>500.0</v>
      </c>
    </row>
    <row r="6" ht="12.75" customHeight="1">
      <c r="A6" s="7" t="s">
        <v>42</v>
      </c>
      <c r="B6" s="7" t="s">
        <v>86</v>
      </c>
      <c r="C6" s="12" t="s">
        <v>87</v>
      </c>
      <c r="D6" s="9" t="s">
        <v>48</v>
      </c>
      <c r="E6" s="9" t="s">
        <v>49</v>
      </c>
      <c r="F6" s="9" t="s">
        <v>52</v>
      </c>
      <c r="G6" s="9" t="s">
        <v>51</v>
      </c>
      <c r="H6" s="9" t="s">
        <v>53</v>
      </c>
      <c r="I6" s="9" t="s">
        <v>54</v>
      </c>
      <c r="J6" s="9" t="s">
        <v>55</v>
      </c>
      <c r="K6" s="9" t="s">
        <v>56</v>
      </c>
      <c r="L6" s="11" t="s">
        <v>57</v>
      </c>
      <c r="M6" s="4" t="s">
        <v>78</v>
      </c>
      <c r="N6" s="4" t="s">
        <v>88</v>
      </c>
      <c r="O6" s="4" t="s">
        <v>89</v>
      </c>
      <c r="P6" s="4" t="s">
        <v>90</v>
      </c>
      <c r="Q6" s="4" t="s">
        <v>79</v>
      </c>
      <c r="R6" s="4" t="s">
        <v>80</v>
      </c>
      <c r="S6" s="4" t="s">
        <v>91</v>
      </c>
      <c r="X6" s="7" t="s">
        <v>92</v>
      </c>
      <c r="Y6" s="4" t="s">
        <v>23</v>
      </c>
      <c r="Z6" s="7" t="s">
        <v>59</v>
      </c>
      <c r="AA6" s="7" t="s">
        <v>60</v>
      </c>
      <c r="AB6" s="7" t="s">
        <v>61</v>
      </c>
      <c r="AC6" s="7" t="s">
        <v>62</v>
      </c>
      <c r="AD6" s="7" t="s">
        <v>85</v>
      </c>
      <c r="AE6" s="7" t="s">
        <v>64</v>
      </c>
      <c r="AF6" s="7" t="s">
        <v>65</v>
      </c>
      <c r="AG6" s="7" t="s">
        <v>66</v>
      </c>
      <c r="AH6" s="7" t="s">
        <v>67</v>
      </c>
      <c r="AI6" s="4">
        <v>5.0</v>
      </c>
      <c r="AJ6" s="7" t="s">
        <v>93</v>
      </c>
      <c r="AK6" s="7" t="s">
        <v>69</v>
      </c>
      <c r="AL6" s="7">
        <f>VLOOKUP(Y6,'Crop Temp Lookup'!$A$1:$G$30,4)</f>
        <v>20</v>
      </c>
      <c r="AM6" s="7">
        <f>VLOOKUP(Y6,'Crop Temp Lookup'!$A$1:$G$30,5)</f>
        <v>30</v>
      </c>
      <c r="AN6" s="7">
        <f>VLOOKUP(Y6,'Crop Temp Lookup'!$A$1:$G$4,7)</f>
        <v>750</v>
      </c>
      <c r="AO6" s="7">
        <f>VLOOKUP(Y6,'Crop Temp Lookup'!$A$1:$H$4,8)</f>
        <v>4000</v>
      </c>
      <c r="AP6" s="4">
        <v>300.0</v>
      </c>
      <c r="AQ6" s="4">
        <v>500.0</v>
      </c>
    </row>
    <row r="7" ht="12.75" customHeight="1">
      <c r="A7" s="7" t="s">
        <v>42</v>
      </c>
      <c r="B7" s="7" t="s">
        <v>86</v>
      </c>
      <c r="C7" s="12" t="s">
        <v>87</v>
      </c>
      <c r="D7" s="9" t="s">
        <v>48</v>
      </c>
      <c r="E7" s="9" t="s">
        <v>49</v>
      </c>
      <c r="F7" s="9" t="s">
        <v>52</v>
      </c>
      <c r="G7" s="9" t="s">
        <v>51</v>
      </c>
      <c r="H7" s="9" t="s">
        <v>53</v>
      </c>
      <c r="I7" s="9" t="s">
        <v>54</v>
      </c>
      <c r="J7" s="9" t="s">
        <v>55</v>
      </c>
      <c r="K7" s="9" t="s">
        <v>56</v>
      </c>
      <c r="L7" s="11" t="s">
        <v>57</v>
      </c>
      <c r="M7" s="4" t="s">
        <v>78</v>
      </c>
      <c r="N7" s="4" t="s">
        <v>88</v>
      </c>
      <c r="O7" s="4" t="s">
        <v>89</v>
      </c>
      <c r="P7" s="4" t="s">
        <v>90</v>
      </c>
      <c r="Q7" s="4" t="s">
        <v>79</v>
      </c>
      <c r="R7" s="4" t="s">
        <v>80</v>
      </c>
      <c r="S7" s="4" t="s">
        <v>91</v>
      </c>
      <c r="X7" s="7" t="s">
        <v>92</v>
      </c>
      <c r="Y7" s="4" t="s">
        <v>23</v>
      </c>
      <c r="Z7" s="7" t="s">
        <v>59</v>
      </c>
      <c r="AA7" s="7" t="s">
        <v>60</v>
      </c>
      <c r="AB7" s="7" t="s">
        <v>61</v>
      </c>
      <c r="AC7" s="7" t="s">
        <v>71</v>
      </c>
      <c r="AD7" s="7" t="s">
        <v>94</v>
      </c>
      <c r="AE7" s="7" t="s">
        <v>84</v>
      </c>
      <c r="AF7" s="7" t="s">
        <v>65</v>
      </c>
      <c r="AG7" s="7" t="s">
        <v>66</v>
      </c>
      <c r="AH7" s="7" t="s">
        <v>67</v>
      </c>
      <c r="AI7" s="4">
        <v>5.0</v>
      </c>
      <c r="AJ7" s="7" t="s">
        <v>75</v>
      </c>
      <c r="AK7" s="7" t="s">
        <v>85</v>
      </c>
      <c r="AL7" s="7">
        <f>VLOOKUP(Y7,'Crop Temp Lookup'!$A$1:$G$30,4)</f>
        <v>20</v>
      </c>
      <c r="AM7" s="7">
        <f>VLOOKUP(Y7,'Crop Temp Lookup'!$A$1:$G$30,5)</f>
        <v>30</v>
      </c>
      <c r="AN7" s="7">
        <f>VLOOKUP(Y7,'Crop Temp Lookup'!$A$1:$G$4,7)</f>
        <v>750</v>
      </c>
      <c r="AO7" s="7">
        <f>VLOOKUP(Y7,'Crop Temp Lookup'!$A$1:$H$4,8)</f>
        <v>4000</v>
      </c>
      <c r="AP7" s="4">
        <v>300.0</v>
      </c>
      <c r="AQ7" s="4">
        <v>500.0</v>
      </c>
    </row>
    <row r="8" ht="12.75" customHeight="1">
      <c r="A8" s="7" t="s">
        <v>42</v>
      </c>
      <c r="B8" s="7" t="s">
        <v>95</v>
      </c>
      <c r="C8" s="12" t="s">
        <v>96</v>
      </c>
      <c r="D8" s="9" t="s">
        <v>48</v>
      </c>
      <c r="E8" s="9" t="s">
        <v>52</v>
      </c>
      <c r="F8" s="9" t="s">
        <v>51</v>
      </c>
      <c r="G8" s="9" t="s">
        <v>55</v>
      </c>
      <c r="H8" s="9" t="s">
        <v>56</v>
      </c>
      <c r="I8" s="9" t="s">
        <v>90</v>
      </c>
      <c r="J8" s="9" t="s">
        <v>88</v>
      </c>
      <c r="K8" s="9" t="s">
        <v>79</v>
      </c>
      <c r="L8" s="4" t="s">
        <v>80</v>
      </c>
      <c r="X8" s="7" t="s">
        <v>97</v>
      </c>
      <c r="Y8" s="4" t="s">
        <v>23</v>
      </c>
      <c r="Z8" s="7" t="s">
        <v>59</v>
      </c>
      <c r="AA8" s="7" t="s">
        <v>60</v>
      </c>
      <c r="AB8" s="7" t="s">
        <v>61</v>
      </c>
      <c r="AC8" s="7" t="s">
        <v>61</v>
      </c>
      <c r="AD8" s="7" t="s">
        <v>98</v>
      </c>
      <c r="AE8" s="7" t="s">
        <v>64</v>
      </c>
      <c r="AF8" s="7" t="s">
        <v>65</v>
      </c>
      <c r="AG8" s="7" t="s">
        <v>66</v>
      </c>
      <c r="AH8" s="7" t="s">
        <v>67</v>
      </c>
      <c r="AI8" s="4">
        <v>5.0</v>
      </c>
      <c r="AJ8" s="7" t="s">
        <v>72</v>
      </c>
      <c r="AK8" s="7" t="s">
        <v>99</v>
      </c>
      <c r="AL8" s="7">
        <f>VLOOKUP(Y8,'Crop Temp Lookup'!$A$1:$G$30,4)</f>
        <v>20</v>
      </c>
      <c r="AM8" s="7">
        <f>VLOOKUP(Y8,'Crop Temp Lookup'!$A$1:$G$30,5)</f>
        <v>30</v>
      </c>
      <c r="AN8" s="7">
        <f>VLOOKUP(Y8,'Crop Temp Lookup'!$A$1:$G$4,7)</f>
        <v>750</v>
      </c>
      <c r="AO8" s="7">
        <f>VLOOKUP(Y8,'Crop Temp Lookup'!$A$1:$H$4,8)</f>
        <v>4000</v>
      </c>
      <c r="AP8" s="4">
        <v>300.0</v>
      </c>
      <c r="AQ8" s="4">
        <v>500.0</v>
      </c>
    </row>
    <row r="9" ht="12.75" customHeight="1">
      <c r="A9" s="7" t="s">
        <v>42</v>
      </c>
      <c r="B9" s="7" t="s">
        <v>100</v>
      </c>
      <c r="C9" s="12" t="s">
        <v>101</v>
      </c>
      <c r="D9" s="9" t="s">
        <v>102</v>
      </c>
      <c r="E9" s="9" t="s">
        <v>103</v>
      </c>
      <c r="F9" s="9" t="s">
        <v>104</v>
      </c>
      <c r="G9" s="9" t="s">
        <v>46</v>
      </c>
      <c r="H9" s="13"/>
      <c r="I9" s="13"/>
      <c r="J9" s="13"/>
      <c r="K9" s="13"/>
      <c r="X9" s="7" t="s">
        <v>105</v>
      </c>
      <c r="Y9" s="4" t="s">
        <v>23</v>
      </c>
      <c r="Z9" s="7" t="s">
        <v>59</v>
      </c>
      <c r="AA9" s="7" t="s">
        <v>60</v>
      </c>
      <c r="AB9" s="7" t="s">
        <v>61</v>
      </c>
      <c r="AC9" s="7" t="s">
        <v>62</v>
      </c>
      <c r="AD9" s="7" t="s">
        <v>85</v>
      </c>
      <c r="AE9" s="7" t="s">
        <v>64</v>
      </c>
      <c r="AF9" s="7" t="s">
        <v>65</v>
      </c>
      <c r="AG9" s="7" t="s">
        <v>66</v>
      </c>
      <c r="AH9" s="7" t="s">
        <v>106</v>
      </c>
      <c r="AI9" s="4">
        <v>3.0</v>
      </c>
      <c r="AJ9" s="7" t="s">
        <v>68</v>
      </c>
      <c r="AK9" s="7" t="s">
        <v>107</v>
      </c>
      <c r="AL9" s="7">
        <f>VLOOKUP(Y9,'Crop Temp Lookup'!$A$1:$G$30,4)</f>
        <v>20</v>
      </c>
      <c r="AM9" s="7">
        <f>VLOOKUP(Y9,'Crop Temp Lookup'!$A$1:$G$30,5)</f>
        <v>30</v>
      </c>
      <c r="AN9" s="7">
        <f>VLOOKUP(Y9,'Crop Temp Lookup'!$A$1:$G$4,7)</f>
        <v>750</v>
      </c>
      <c r="AO9" s="7">
        <f>VLOOKUP(Y9,'Crop Temp Lookup'!$A$1:$H$4,8)</f>
        <v>4000</v>
      </c>
      <c r="AP9" s="4">
        <v>300.0</v>
      </c>
      <c r="AQ9" s="4">
        <v>500.0</v>
      </c>
    </row>
    <row r="10" ht="12.75" customHeight="1">
      <c r="A10" s="7" t="s">
        <v>42</v>
      </c>
      <c r="B10" s="7" t="s">
        <v>100</v>
      </c>
      <c r="C10" s="12" t="s">
        <v>101</v>
      </c>
      <c r="D10" s="9" t="s">
        <v>102</v>
      </c>
      <c r="E10" s="9" t="s">
        <v>103</v>
      </c>
      <c r="F10" s="9" t="s">
        <v>104</v>
      </c>
      <c r="G10" s="9" t="s">
        <v>46</v>
      </c>
      <c r="H10" s="13"/>
      <c r="I10" s="13"/>
      <c r="J10" s="13"/>
      <c r="K10" s="13"/>
      <c r="X10" s="7" t="s">
        <v>105</v>
      </c>
      <c r="Y10" s="4" t="s">
        <v>23</v>
      </c>
      <c r="Z10" s="7" t="s">
        <v>59</v>
      </c>
      <c r="AA10" s="7" t="s">
        <v>60</v>
      </c>
      <c r="AB10" s="7" t="s">
        <v>61</v>
      </c>
      <c r="AC10" s="7" t="s">
        <v>71</v>
      </c>
      <c r="AD10" s="7" t="s">
        <v>73</v>
      </c>
      <c r="AE10" s="7" t="s">
        <v>69</v>
      </c>
      <c r="AF10" s="7" t="s">
        <v>65</v>
      </c>
      <c r="AG10" s="7" t="s">
        <v>66</v>
      </c>
      <c r="AH10" s="7" t="s">
        <v>106</v>
      </c>
      <c r="AI10" s="4">
        <v>3.0</v>
      </c>
      <c r="AJ10" s="7" t="s">
        <v>74</v>
      </c>
      <c r="AK10" s="7" t="s">
        <v>108</v>
      </c>
      <c r="AL10" s="7">
        <f>VLOOKUP(Y1,'Crop Temp Lookup'!$A$1:$G$30,4)</f>
        <v>20</v>
      </c>
      <c r="AM10" s="7">
        <f>VLOOKUP(Y1,'Crop Temp Lookup'!$A$1:$G$30,5)</f>
        <v>30</v>
      </c>
      <c r="AN10" s="7">
        <f>VLOOKUP(Y1,'Crop Temp Lookup'!$A$1:$G$4,7)</f>
        <v>750</v>
      </c>
      <c r="AO10" s="7">
        <f>VLOOKUP(Y1,'Crop Temp Lookup'!$A$1:$H$4,8)</f>
        <v>4000</v>
      </c>
      <c r="AP10" s="4">
        <v>300.0</v>
      </c>
      <c r="AQ10" s="4">
        <v>500.0</v>
      </c>
    </row>
    <row r="11" ht="12.75" customHeight="1">
      <c r="A11" s="7" t="s">
        <v>42</v>
      </c>
      <c r="B11" s="7" t="s">
        <v>109</v>
      </c>
      <c r="C11" s="12" t="s">
        <v>110</v>
      </c>
      <c r="D11" s="9" t="s">
        <v>102</v>
      </c>
      <c r="E11" s="9" t="s">
        <v>111</v>
      </c>
      <c r="F11" s="9" t="s">
        <v>103</v>
      </c>
      <c r="G11" s="9" t="s">
        <v>104</v>
      </c>
      <c r="H11" s="9" t="s">
        <v>46</v>
      </c>
      <c r="I11" s="9" t="s">
        <v>53</v>
      </c>
      <c r="J11" s="9" t="s">
        <v>80</v>
      </c>
      <c r="K11" s="13"/>
      <c r="X11" s="7" t="s">
        <v>112</v>
      </c>
      <c r="Y11" s="4" t="s">
        <v>23</v>
      </c>
      <c r="Z11" s="7" t="s">
        <v>59</v>
      </c>
      <c r="AA11" s="7" t="s">
        <v>60</v>
      </c>
      <c r="AB11" s="7" t="s">
        <v>61</v>
      </c>
      <c r="AC11" s="7" t="s">
        <v>62</v>
      </c>
      <c r="AD11" s="7" t="s">
        <v>73</v>
      </c>
      <c r="AE11" s="7" t="s">
        <v>69</v>
      </c>
      <c r="AF11" s="7" t="s">
        <v>65</v>
      </c>
      <c r="AG11" s="7" t="s">
        <v>66</v>
      </c>
      <c r="AH11" s="7" t="s">
        <v>106</v>
      </c>
      <c r="AI11" s="4">
        <v>3.0</v>
      </c>
      <c r="AJ11" s="7" t="s">
        <v>74</v>
      </c>
      <c r="AK11" s="7" t="s">
        <v>108</v>
      </c>
      <c r="AL11" s="7">
        <f>VLOOKUP(Y11,'Crop Temp Lookup'!$A$1:$G$30,4)</f>
        <v>20</v>
      </c>
      <c r="AM11" s="7">
        <f>VLOOKUP(Y11,'Crop Temp Lookup'!$A$1:$G$30,5)</f>
        <v>30</v>
      </c>
      <c r="AN11" s="7">
        <f>VLOOKUP(Y11,'Crop Temp Lookup'!$A$1:$G$4,7)</f>
        <v>750</v>
      </c>
      <c r="AO11" s="7">
        <f>VLOOKUP(Y11,'Crop Temp Lookup'!$A$1:$H$4,8)</f>
        <v>4000</v>
      </c>
      <c r="AP11" s="4">
        <v>300.0</v>
      </c>
      <c r="AQ11" s="4">
        <v>500.0</v>
      </c>
    </row>
    <row r="12" ht="12.75" customHeight="1">
      <c r="A12" s="7" t="s">
        <v>42</v>
      </c>
      <c r="B12" s="7" t="s">
        <v>109</v>
      </c>
      <c r="C12" s="12" t="s">
        <v>110</v>
      </c>
      <c r="D12" s="9" t="s">
        <v>102</v>
      </c>
      <c r="E12" s="9" t="s">
        <v>111</v>
      </c>
      <c r="F12" s="9" t="s">
        <v>103</v>
      </c>
      <c r="G12" s="9" t="s">
        <v>104</v>
      </c>
      <c r="H12" s="9" t="s">
        <v>46</v>
      </c>
      <c r="I12" s="9" t="s">
        <v>53</v>
      </c>
      <c r="J12" s="9" t="s">
        <v>80</v>
      </c>
      <c r="K12" s="13"/>
      <c r="X12" s="7" t="s">
        <v>112</v>
      </c>
      <c r="Y12" s="4" t="s">
        <v>23</v>
      </c>
      <c r="Z12" s="7" t="s">
        <v>59</v>
      </c>
      <c r="AA12" s="7" t="s">
        <v>60</v>
      </c>
      <c r="AB12" s="7" t="s">
        <v>61</v>
      </c>
      <c r="AC12" s="7" t="s">
        <v>71</v>
      </c>
      <c r="AD12" s="7" t="s">
        <v>72</v>
      </c>
      <c r="AE12" s="7" t="s">
        <v>69</v>
      </c>
      <c r="AF12" s="7" t="s">
        <v>65</v>
      </c>
      <c r="AG12" s="7" t="s">
        <v>66</v>
      </c>
      <c r="AH12" s="7" t="s">
        <v>106</v>
      </c>
      <c r="AI12" s="4">
        <v>3.0</v>
      </c>
      <c r="AJ12" s="7" t="s">
        <v>84</v>
      </c>
      <c r="AK12" s="7" t="s">
        <v>108</v>
      </c>
      <c r="AL12" s="7">
        <f>VLOOKUP(Y12,'Crop Temp Lookup'!$A$1:$G$30,4)</f>
        <v>20</v>
      </c>
      <c r="AM12" s="7">
        <f>VLOOKUP(Y12,'Crop Temp Lookup'!$A$1:$G$30,5)</f>
        <v>30</v>
      </c>
      <c r="AN12" s="7">
        <f>VLOOKUP(Y12,'Crop Temp Lookup'!$A$1:$G$4,7)</f>
        <v>750</v>
      </c>
      <c r="AO12" s="7">
        <f>VLOOKUP(Y12,'Crop Temp Lookup'!$A$1:$H$4,8)</f>
        <v>4000</v>
      </c>
      <c r="AP12" s="4">
        <v>300.0</v>
      </c>
      <c r="AQ12" s="4">
        <v>500.0</v>
      </c>
    </row>
    <row r="13" ht="12.75" customHeight="1">
      <c r="A13" s="7" t="s">
        <v>42</v>
      </c>
      <c r="B13" s="7" t="s">
        <v>113</v>
      </c>
      <c r="C13" s="12" t="s">
        <v>114</v>
      </c>
      <c r="D13" s="9" t="s">
        <v>102</v>
      </c>
      <c r="E13" s="9" t="s">
        <v>111</v>
      </c>
      <c r="F13" s="9" t="s">
        <v>104</v>
      </c>
      <c r="G13" s="9" t="s">
        <v>46</v>
      </c>
      <c r="H13" s="9" t="s">
        <v>47</v>
      </c>
      <c r="I13" s="9" t="s">
        <v>48</v>
      </c>
      <c r="J13" s="9" t="s">
        <v>115</v>
      </c>
      <c r="K13" s="9" t="s">
        <v>50</v>
      </c>
      <c r="L13" s="4" t="s">
        <v>116</v>
      </c>
      <c r="X13" s="7" t="s">
        <v>117</v>
      </c>
      <c r="Y13" s="4" t="s">
        <v>23</v>
      </c>
      <c r="Z13" s="7" t="s">
        <v>59</v>
      </c>
      <c r="AA13" s="7" t="s">
        <v>60</v>
      </c>
      <c r="AB13" s="7" t="s">
        <v>61</v>
      </c>
      <c r="AC13" s="7" t="s">
        <v>62</v>
      </c>
      <c r="AD13" s="7" t="s">
        <v>82</v>
      </c>
      <c r="AE13" s="7" t="s">
        <v>64</v>
      </c>
      <c r="AF13" s="7" t="s">
        <v>65</v>
      </c>
      <c r="AG13" s="7" t="s">
        <v>66</v>
      </c>
      <c r="AH13" s="7" t="s">
        <v>106</v>
      </c>
      <c r="AI13" s="4">
        <v>3.0</v>
      </c>
      <c r="AJ13" s="7" t="s">
        <v>68</v>
      </c>
      <c r="AK13" s="7" t="s">
        <v>107</v>
      </c>
      <c r="AL13" s="7">
        <f>VLOOKUP(Y13,'Crop Temp Lookup'!$A$1:$G$30,4)</f>
        <v>20</v>
      </c>
      <c r="AM13" s="7">
        <f>VLOOKUP(Y13,'Crop Temp Lookup'!$A$1:$G$30,5)</f>
        <v>30</v>
      </c>
      <c r="AN13" s="7">
        <f>VLOOKUP(Y13,'Crop Temp Lookup'!$A$1:$G$4,7)</f>
        <v>750</v>
      </c>
      <c r="AO13" s="7">
        <f>VLOOKUP(Y13,'Crop Temp Lookup'!$A$1:$H$4,8)</f>
        <v>4000</v>
      </c>
      <c r="AP13" s="4">
        <v>300.0</v>
      </c>
      <c r="AQ13" s="4">
        <v>500.0</v>
      </c>
    </row>
    <row r="14" ht="12.75" customHeight="1">
      <c r="A14" s="7" t="s">
        <v>42</v>
      </c>
      <c r="B14" s="7" t="s">
        <v>113</v>
      </c>
      <c r="C14" s="12" t="s">
        <v>114</v>
      </c>
      <c r="D14" s="9" t="s">
        <v>102</v>
      </c>
      <c r="E14" s="9" t="s">
        <v>111</v>
      </c>
      <c r="F14" s="9" t="s">
        <v>104</v>
      </c>
      <c r="G14" s="9" t="s">
        <v>46</v>
      </c>
      <c r="H14" s="9" t="s">
        <v>47</v>
      </c>
      <c r="I14" s="9" t="s">
        <v>48</v>
      </c>
      <c r="J14" s="9" t="s">
        <v>115</v>
      </c>
      <c r="K14" s="9" t="s">
        <v>50</v>
      </c>
      <c r="L14" s="4" t="s">
        <v>116</v>
      </c>
      <c r="X14" s="7" t="s">
        <v>117</v>
      </c>
      <c r="Y14" s="4" t="s">
        <v>23</v>
      </c>
      <c r="Z14" s="7" t="s">
        <v>59</v>
      </c>
      <c r="AA14" s="7" t="s">
        <v>60</v>
      </c>
      <c r="AB14" s="7" t="s">
        <v>61</v>
      </c>
      <c r="AC14" s="7" t="s">
        <v>71</v>
      </c>
      <c r="AD14" s="7" t="s">
        <v>118</v>
      </c>
      <c r="AE14" s="7" t="s">
        <v>84</v>
      </c>
      <c r="AF14" s="7" t="s">
        <v>65</v>
      </c>
      <c r="AG14" s="7" t="s">
        <v>66</v>
      </c>
      <c r="AH14" s="7" t="s">
        <v>106</v>
      </c>
      <c r="AI14" s="4">
        <v>3.0</v>
      </c>
      <c r="AJ14" s="7" t="s">
        <v>119</v>
      </c>
      <c r="AK14" s="7" t="s">
        <v>120</v>
      </c>
      <c r="AL14" s="7">
        <f>VLOOKUP(Y14,'Crop Temp Lookup'!$A$1:$G$30,4)</f>
        <v>20</v>
      </c>
      <c r="AM14" s="7">
        <f>VLOOKUP(Y14,'Crop Temp Lookup'!$A$1:$G$30,5)</f>
        <v>30</v>
      </c>
      <c r="AN14" s="7">
        <f>VLOOKUP(Y14,'Crop Temp Lookup'!$A$1:$G$4,7)</f>
        <v>750</v>
      </c>
      <c r="AO14" s="7">
        <f>VLOOKUP(Y14,'Crop Temp Lookup'!$A$1:$H$4,8)</f>
        <v>4000</v>
      </c>
      <c r="AP14" s="4">
        <v>300.0</v>
      </c>
      <c r="AQ14" s="4">
        <v>500.0</v>
      </c>
    </row>
    <row r="15" ht="12.75" customHeight="1">
      <c r="A15" s="7" t="s">
        <v>42</v>
      </c>
      <c r="B15" s="7" t="s">
        <v>121</v>
      </c>
      <c r="C15" s="12" t="s">
        <v>122</v>
      </c>
      <c r="D15" s="9" t="s">
        <v>102</v>
      </c>
      <c r="E15" s="9" t="s">
        <v>111</v>
      </c>
      <c r="F15" s="9" t="s">
        <v>104</v>
      </c>
      <c r="G15" s="9" t="s">
        <v>47</v>
      </c>
      <c r="H15" s="9" t="s">
        <v>48</v>
      </c>
      <c r="I15" s="9" t="s">
        <v>115</v>
      </c>
      <c r="J15" s="9" t="s">
        <v>123</v>
      </c>
      <c r="K15" s="9" t="s">
        <v>49</v>
      </c>
      <c r="L15" s="9" t="s">
        <v>50</v>
      </c>
      <c r="M15" s="4" t="s">
        <v>116</v>
      </c>
      <c r="N15" s="9" t="s">
        <v>56</v>
      </c>
      <c r="O15" s="11" t="s">
        <v>57</v>
      </c>
      <c r="P15" s="4" t="s">
        <v>78</v>
      </c>
      <c r="Q15" s="4" t="s">
        <v>91</v>
      </c>
      <c r="R15" s="4" t="s">
        <v>124</v>
      </c>
      <c r="X15" s="7" t="s">
        <v>125</v>
      </c>
      <c r="Y15" s="4" t="s">
        <v>23</v>
      </c>
      <c r="Z15" s="7" t="s">
        <v>59</v>
      </c>
      <c r="AA15" s="7" t="s">
        <v>60</v>
      </c>
      <c r="AB15" s="7" t="s">
        <v>61</v>
      </c>
      <c r="AC15" s="7" t="s">
        <v>62</v>
      </c>
      <c r="AD15" s="7" t="s">
        <v>82</v>
      </c>
      <c r="AE15" s="7" t="s">
        <v>85</v>
      </c>
      <c r="AF15" s="7" t="s">
        <v>65</v>
      </c>
      <c r="AG15" s="7" t="s">
        <v>66</v>
      </c>
      <c r="AH15" s="7" t="s">
        <v>106</v>
      </c>
      <c r="AI15" s="4">
        <v>3.0</v>
      </c>
      <c r="AJ15" s="7" t="s">
        <v>68</v>
      </c>
      <c r="AK15" s="7" t="s">
        <v>107</v>
      </c>
      <c r="AL15" s="7">
        <f>VLOOKUP(Y15,'Crop Temp Lookup'!$A$1:$G$30,4)</f>
        <v>20</v>
      </c>
      <c r="AM15" s="7">
        <f>VLOOKUP(Y15,'Crop Temp Lookup'!$A$1:$G$30,5)</f>
        <v>30</v>
      </c>
      <c r="AN15" s="7">
        <f>VLOOKUP(Y15,'Crop Temp Lookup'!$A$1:$G$4,7)</f>
        <v>750</v>
      </c>
      <c r="AO15" s="7">
        <f>VLOOKUP(Y15,'Crop Temp Lookup'!$A$1:$H$4,8)</f>
        <v>4000</v>
      </c>
      <c r="AP15" s="4">
        <v>300.0</v>
      </c>
      <c r="AQ15" s="4">
        <v>500.0</v>
      </c>
    </row>
    <row r="16" ht="12.75" customHeight="1">
      <c r="A16" s="7" t="s">
        <v>42</v>
      </c>
      <c r="B16" s="7" t="s">
        <v>121</v>
      </c>
      <c r="C16" s="12" t="s">
        <v>122</v>
      </c>
      <c r="D16" s="9" t="s">
        <v>102</v>
      </c>
      <c r="E16" s="9" t="s">
        <v>111</v>
      </c>
      <c r="F16" s="9" t="s">
        <v>104</v>
      </c>
      <c r="G16" s="9" t="s">
        <v>47</v>
      </c>
      <c r="H16" s="9" t="s">
        <v>48</v>
      </c>
      <c r="I16" s="9" t="s">
        <v>115</v>
      </c>
      <c r="J16" s="9" t="s">
        <v>123</v>
      </c>
      <c r="K16" s="9" t="s">
        <v>49</v>
      </c>
      <c r="L16" s="9" t="s">
        <v>50</v>
      </c>
      <c r="M16" s="4" t="s">
        <v>116</v>
      </c>
      <c r="N16" s="9" t="s">
        <v>56</v>
      </c>
      <c r="O16" s="11" t="s">
        <v>57</v>
      </c>
      <c r="P16" s="4" t="s">
        <v>78</v>
      </c>
      <c r="Q16" s="4" t="s">
        <v>91</v>
      </c>
      <c r="R16" s="4" t="s">
        <v>124</v>
      </c>
      <c r="X16" s="7" t="s">
        <v>125</v>
      </c>
      <c r="Y16" s="4" t="s">
        <v>23</v>
      </c>
      <c r="Z16" s="7" t="s">
        <v>59</v>
      </c>
      <c r="AA16" s="7" t="s">
        <v>60</v>
      </c>
      <c r="AB16" s="7" t="s">
        <v>61</v>
      </c>
      <c r="AC16" s="7" t="s">
        <v>71</v>
      </c>
      <c r="AD16" s="7" t="s">
        <v>94</v>
      </c>
      <c r="AE16" s="7" t="s">
        <v>126</v>
      </c>
      <c r="AF16" s="7" t="s">
        <v>65</v>
      </c>
      <c r="AG16" s="7" t="s">
        <v>66</v>
      </c>
      <c r="AH16" s="7" t="s">
        <v>106</v>
      </c>
      <c r="AI16" s="4">
        <v>3.0</v>
      </c>
      <c r="AJ16" s="7" t="s">
        <v>127</v>
      </c>
      <c r="AK16" s="7" t="s">
        <v>120</v>
      </c>
      <c r="AL16" s="7">
        <f>VLOOKUP(Y16,'Crop Temp Lookup'!$A$1:$G$30,4)</f>
        <v>20</v>
      </c>
      <c r="AM16" s="7">
        <f>VLOOKUP(Y16,'Crop Temp Lookup'!$A$1:$G$30,5)</f>
        <v>30</v>
      </c>
      <c r="AN16" s="7">
        <f>VLOOKUP(Y16,'Crop Temp Lookup'!$A$1:$G$4,7)</f>
        <v>750</v>
      </c>
      <c r="AO16" s="7">
        <f>VLOOKUP(Y16,'Crop Temp Lookup'!$A$1:$H$4,8)</f>
        <v>4000</v>
      </c>
      <c r="AP16" s="4">
        <v>300.0</v>
      </c>
      <c r="AQ16" s="4">
        <v>500.0</v>
      </c>
    </row>
    <row r="17" ht="12.75" customHeight="1">
      <c r="A17" s="7" t="s">
        <v>42</v>
      </c>
      <c r="B17" s="7" t="s">
        <v>128</v>
      </c>
      <c r="C17" s="12" t="s">
        <v>129</v>
      </c>
      <c r="D17" s="9" t="s">
        <v>45</v>
      </c>
      <c r="E17" s="9" t="s">
        <v>130</v>
      </c>
      <c r="F17" s="9" t="s">
        <v>103</v>
      </c>
      <c r="G17" s="9" t="s">
        <v>46</v>
      </c>
      <c r="H17" s="9" t="s">
        <v>47</v>
      </c>
      <c r="I17" s="9" t="s">
        <v>48</v>
      </c>
      <c r="J17" s="9" t="s">
        <v>49</v>
      </c>
      <c r="K17" s="9" t="s">
        <v>52</v>
      </c>
      <c r="L17" s="9" t="s">
        <v>50</v>
      </c>
      <c r="M17" s="10" t="s">
        <v>51</v>
      </c>
      <c r="N17" s="9" t="s">
        <v>53</v>
      </c>
      <c r="O17" s="9" t="s">
        <v>54</v>
      </c>
      <c r="P17" s="13"/>
      <c r="Q17" s="13"/>
      <c r="X17" s="7" t="s">
        <v>131</v>
      </c>
      <c r="Y17" s="4" t="s">
        <v>23</v>
      </c>
      <c r="Z17" s="7" t="s">
        <v>59</v>
      </c>
      <c r="AA17" s="7" t="s">
        <v>60</v>
      </c>
      <c r="AB17" s="7" t="s">
        <v>61</v>
      </c>
      <c r="AC17" s="7" t="s">
        <v>61</v>
      </c>
      <c r="AD17" s="7" t="s">
        <v>82</v>
      </c>
      <c r="AE17" s="7" t="s">
        <v>64</v>
      </c>
      <c r="AF17" s="7" t="s">
        <v>65</v>
      </c>
      <c r="AG17" s="7" t="s">
        <v>66</v>
      </c>
      <c r="AH17" s="7" t="s">
        <v>132</v>
      </c>
      <c r="AI17" s="4">
        <v>4.0</v>
      </c>
      <c r="AJ17" s="7" t="s">
        <v>68</v>
      </c>
      <c r="AK17" s="7" t="s">
        <v>133</v>
      </c>
      <c r="AL17" s="7">
        <f>VLOOKUP(Y17,'Crop Temp Lookup'!$A$1:$G$30,4)</f>
        <v>20</v>
      </c>
      <c r="AM17" s="7">
        <f>VLOOKUP(Y17,'Crop Temp Lookup'!$A$1:$G$30,5)</f>
        <v>30</v>
      </c>
      <c r="AN17" s="7">
        <f>VLOOKUP(Y17,'Crop Temp Lookup'!$A$1:$G$4,7)</f>
        <v>750</v>
      </c>
      <c r="AO17" s="7">
        <f>VLOOKUP(Y17,'Crop Temp Lookup'!$A$1:$H$4,8)</f>
        <v>4000</v>
      </c>
      <c r="AP17" s="4">
        <v>300.0</v>
      </c>
      <c r="AQ17" s="4">
        <v>500.0</v>
      </c>
    </row>
    <row r="18" ht="12.75" customHeight="1">
      <c r="A18" s="7" t="s">
        <v>42</v>
      </c>
      <c r="B18" s="7" t="s">
        <v>134</v>
      </c>
      <c r="C18" s="12" t="s">
        <v>135</v>
      </c>
      <c r="D18" s="9" t="s">
        <v>46</v>
      </c>
      <c r="E18" s="9" t="s">
        <v>47</v>
      </c>
      <c r="F18" s="9" t="s">
        <v>48</v>
      </c>
      <c r="G18" s="9" t="s">
        <v>115</v>
      </c>
      <c r="H18" s="9" t="s">
        <v>49</v>
      </c>
      <c r="I18" s="9" t="s">
        <v>52</v>
      </c>
      <c r="J18" s="9" t="s">
        <v>50</v>
      </c>
      <c r="K18" s="4" t="s">
        <v>116</v>
      </c>
      <c r="L18" s="4" t="s">
        <v>54</v>
      </c>
      <c r="M18" s="4" t="s">
        <v>55</v>
      </c>
      <c r="N18" s="13"/>
      <c r="O18" s="13"/>
      <c r="P18" s="13"/>
      <c r="Q18" s="13"/>
      <c r="X18" s="7" t="s">
        <v>136</v>
      </c>
      <c r="Y18" s="4" t="s">
        <v>23</v>
      </c>
      <c r="Z18" s="7" t="s">
        <v>59</v>
      </c>
      <c r="AA18" s="7" t="s">
        <v>60</v>
      </c>
      <c r="AB18" s="7" t="s">
        <v>61</v>
      </c>
      <c r="AC18" s="7" t="s">
        <v>62</v>
      </c>
      <c r="AD18" s="7" t="s">
        <v>82</v>
      </c>
      <c r="AE18" s="7" t="s">
        <v>64</v>
      </c>
      <c r="AF18" s="7" t="s">
        <v>65</v>
      </c>
      <c r="AG18" s="7" t="s">
        <v>66</v>
      </c>
      <c r="AH18" s="7" t="s">
        <v>132</v>
      </c>
      <c r="AI18" s="4">
        <v>4.0</v>
      </c>
      <c r="AJ18" s="7" t="s">
        <v>68</v>
      </c>
      <c r="AK18" s="7" t="s">
        <v>133</v>
      </c>
      <c r="AL18" s="7">
        <f>VLOOKUP(Y18,'Crop Temp Lookup'!$A$1:$G$30,4)</f>
        <v>20</v>
      </c>
      <c r="AM18" s="7">
        <f>VLOOKUP(Y18,'Crop Temp Lookup'!$A$1:$G$30,5)</f>
        <v>30</v>
      </c>
      <c r="AN18" s="7">
        <f>VLOOKUP(Y18,'Crop Temp Lookup'!$A$1:$G$4,7)</f>
        <v>750</v>
      </c>
      <c r="AO18" s="7">
        <f>VLOOKUP(Y18,'Crop Temp Lookup'!$A$1:$H$4,8)</f>
        <v>4000</v>
      </c>
      <c r="AP18" s="4">
        <v>300.0</v>
      </c>
      <c r="AQ18" s="4">
        <v>500.0</v>
      </c>
    </row>
    <row r="19" ht="12.75" customHeight="1">
      <c r="A19" s="7" t="s">
        <v>42</v>
      </c>
      <c r="B19" s="7" t="s">
        <v>134</v>
      </c>
      <c r="C19" s="12" t="s">
        <v>135</v>
      </c>
      <c r="D19" s="9" t="s">
        <v>46</v>
      </c>
      <c r="E19" s="9" t="s">
        <v>47</v>
      </c>
      <c r="F19" s="9" t="s">
        <v>48</v>
      </c>
      <c r="G19" s="9" t="s">
        <v>115</v>
      </c>
      <c r="H19" s="9" t="s">
        <v>49</v>
      </c>
      <c r="I19" s="9" t="s">
        <v>52</v>
      </c>
      <c r="J19" s="9" t="s">
        <v>50</v>
      </c>
      <c r="K19" s="4" t="s">
        <v>116</v>
      </c>
      <c r="L19" s="4" t="s">
        <v>54</v>
      </c>
      <c r="M19" s="4" t="s">
        <v>55</v>
      </c>
      <c r="N19" s="13"/>
      <c r="O19" s="13"/>
      <c r="P19" s="13"/>
      <c r="Q19" s="13"/>
      <c r="X19" s="7" t="s">
        <v>136</v>
      </c>
      <c r="Y19" s="4" t="s">
        <v>23</v>
      </c>
      <c r="Z19" s="7" t="s">
        <v>59</v>
      </c>
      <c r="AA19" s="7" t="s">
        <v>60</v>
      </c>
      <c r="AB19" s="7" t="s">
        <v>61</v>
      </c>
      <c r="AC19" s="7" t="s">
        <v>71</v>
      </c>
      <c r="AD19" s="7" t="s">
        <v>73</v>
      </c>
      <c r="AE19" s="7" t="s">
        <v>84</v>
      </c>
      <c r="AF19" s="7" t="s">
        <v>65</v>
      </c>
      <c r="AG19" s="7" t="s">
        <v>66</v>
      </c>
      <c r="AH19" s="7" t="s">
        <v>132</v>
      </c>
      <c r="AI19" s="4">
        <v>4.0</v>
      </c>
      <c r="AJ19" s="7" t="s">
        <v>74</v>
      </c>
      <c r="AK19" s="7" t="s">
        <v>63</v>
      </c>
      <c r="AL19" s="7">
        <f>VLOOKUP(Y19,'Crop Temp Lookup'!$A$1:$G$30,4)</f>
        <v>20</v>
      </c>
      <c r="AM19" s="7">
        <f>VLOOKUP(Y19,'Crop Temp Lookup'!$A$1:$G$30,5)</f>
        <v>30</v>
      </c>
      <c r="AN19" s="7">
        <f>VLOOKUP(Y19,'Crop Temp Lookup'!$A$1:$G$4,7)</f>
        <v>750</v>
      </c>
      <c r="AO19" s="7">
        <f>VLOOKUP(Y19,'Crop Temp Lookup'!$A$1:$H$4,8)</f>
        <v>4000</v>
      </c>
      <c r="AP19" s="4">
        <v>300.0</v>
      </c>
      <c r="AQ19" s="4">
        <v>500.0</v>
      </c>
    </row>
    <row r="20" ht="12.75" customHeight="1">
      <c r="A20" s="7" t="s">
        <v>42</v>
      </c>
      <c r="B20" s="7" t="s">
        <v>137</v>
      </c>
      <c r="C20" s="12" t="s">
        <v>138</v>
      </c>
      <c r="D20" s="9" t="s">
        <v>46</v>
      </c>
      <c r="E20" s="9" t="s">
        <v>47</v>
      </c>
      <c r="F20" s="9" t="s">
        <v>48</v>
      </c>
      <c r="G20" s="9" t="s">
        <v>115</v>
      </c>
      <c r="H20" s="9" t="s">
        <v>49</v>
      </c>
      <c r="I20" s="9" t="s">
        <v>52</v>
      </c>
      <c r="J20" s="9" t="s">
        <v>50</v>
      </c>
      <c r="K20" s="4" t="s">
        <v>116</v>
      </c>
      <c r="L20" s="9" t="s">
        <v>54</v>
      </c>
      <c r="M20" s="4" t="s">
        <v>55</v>
      </c>
      <c r="N20" s="4" t="s">
        <v>56</v>
      </c>
      <c r="O20" s="4" t="s">
        <v>78</v>
      </c>
      <c r="P20" s="4" t="s">
        <v>79</v>
      </c>
      <c r="Q20" s="4" t="s">
        <v>91</v>
      </c>
      <c r="R20" s="4" t="s">
        <v>124</v>
      </c>
      <c r="X20" s="7" t="s">
        <v>139</v>
      </c>
      <c r="Y20" s="4" t="s">
        <v>23</v>
      </c>
      <c r="Z20" s="7" t="s">
        <v>59</v>
      </c>
      <c r="AA20" s="7" t="s">
        <v>60</v>
      </c>
      <c r="AB20" s="7" t="s">
        <v>61</v>
      </c>
      <c r="AC20" s="7" t="s">
        <v>62</v>
      </c>
      <c r="AD20" s="7" t="s">
        <v>82</v>
      </c>
      <c r="AE20" s="7" t="s">
        <v>85</v>
      </c>
      <c r="AF20" s="7" t="s">
        <v>65</v>
      </c>
      <c r="AG20" s="7" t="s">
        <v>66</v>
      </c>
      <c r="AH20" s="7" t="s">
        <v>132</v>
      </c>
      <c r="AI20" s="4">
        <v>4.0</v>
      </c>
      <c r="AJ20" s="7" t="s">
        <v>68</v>
      </c>
      <c r="AK20" s="7" t="s">
        <v>73</v>
      </c>
      <c r="AL20" s="7">
        <f>VLOOKUP(Y20,'Crop Temp Lookup'!$A$1:$G$30,4)</f>
        <v>20</v>
      </c>
      <c r="AM20" s="7">
        <f>VLOOKUP(Y20,'Crop Temp Lookup'!$A$1:$G$30,5)</f>
        <v>30</v>
      </c>
      <c r="AN20" s="7">
        <f>VLOOKUP(Y20,'Crop Temp Lookup'!$A$1:$G$4,7)</f>
        <v>750</v>
      </c>
      <c r="AO20" s="7">
        <f>VLOOKUP(Y20,'Crop Temp Lookup'!$A$1:$H$4,8)</f>
        <v>4000</v>
      </c>
      <c r="AP20" s="4">
        <v>300.0</v>
      </c>
      <c r="AQ20" s="4">
        <v>500.0</v>
      </c>
    </row>
    <row r="21" ht="12.75" customHeight="1">
      <c r="A21" s="7" t="s">
        <v>42</v>
      </c>
      <c r="B21" s="7" t="s">
        <v>137</v>
      </c>
      <c r="C21" s="12" t="s">
        <v>138</v>
      </c>
      <c r="D21" s="9" t="s">
        <v>46</v>
      </c>
      <c r="E21" s="9" t="s">
        <v>47</v>
      </c>
      <c r="F21" s="9" t="s">
        <v>48</v>
      </c>
      <c r="G21" s="9" t="s">
        <v>115</v>
      </c>
      <c r="H21" s="9" t="s">
        <v>49</v>
      </c>
      <c r="I21" s="9" t="s">
        <v>52</v>
      </c>
      <c r="J21" s="9" t="s">
        <v>50</v>
      </c>
      <c r="K21" s="4" t="s">
        <v>116</v>
      </c>
      <c r="L21" s="9" t="s">
        <v>54</v>
      </c>
      <c r="M21" s="4" t="s">
        <v>55</v>
      </c>
      <c r="N21" s="4" t="s">
        <v>56</v>
      </c>
      <c r="O21" s="4" t="s">
        <v>78</v>
      </c>
      <c r="P21" s="4" t="s">
        <v>79</v>
      </c>
      <c r="Q21" s="4" t="s">
        <v>91</v>
      </c>
      <c r="R21" s="4" t="s">
        <v>124</v>
      </c>
      <c r="X21" s="7" t="s">
        <v>139</v>
      </c>
      <c r="Y21" s="4" t="s">
        <v>23</v>
      </c>
      <c r="Z21" s="7" t="s">
        <v>59</v>
      </c>
      <c r="AA21" s="7" t="s">
        <v>60</v>
      </c>
      <c r="AB21" s="7" t="s">
        <v>61</v>
      </c>
      <c r="AC21" s="7" t="s">
        <v>71</v>
      </c>
      <c r="AD21" s="7" t="s">
        <v>94</v>
      </c>
      <c r="AE21" s="7" t="s">
        <v>84</v>
      </c>
      <c r="AF21" s="7" t="s">
        <v>65</v>
      </c>
      <c r="AG21" s="7" t="s">
        <v>66</v>
      </c>
      <c r="AH21" s="7" t="s">
        <v>132</v>
      </c>
      <c r="AI21" s="4">
        <v>4.0</v>
      </c>
      <c r="AJ21" s="7" t="s">
        <v>127</v>
      </c>
      <c r="AK21" s="7" t="s">
        <v>63</v>
      </c>
      <c r="AL21" s="7">
        <f>VLOOKUP(Y21,'Crop Temp Lookup'!$A$1:$G$30,4)</f>
        <v>20</v>
      </c>
      <c r="AM21" s="7">
        <f>VLOOKUP(Y21,'Crop Temp Lookup'!$A$1:$G$30,5)</f>
        <v>30</v>
      </c>
      <c r="AN21" s="7">
        <f>VLOOKUP(Y21,'Crop Temp Lookup'!$A$1:$G$4,7)</f>
        <v>750</v>
      </c>
      <c r="AO21" s="7">
        <f>VLOOKUP(Y21,'Crop Temp Lookup'!$A$1:$H$4,8)</f>
        <v>4000</v>
      </c>
      <c r="AP21" s="4">
        <v>300.0</v>
      </c>
      <c r="AQ21" s="4">
        <v>500.0</v>
      </c>
    </row>
    <row r="22" ht="12.75" customHeight="1">
      <c r="A22" s="7" t="s">
        <v>42</v>
      </c>
      <c r="B22" s="7" t="s">
        <v>140</v>
      </c>
      <c r="C22" s="12" t="s">
        <v>141</v>
      </c>
      <c r="D22" s="9" t="s">
        <v>103</v>
      </c>
      <c r="E22" s="9" t="s">
        <v>46</v>
      </c>
      <c r="F22" s="9" t="s">
        <v>47</v>
      </c>
      <c r="G22" s="9" t="s">
        <v>48</v>
      </c>
      <c r="H22" s="9" t="s">
        <v>115</v>
      </c>
      <c r="I22" s="9" t="s">
        <v>123</v>
      </c>
      <c r="J22" s="9" t="s">
        <v>49</v>
      </c>
      <c r="K22" s="9" t="s">
        <v>52</v>
      </c>
      <c r="L22" s="9" t="s">
        <v>50</v>
      </c>
      <c r="M22" s="4" t="s">
        <v>116</v>
      </c>
      <c r="N22" s="9" t="s">
        <v>53</v>
      </c>
      <c r="O22" s="9" t="s">
        <v>54</v>
      </c>
      <c r="P22" s="4" t="s">
        <v>55</v>
      </c>
      <c r="Q22" s="4" t="s">
        <v>88</v>
      </c>
      <c r="R22" s="9" t="s">
        <v>56</v>
      </c>
      <c r="S22" s="11" t="s">
        <v>57</v>
      </c>
      <c r="T22" s="4" t="s">
        <v>78</v>
      </c>
      <c r="U22" s="4" t="s">
        <v>79</v>
      </c>
      <c r="V22" s="4" t="s">
        <v>80</v>
      </c>
      <c r="W22" s="4" t="s">
        <v>91</v>
      </c>
      <c r="X22" s="7" t="s">
        <v>142</v>
      </c>
      <c r="Y22" s="4" t="s">
        <v>23</v>
      </c>
      <c r="Z22" s="7" t="s">
        <v>59</v>
      </c>
      <c r="AA22" s="7" t="s">
        <v>60</v>
      </c>
      <c r="AB22" s="7" t="s">
        <v>61</v>
      </c>
      <c r="AC22" s="7" t="s">
        <v>62</v>
      </c>
      <c r="AD22" s="7" t="s">
        <v>82</v>
      </c>
      <c r="AE22" s="7" t="s">
        <v>85</v>
      </c>
      <c r="AF22" s="7" t="s">
        <v>65</v>
      </c>
      <c r="AG22" s="7" t="s">
        <v>66</v>
      </c>
      <c r="AH22" s="7" t="s">
        <v>132</v>
      </c>
      <c r="AI22" s="4">
        <v>4.0</v>
      </c>
      <c r="AJ22" s="7" t="s">
        <v>68</v>
      </c>
      <c r="AK22" s="7" t="s">
        <v>73</v>
      </c>
      <c r="AL22" s="7">
        <f>VLOOKUP(Y22,'Crop Temp Lookup'!$A$1:$G$30,4)</f>
        <v>20</v>
      </c>
      <c r="AM22" s="7">
        <f>VLOOKUP(Y22,'Crop Temp Lookup'!$A$1:$G$30,5)</f>
        <v>30</v>
      </c>
      <c r="AN22" s="7">
        <f>VLOOKUP(Y22,'Crop Temp Lookup'!$A$1:$G$4,7)</f>
        <v>750</v>
      </c>
      <c r="AO22" s="7">
        <f>VLOOKUP(Y22,'Crop Temp Lookup'!$A$1:$H$4,8)</f>
        <v>4000</v>
      </c>
      <c r="AP22" s="4">
        <v>300.0</v>
      </c>
      <c r="AQ22" s="4">
        <v>500.0</v>
      </c>
    </row>
    <row r="23" ht="12.75" customHeight="1">
      <c r="A23" s="7" t="s">
        <v>42</v>
      </c>
      <c r="B23" s="7" t="s">
        <v>140</v>
      </c>
      <c r="C23" s="12" t="s">
        <v>141</v>
      </c>
      <c r="D23" s="9" t="s">
        <v>103</v>
      </c>
      <c r="E23" s="9" t="s">
        <v>46</v>
      </c>
      <c r="F23" s="9" t="s">
        <v>47</v>
      </c>
      <c r="G23" s="9" t="s">
        <v>48</v>
      </c>
      <c r="H23" s="9" t="s">
        <v>115</v>
      </c>
      <c r="I23" s="9" t="s">
        <v>123</v>
      </c>
      <c r="J23" s="9" t="s">
        <v>49</v>
      </c>
      <c r="K23" s="9" t="s">
        <v>52</v>
      </c>
      <c r="L23" s="9" t="s">
        <v>50</v>
      </c>
      <c r="M23" s="4" t="s">
        <v>116</v>
      </c>
      <c r="N23" s="9" t="s">
        <v>53</v>
      </c>
      <c r="O23" s="9" t="s">
        <v>54</v>
      </c>
      <c r="P23" s="4" t="s">
        <v>55</v>
      </c>
      <c r="Q23" s="4" t="s">
        <v>88</v>
      </c>
      <c r="R23" s="9" t="s">
        <v>56</v>
      </c>
      <c r="S23" s="11" t="s">
        <v>57</v>
      </c>
      <c r="T23" s="4" t="s">
        <v>78</v>
      </c>
      <c r="U23" s="4" t="s">
        <v>79</v>
      </c>
      <c r="V23" s="4" t="s">
        <v>80</v>
      </c>
      <c r="W23" s="4" t="s">
        <v>91</v>
      </c>
      <c r="X23" s="7" t="s">
        <v>142</v>
      </c>
      <c r="Y23" s="4" t="s">
        <v>23</v>
      </c>
      <c r="Z23" s="7" t="s">
        <v>59</v>
      </c>
      <c r="AA23" s="7" t="s">
        <v>60</v>
      </c>
      <c r="AB23" s="7" t="s">
        <v>61</v>
      </c>
      <c r="AC23" s="7" t="s">
        <v>71</v>
      </c>
      <c r="AD23" s="7" t="s">
        <v>84</v>
      </c>
      <c r="AE23" s="7" t="s">
        <v>126</v>
      </c>
      <c r="AF23" s="7" t="s">
        <v>65</v>
      </c>
      <c r="AG23" s="7" t="s">
        <v>66</v>
      </c>
      <c r="AH23" s="7" t="s">
        <v>132</v>
      </c>
      <c r="AI23" s="4">
        <v>4.0</v>
      </c>
      <c r="AJ23" s="7" t="s">
        <v>75</v>
      </c>
      <c r="AK23" s="7" t="s">
        <v>63</v>
      </c>
      <c r="AL23" s="7">
        <f>VLOOKUP(Y23,'Crop Temp Lookup'!$A$1:$G$30,4)</f>
        <v>20</v>
      </c>
      <c r="AM23" s="7">
        <f>VLOOKUP(Y23,'Crop Temp Lookup'!$A$1:$G$30,5)</f>
        <v>30</v>
      </c>
      <c r="AN23" s="7">
        <f>VLOOKUP(Y23,'Crop Temp Lookup'!$A$1:$G$4,7)</f>
        <v>750</v>
      </c>
      <c r="AO23" s="7">
        <f>VLOOKUP(Y23,'Crop Temp Lookup'!$A$1:$H$4,8)</f>
        <v>4000</v>
      </c>
      <c r="AP23" s="4">
        <v>300.0</v>
      </c>
      <c r="AQ23" s="4">
        <v>500.0</v>
      </c>
    </row>
    <row r="24" ht="12.75" customHeight="1">
      <c r="A24" s="7" t="s">
        <v>42</v>
      </c>
      <c r="B24" s="7" t="s">
        <v>100</v>
      </c>
      <c r="C24" s="12" t="s">
        <v>101</v>
      </c>
      <c r="D24" s="9" t="s">
        <v>102</v>
      </c>
      <c r="E24" s="9" t="s">
        <v>103</v>
      </c>
      <c r="F24" s="9" t="s">
        <v>104</v>
      </c>
      <c r="G24" s="9" t="s">
        <v>46</v>
      </c>
      <c r="H24" s="13"/>
      <c r="I24" s="13"/>
      <c r="J24" s="13"/>
      <c r="K24" s="13"/>
      <c r="L24" s="13"/>
      <c r="M24" s="13"/>
      <c r="N24" s="13"/>
      <c r="O24" s="13"/>
      <c r="P24" s="13"/>
      <c r="Q24" s="13"/>
      <c r="X24" s="7" t="s">
        <v>105</v>
      </c>
      <c r="Y24" s="4" t="s">
        <v>143</v>
      </c>
      <c r="Z24" s="7" t="s">
        <v>144</v>
      </c>
      <c r="AA24" s="7" t="s">
        <v>145</v>
      </c>
      <c r="AB24" s="7" t="s">
        <v>61</v>
      </c>
      <c r="AC24" s="7" t="s">
        <v>62</v>
      </c>
      <c r="AD24" s="7" t="s">
        <v>85</v>
      </c>
      <c r="AE24" s="7" t="s">
        <v>64</v>
      </c>
      <c r="AF24" s="7" t="s">
        <v>146</v>
      </c>
      <c r="AG24" s="7" t="s">
        <v>66</v>
      </c>
      <c r="AH24" s="7" t="s">
        <v>147</v>
      </c>
      <c r="AI24" s="4">
        <v>2.5</v>
      </c>
      <c r="AJ24" s="7" t="s">
        <v>148</v>
      </c>
      <c r="AK24" s="7" t="s">
        <v>149</v>
      </c>
      <c r="AL24" s="7">
        <f>VLOOKUP(Y24,'Crop Temp Lookup'!$A$27:$G$30,4)</f>
        <v>16</v>
      </c>
      <c r="AM24" s="4">
        <f>VLOOKUP(Y24,'Crop Temp Lookup'!$A$27:$G$30,5)</f>
        <v>20</v>
      </c>
      <c r="AN24" s="4">
        <f>VLOOKUP(Y24,'Crop Temp Lookup'!$A$27:$G$30,7)</f>
        <v>400</v>
      </c>
      <c r="AO24" s="7">
        <f>VLOOKUP(Y24,'Crop Temp Lookup'!$A$27:$H$27,8)</f>
        <v>500</v>
      </c>
      <c r="AP24" s="4">
        <v>350.0</v>
      </c>
      <c r="AQ24" s="4">
        <v>500.0</v>
      </c>
    </row>
    <row r="25" ht="12.75" customHeight="1">
      <c r="A25" s="7" t="s">
        <v>42</v>
      </c>
      <c r="B25" s="7" t="s">
        <v>100</v>
      </c>
      <c r="C25" s="12" t="s">
        <v>101</v>
      </c>
      <c r="D25" s="9" t="s">
        <v>102</v>
      </c>
      <c r="E25" s="9" t="s">
        <v>103</v>
      </c>
      <c r="F25" s="9" t="s">
        <v>104</v>
      </c>
      <c r="G25" s="9" t="s">
        <v>46</v>
      </c>
      <c r="H25" s="13"/>
      <c r="I25" s="13"/>
      <c r="J25" s="13"/>
      <c r="K25" s="13"/>
      <c r="L25" s="13"/>
      <c r="M25" s="13"/>
      <c r="N25" s="13"/>
      <c r="O25" s="13"/>
      <c r="P25" s="13"/>
      <c r="Q25" s="13"/>
      <c r="X25" s="7" t="s">
        <v>105</v>
      </c>
      <c r="Y25" s="4" t="s">
        <v>143</v>
      </c>
      <c r="Z25" s="7" t="s">
        <v>144</v>
      </c>
      <c r="AA25" s="7" t="s">
        <v>145</v>
      </c>
      <c r="AB25" s="7" t="s">
        <v>61</v>
      </c>
      <c r="AC25" s="7" t="s">
        <v>71</v>
      </c>
      <c r="AD25" s="7" t="s">
        <v>150</v>
      </c>
      <c r="AE25" s="7" t="s">
        <v>151</v>
      </c>
      <c r="AF25" s="7" t="s">
        <v>146</v>
      </c>
      <c r="AG25" s="7" t="s">
        <v>66</v>
      </c>
      <c r="AH25" s="7" t="s">
        <v>147</v>
      </c>
      <c r="AI25" s="4">
        <v>2.5</v>
      </c>
      <c r="AJ25" s="7" t="s">
        <v>74</v>
      </c>
      <c r="AK25" s="7" t="s">
        <v>152</v>
      </c>
      <c r="AL25" s="7">
        <f>VLOOKUP(Y25,'Crop Temp Lookup'!$A$27:$G$30,4)</f>
        <v>16</v>
      </c>
      <c r="AM25" s="4">
        <f>VLOOKUP(Y25,'Crop Temp Lookup'!$A$27:$G$30,5)</f>
        <v>20</v>
      </c>
      <c r="AN25" s="4">
        <f>VLOOKUP(Y25,'Crop Temp Lookup'!$A$27:$G$30,7)</f>
        <v>400</v>
      </c>
      <c r="AO25" s="7">
        <f>VLOOKUP(Y25,'Crop Temp Lookup'!$A$27:$H$27,8)</f>
        <v>500</v>
      </c>
      <c r="AP25" s="4">
        <v>350.0</v>
      </c>
      <c r="AQ25" s="4">
        <v>500.0</v>
      </c>
    </row>
    <row r="26" ht="12.75" customHeight="1">
      <c r="A26" s="7" t="s">
        <v>42</v>
      </c>
      <c r="B26" s="7" t="s">
        <v>109</v>
      </c>
      <c r="C26" s="12" t="s">
        <v>110</v>
      </c>
      <c r="D26" s="9" t="s">
        <v>102</v>
      </c>
      <c r="E26" s="9" t="s">
        <v>111</v>
      </c>
      <c r="F26" s="9" t="s">
        <v>103</v>
      </c>
      <c r="G26" s="9" t="s">
        <v>104</v>
      </c>
      <c r="H26" s="9" t="s">
        <v>46</v>
      </c>
      <c r="I26" s="9" t="s">
        <v>53</v>
      </c>
      <c r="J26" s="9" t="s">
        <v>80</v>
      </c>
      <c r="K26" s="13"/>
      <c r="L26" s="13"/>
      <c r="M26" s="13"/>
      <c r="N26" s="13"/>
      <c r="O26" s="13"/>
      <c r="P26" s="13"/>
      <c r="Q26" s="13"/>
      <c r="X26" s="7" t="s">
        <v>112</v>
      </c>
      <c r="Y26" s="4" t="s">
        <v>143</v>
      </c>
      <c r="Z26" s="7" t="s">
        <v>144</v>
      </c>
      <c r="AA26" s="7" t="s">
        <v>145</v>
      </c>
      <c r="AB26" s="7" t="s">
        <v>61</v>
      </c>
      <c r="AC26" s="7" t="s">
        <v>62</v>
      </c>
      <c r="AD26" s="7" t="s">
        <v>153</v>
      </c>
      <c r="AE26" s="7" t="s">
        <v>63</v>
      </c>
      <c r="AF26" s="7" t="s">
        <v>146</v>
      </c>
      <c r="AG26" s="7" t="s">
        <v>66</v>
      </c>
      <c r="AH26" s="7" t="s">
        <v>147</v>
      </c>
      <c r="AI26" s="4">
        <v>2.5</v>
      </c>
      <c r="AJ26" s="7" t="s">
        <v>154</v>
      </c>
      <c r="AK26" s="7" t="s">
        <v>155</v>
      </c>
      <c r="AL26" s="7">
        <f>VLOOKUP(Y26,'Crop Temp Lookup'!$A$27:$G$30,4)</f>
        <v>16</v>
      </c>
      <c r="AM26" s="4">
        <f>VLOOKUP(Y26,'Crop Temp Lookup'!$A$27:$G$30,5)</f>
        <v>20</v>
      </c>
      <c r="AN26" s="4">
        <f>VLOOKUP(Y26,'Crop Temp Lookup'!$A$27:$G$30,7)</f>
        <v>400</v>
      </c>
      <c r="AO26" s="7">
        <f>VLOOKUP(Y26,'Crop Temp Lookup'!$A$27:$H$27,8)</f>
        <v>500</v>
      </c>
      <c r="AP26" s="4">
        <v>350.0</v>
      </c>
      <c r="AQ26" s="4">
        <v>500.0</v>
      </c>
    </row>
    <row r="27" ht="12.75" customHeight="1">
      <c r="A27" s="7" t="s">
        <v>42</v>
      </c>
      <c r="B27" s="7" t="s">
        <v>109</v>
      </c>
      <c r="C27" s="12" t="s">
        <v>110</v>
      </c>
      <c r="D27" s="9" t="s">
        <v>102</v>
      </c>
      <c r="E27" s="9" t="s">
        <v>111</v>
      </c>
      <c r="F27" s="9" t="s">
        <v>103</v>
      </c>
      <c r="G27" s="9" t="s">
        <v>104</v>
      </c>
      <c r="H27" s="9" t="s">
        <v>46</v>
      </c>
      <c r="I27" s="9" t="s">
        <v>53</v>
      </c>
      <c r="J27" s="9" t="s">
        <v>80</v>
      </c>
      <c r="K27" s="13"/>
      <c r="L27" s="13"/>
      <c r="M27" s="13"/>
      <c r="N27" s="13"/>
      <c r="O27" s="13"/>
      <c r="P27" s="13"/>
      <c r="Q27" s="13"/>
      <c r="X27" s="7" t="s">
        <v>112</v>
      </c>
      <c r="Y27" s="4" t="s">
        <v>143</v>
      </c>
      <c r="Z27" s="7" t="s">
        <v>144</v>
      </c>
      <c r="AA27" s="7" t="s">
        <v>145</v>
      </c>
      <c r="AB27" s="7" t="s">
        <v>61</v>
      </c>
      <c r="AC27" s="7" t="s">
        <v>71</v>
      </c>
      <c r="AD27" s="7" t="s">
        <v>72</v>
      </c>
      <c r="AE27" s="7" t="s">
        <v>69</v>
      </c>
      <c r="AF27" s="7" t="s">
        <v>146</v>
      </c>
      <c r="AG27" s="7" t="s">
        <v>66</v>
      </c>
      <c r="AH27" s="7" t="s">
        <v>147</v>
      </c>
      <c r="AI27" s="4">
        <v>2.5</v>
      </c>
      <c r="AJ27" s="7" t="s">
        <v>94</v>
      </c>
      <c r="AK27" s="7" t="s">
        <v>108</v>
      </c>
      <c r="AL27" s="7">
        <f>VLOOKUP(Y27,'Crop Temp Lookup'!$A$27:$G$30,4)</f>
        <v>16</v>
      </c>
      <c r="AM27" s="4">
        <f>VLOOKUP(Y27,'Crop Temp Lookup'!$A$27:$G$30,5)</f>
        <v>20</v>
      </c>
      <c r="AN27" s="4">
        <f>VLOOKUP(Y27,'Crop Temp Lookup'!$A$27:$G$30,7)</f>
        <v>400</v>
      </c>
      <c r="AO27" s="7">
        <f>VLOOKUP(Y27,'Crop Temp Lookup'!$A$27:$H$27,8)</f>
        <v>500</v>
      </c>
      <c r="AP27" s="4">
        <v>350.0</v>
      </c>
      <c r="AQ27" s="4">
        <v>500.0</v>
      </c>
    </row>
    <row r="28" ht="12.75" customHeight="1">
      <c r="A28" s="7" t="s">
        <v>42</v>
      </c>
      <c r="B28" s="7" t="s">
        <v>113</v>
      </c>
      <c r="C28" s="12" t="s">
        <v>114</v>
      </c>
      <c r="D28" s="9" t="s">
        <v>102</v>
      </c>
      <c r="E28" s="9" t="s">
        <v>111</v>
      </c>
      <c r="F28" s="9" t="s">
        <v>104</v>
      </c>
      <c r="G28" s="9" t="s">
        <v>46</v>
      </c>
      <c r="H28" s="9" t="s">
        <v>47</v>
      </c>
      <c r="I28" s="9" t="s">
        <v>48</v>
      </c>
      <c r="J28" s="9" t="s">
        <v>115</v>
      </c>
      <c r="K28" s="9" t="s">
        <v>50</v>
      </c>
      <c r="L28" s="4" t="s">
        <v>116</v>
      </c>
      <c r="M28" s="13"/>
      <c r="N28" s="13"/>
      <c r="O28" s="13"/>
      <c r="P28" s="13"/>
      <c r="Q28" s="13"/>
      <c r="X28" s="7" t="s">
        <v>117</v>
      </c>
      <c r="Y28" s="4" t="s">
        <v>143</v>
      </c>
      <c r="Z28" s="7" t="s">
        <v>144</v>
      </c>
      <c r="AA28" s="7" t="s">
        <v>145</v>
      </c>
      <c r="AB28" s="7" t="s">
        <v>61</v>
      </c>
      <c r="AC28" s="7" t="s">
        <v>62</v>
      </c>
      <c r="AD28" s="7" t="s">
        <v>85</v>
      </c>
      <c r="AE28" s="7" t="s">
        <v>64</v>
      </c>
      <c r="AF28" s="7" t="s">
        <v>146</v>
      </c>
      <c r="AG28" s="7" t="s">
        <v>66</v>
      </c>
      <c r="AH28" s="7" t="s">
        <v>147</v>
      </c>
      <c r="AI28" s="4">
        <v>2.5</v>
      </c>
      <c r="AJ28" s="7" t="s">
        <v>148</v>
      </c>
      <c r="AK28" s="7" t="s">
        <v>149</v>
      </c>
      <c r="AL28" s="7">
        <f>VLOOKUP(Y28,'Crop Temp Lookup'!$A$27:$G$30,4)</f>
        <v>16</v>
      </c>
      <c r="AM28" s="4">
        <f>VLOOKUP(Y28,'Crop Temp Lookup'!$A$27:$G$30,5)</f>
        <v>20</v>
      </c>
      <c r="AN28" s="4">
        <f>VLOOKUP(Y28,'Crop Temp Lookup'!$A$27:$G$30,7)</f>
        <v>400</v>
      </c>
      <c r="AO28" s="7">
        <f>VLOOKUP(Y28,'Crop Temp Lookup'!$A$27:$H$27,8)</f>
        <v>500</v>
      </c>
      <c r="AP28" s="4">
        <v>350.0</v>
      </c>
      <c r="AQ28" s="4">
        <v>500.0</v>
      </c>
    </row>
    <row r="29" ht="12.75" customHeight="1">
      <c r="A29" s="7" t="s">
        <v>42</v>
      </c>
      <c r="B29" s="7" t="s">
        <v>113</v>
      </c>
      <c r="C29" s="12" t="s">
        <v>114</v>
      </c>
      <c r="D29" s="9" t="s">
        <v>102</v>
      </c>
      <c r="E29" s="9" t="s">
        <v>111</v>
      </c>
      <c r="F29" s="9" t="s">
        <v>104</v>
      </c>
      <c r="G29" s="9" t="s">
        <v>46</v>
      </c>
      <c r="H29" s="9" t="s">
        <v>47</v>
      </c>
      <c r="I29" s="9" t="s">
        <v>48</v>
      </c>
      <c r="J29" s="9" t="s">
        <v>115</v>
      </c>
      <c r="K29" s="9" t="s">
        <v>50</v>
      </c>
      <c r="L29" s="4" t="s">
        <v>116</v>
      </c>
      <c r="M29" s="13"/>
      <c r="N29" s="13"/>
      <c r="O29" s="13"/>
      <c r="P29" s="13"/>
      <c r="Q29" s="13"/>
      <c r="X29" s="7" t="s">
        <v>117</v>
      </c>
      <c r="Y29" s="4" t="s">
        <v>143</v>
      </c>
      <c r="Z29" s="7" t="s">
        <v>144</v>
      </c>
      <c r="AA29" s="7" t="s">
        <v>145</v>
      </c>
      <c r="AB29" s="7" t="s">
        <v>61</v>
      </c>
      <c r="AC29" s="7" t="s">
        <v>71</v>
      </c>
      <c r="AD29" s="7" t="s">
        <v>150</v>
      </c>
      <c r="AE29" s="7" t="s">
        <v>151</v>
      </c>
      <c r="AF29" s="7" t="s">
        <v>146</v>
      </c>
      <c r="AG29" s="7" t="s">
        <v>66</v>
      </c>
      <c r="AH29" s="7" t="s">
        <v>147</v>
      </c>
      <c r="AI29" s="4">
        <v>2.5</v>
      </c>
      <c r="AJ29" s="7" t="s">
        <v>74</v>
      </c>
      <c r="AK29" s="7" t="s">
        <v>152</v>
      </c>
      <c r="AL29" s="7">
        <f>VLOOKUP(Y29,'Crop Temp Lookup'!$A$27:$G$30,4)</f>
        <v>16</v>
      </c>
      <c r="AM29" s="4">
        <f>VLOOKUP(Y29,'Crop Temp Lookup'!$A$27:$G$30,5)</f>
        <v>20</v>
      </c>
      <c r="AN29" s="4">
        <f>VLOOKUP(Y29,'Crop Temp Lookup'!$A$27:$G$30,7)</f>
        <v>400</v>
      </c>
      <c r="AO29" s="7">
        <f>VLOOKUP(Y29,'Crop Temp Lookup'!$A$27:$H$27,8)</f>
        <v>500</v>
      </c>
      <c r="AP29" s="4">
        <v>350.0</v>
      </c>
      <c r="AQ29" s="4">
        <v>500.0</v>
      </c>
    </row>
    <row r="30" ht="12.75" customHeight="1">
      <c r="A30" s="7" t="s">
        <v>42</v>
      </c>
      <c r="B30" s="7" t="s">
        <v>121</v>
      </c>
      <c r="C30" s="12" t="s">
        <v>122</v>
      </c>
      <c r="D30" s="9" t="s">
        <v>102</v>
      </c>
      <c r="E30" s="9" t="s">
        <v>111</v>
      </c>
      <c r="F30" s="9" t="s">
        <v>104</v>
      </c>
      <c r="G30" s="9" t="s">
        <v>47</v>
      </c>
      <c r="H30" s="9" t="s">
        <v>48</v>
      </c>
      <c r="I30" s="9" t="s">
        <v>115</v>
      </c>
      <c r="J30" s="9" t="s">
        <v>123</v>
      </c>
      <c r="K30" s="9" t="s">
        <v>49</v>
      </c>
      <c r="L30" s="9" t="s">
        <v>50</v>
      </c>
      <c r="M30" s="4" t="s">
        <v>116</v>
      </c>
      <c r="N30" s="9" t="s">
        <v>56</v>
      </c>
      <c r="O30" s="11" t="s">
        <v>57</v>
      </c>
      <c r="P30" s="4" t="s">
        <v>78</v>
      </c>
      <c r="Q30" s="4" t="s">
        <v>91</v>
      </c>
      <c r="R30" s="4" t="s">
        <v>124</v>
      </c>
      <c r="X30" s="7" t="s">
        <v>125</v>
      </c>
      <c r="Y30" s="4" t="s">
        <v>143</v>
      </c>
      <c r="Z30" s="7" t="s">
        <v>144</v>
      </c>
      <c r="AA30" s="7" t="s">
        <v>145</v>
      </c>
      <c r="AB30" s="7" t="s">
        <v>61</v>
      </c>
      <c r="AC30" s="7" t="s">
        <v>62</v>
      </c>
      <c r="AD30" s="7" t="s">
        <v>85</v>
      </c>
      <c r="AE30" s="7" t="s">
        <v>64</v>
      </c>
      <c r="AF30" s="7" t="s">
        <v>146</v>
      </c>
      <c r="AG30" s="7" t="s">
        <v>66</v>
      </c>
      <c r="AH30" s="7" t="s">
        <v>147</v>
      </c>
      <c r="AI30" s="4">
        <v>2.5</v>
      </c>
      <c r="AJ30" s="7" t="s">
        <v>148</v>
      </c>
      <c r="AK30" s="7" t="s">
        <v>149</v>
      </c>
      <c r="AL30" s="7">
        <f>VLOOKUP(Y30,'Crop Temp Lookup'!$A$27:$G$30,4)</f>
        <v>16</v>
      </c>
      <c r="AM30" s="4">
        <f>VLOOKUP(Y30,'Crop Temp Lookup'!$A$27:$G$30,5)</f>
        <v>20</v>
      </c>
      <c r="AN30" s="4">
        <f>VLOOKUP(Y30,'Crop Temp Lookup'!$A$27:$G$30,7)</f>
        <v>400</v>
      </c>
      <c r="AO30" s="7">
        <f>VLOOKUP(Y30,'Crop Temp Lookup'!$A$27:$H$27,8)</f>
        <v>500</v>
      </c>
      <c r="AP30" s="4">
        <v>350.0</v>
      </c>
      <c r="AQ30" s="4">
        <v>500.0</v>
      </c>
    </row>
    <row r="31" ht="12.75" customHeight="1">
      <c r="A31" s="7" t="s">
        <v>42</v>
      </c>
      <c r="B31" s="7" t="s">
        <v>121</v>
      </c>
      <c r="C31" s="12" t="s">
        <v>122</v>
      </c>
      <c r="D31" s="9" t="s">
        <v>102</v>
      </c>
      <c r="E31" s="9" t="s">
        <v>111</v>
      </c>
      <c r="F31" s="9" t="s">
        <v>104</v>
      </c>
      <c r="G31" s="9" t="s">
        <v>47</v>
      </c>
      <c r="H31" s="9" t="s">
        <v>48</v>
      </c>
      <c r="I31" s="9" t="s">
        <v>115</v>
      </c>
      <c r="J31" s="9" t="s">
        <v>123</v>
      </c>
      <c r="K31" s="9" t="s">
        <v>49</v>
      </c>
      <c r="L31" s="9" t="s">
        <v>50</v>
      </c>
      <c r="M31" s="4" t="s">
        <v>116</v>
      </c>
      <c r="N31" s="9" t="s">
        <v>56</v>
      </c>
      <c r="O31" s="11" t="s">
        <v>57</v>
      </c>
      <c r="P31" s="4" t="s">
        <v>78</v>
      </c>
      <c r="Q31" s="4" t="s">
        <v>91</v>
      </c>
      <c r="R31" s="4" t="s">
        <v>124</v>
      </c>
      <c r="X31" s="7" t="s">
        <v>125</v>
      </c>
      <c r="Y31" s="4" t="s">
        <v>143</v>
      </c>
      <c r="Z31" s="7" t="s">
        <v>144</v>
      </c>
      <c r="AA31" s="7" t="s">
        <v>145</v>
      </c>
      <c r="AB31" s="7" t="s">
        <v>61</v>
      </c>
      <c r="AC31" s="7" t="s">
        <v>71</v>
      </c>
      <c r="AD31" s="7" t="s">
        <v>150</v>
      </c>
      <c r="AE31" s="7" t="s">
        <v>151</v>
      </c>
      <c r="AF31" s="7" t="s">
        <v>146</v>
      </c>
      <c r="AG31" s="7" t="s">
        <v>66</v>
      </c>
      <c r="AH31" s="7" t="s">
        <v>147</v>
      </c>
      <c r="AI31" s="4">
        <v>2.5</v>
      </c>
      <c r="AJ31" s="7" t="s">
        <v>74</v>
      </c>
      <c r="AK31" s="7" t="s">
        <v>152</v>
      </c>
      <c r="AL31" s="7">
        <f>VLOOKUP(Y31,'Crop Temp Lookup'!$A$27:$G$30,4)</f>
        <v>16</v>
      </c>
      <c r="AM31" s="4">
        <f>VLOOKUP(Y31,'Crop Temp Lookup'!$A$27:$G$30,5)</f>
        <v>20</v>
      </c>
      <c r="AN31" s="4">
        <f>VLOOKUP(Y31,'Crop Temp Lookup'!$A$27:$G$30,7)</f>
        <v>400</v>
      </c>
      <c r="AO31" s="7">
        <f>VLOOKUP(Y31,'Crop Temp Lookup'!$A$27:$H$27,8)</f>
        <v>500</v>
      </c>
      <c r="AP31" s="4">
        <v>350.0</v>
      </c>
      <c r="AQ31" s="4">
        <v>500.0</v>
      </c>
    </row>
    <row r="32" ht="12.75" customHeight="1">
      <c r="A32" s="7" t="s">
        <v>42</v>
      </c>
      <c r="B32" s="7" t="s">
        <v>43</v>
      </c>
      <c r="C32" s="12" t="s">
        <v>70</v>
      </c>
      <c r="D32" s="9" t="s">
        <v>45</v>
      </c>
      <c r="E32" s="9" t="s">
        <v>46</v>
      </c>
      <c r="F32" s="9" t="s">
        <v>47</v>
      </c>
      <c r="G32" s="9" t="s">
        <v>48</v>
      </c>
      <c r="H32" s="10" t="s">
        <v>49</v>
      </c>
      <c r="I32" s="10" t="s">
        <v>50</v>
      </c>
      <c r="J32" s="10" t="s">
        <v>51</v>
      </c>
      <c r="K32" s="10" t="s">
        <v>52</v>
      </c>
      <c r="L32" s="4" t="s">
        <v>53</v>
      </c>
      <c r="M32" s="4" t="s">
        <v>54</v>
      </c>
      <c r="N32" s="4" t="s">
        <v>55</v>
      </c>
      <c r="O32" s="4" t="s">
        <v>56</v>
      </c>
      <c r="P32" s="11" t="s">
        <v>57</v>
      </c>
      <c r="Q32" s="13"/>
      <c r="X32" s="7" t="s">
        <v>58</v>
      </c>
      <c r="Y32" s="4" t="s">
        <v>143</v>
      </c>
      <c r="Z32" s="7" t="s">
        <v>156</v>
      </c>
      <c r="AA32" s="7" t="s">
        <v>145</v>
      </c>
      <c r="AB32" s="7" t="s">
        <v>61</v>
      </c>
      <c r="AC32" s="7" t="s">
        <v>62</v>
      </c>
      <c r="AD32" s="7" t="s">
        <v>63</v>
      </c>
      <c r="AE32" s="7" t="s">
        <v>85</v>
      </c>
      <c r="AF32" s="7" t="s">
        <v>146</v>
      </c>
      <c r="AG32" s="7" t="s">
        <v>66</v>
      </c>
      <c r="AH32" s="7" t="s">
        <v>157</v>
      </c>
      <c r="AI32" s="4">
        <v>3.0</v>
      </c>
      <c r="AJ32" s="7" t="s">
        <v>148</v>
      </c>
      <c r="AK32" s="7" t="s">
        <v>107</v>
      </c>
      <c r="AL32" s="7">
        <f>VLOOKUP(Y32,'Crop Temp Lookup'!$A$27:$G$30,4)</f>
        <v>16</v>
      </c>
      <c r="AM32" s="4">
        <f>VLOOKUP(Y32,'Crop Temp Lookup'!$A$27:$G$30,5)</f>
        <v>20</v>
      </c>
      <c r="AN32" s="4">
        <f>VLOOKUP(Y32,'Crop Temp Lookup'!$A$27:$G$30,7)</f>
        <v>400</v>
      </c>
      <c r="AO32" s="7">
        <f>VLOOKUP(Y32,'Crop Temp Lookup'!$A$27:$H$27,8)</f>
        <v>500</v>
      </c>
      <c r="AP32" s="4">
        <v>350.0</v>
      </c>
      <c r="AQ32" s="4">
        <v>500.0</v>
      </c>
    </row>
    <row r="33" ht="12.75" customHeight="1">
      <c r="A33" s="7" t="s">
        <v>42</v>
      </c>
      <c r="B33" s="7" t="s">
        <v>43</v>
      </c>
      <c r="C33" s="12" t="s">
        <v>70</v>
      </c>
      <c r="D33" s="9" t="s">
        <v>45</v>
      </c>
      <c r="E33" s="9" t="s">
        <v>46</v>
      </c>
      <c r="F33" s="9" t="s">
        <v>47</v>
      </c>
      <c r="G33" s="9" t="s">
        <v>48</v>
      </c>
      <c r="H33" s="10" t="s">
        <v>49</v>
      </c>
      <c r="I33" s="10" t="s">
        <v>50</v>
      </c>
      <c r="J33" s="10" t="s">
        <v>51</v>
      </c>
      <c r="K33" s="10" t="s">
        <v>52</v>
      </c>
      <c r="L33" s="4" t="s">
        <v>53</v>
      </c>
      <c r="M33" s="4" t="s">
        <v>54</v>
      </c>
      <c r="N33" s="4" t="s">
        <v>55</v>
      </c>
      <c r="O33" s="4" t="s">
        <v>56</v>
      </c>
      <c r="P33" s="11" t="s">
        <v>57</v>
      </c>
      <c r="Q33" s="13"/>
      <c r="X33" s="7" t="s">
        <v>58</v>
      </c>
      <c r="Y33" s="4" t="s">
        <v>143</v>
      </c>
      <c r="Z33" s="7" t="s">
        <v>156</v>
      </c>
      <c r="AA33" s="7" t="s">
        <v>145</v>
      </c>
      <c r="AB33" s="7" t="s">
        <v>61</v>
      </c>
      <c r="AC33" s="7" t="s">
        <v>71</v>
      </c>
      <c r="AD33" s="7" t="s">
        <v>72</v>
      </c>
      <c r="AE33" s="7" t="s">
        <v>84</v>
      </c>
      <c r="AF33" s="7" t="s">
        <v>146</v>
      </c>
      <c r="AG33" s="7" t="s">
        <v>66</v>
      </c>
      <c r="AH33" s="7" t="s">
        <v>157</v>
      </c>
      <c r="AI33" s="4">
        <v>3.0</v>
      </c>
      <c r="AJ33" s="7" t="s">
        <v>84</v>
      </c>
      <c r="AK33" s="7" t="s">
        <v>120</v>
      </c>
      <c r="AL33" s="7">
        <f>VLOOKUP(Y33,'Crop Temp Lookup'!$A$27:$G$30,4)</f>
        <v>16</v>
      </c>
      <c r="AM33" s="4">
        <f>VLOOKUP(Y33,'Crop Temp Lookup'!$A$27:$G$30,5)</f>
        <v>20</v>
      </c>
      <c r="AN33" s="4">
        <f>VLOOKUP(Y33,'Crop Temp Lookup'!$A$27:$G$30,7)</f>
        <v>400</v>
      </c>
      <c r="AO33" s="7">
        <f>VLOOKUP(Y33,'Crop Temp Lookup'!$A$27:$H$27,8)</f>
        <v>500</v>
      </c>
      <c r="AP33" s="4">
        <v>350.0</v>
      </c>
      <c r="AQ33" s="4">
        <v>500.0</v>
      </c>
    </row>
    <row r="34" ht="12.75" customHeight="1">
      <c r="A34" s="7" t="s">
        <v>42</v>
      </c>
      <c r="B34" s="7" t="s">
        <v>76</v>
      </c>
      <c r="C34" s="12" t="s">
        <v>77</v>
      </c>
      <c r="D34" s="9" t="s">
        <v>45</v>
      </c>
      <c r="E34" s="9" t="s">
        <v>46</v>
      </c>
      <c r="F34" s="9" t="s">
        <v>48</v>
      </c>
      <c r="G34" s="9" t="s">
        <v>49</v>
      </c>
      <c r="H34" s="9" t="s">
        <v>52</v>
      </c>
      <c r="I34" s="9" t="s">
        <v>53</v>
      </c>
      <c r="J34" s="9" t="s">
        <v>54</v>
      </c>
      <c r="K34" s="4" t="s">
        <v>55</v>
      </c>
      <c r="L34" s="4" t="s">
        <v>56</v>
      </c>
      <c r="M34" s="11" t="s">
        <v>57</v>
      </c>
      <c r="N34" s="4" t="s">
        <v>78</v>
      </c>
      <c r="O34" s="4" t="s">
        <v>79</v>
      </c>
      <c r="P34" s="4" t="s">
        <v>80</v>
      </c>
      <c r="Q34" s="13"/>
      <c r="X34" s="7" t="s">
        <v>81</v>
      </c>
      <c r="Y34" s="4" t="s">
        <v>143</v>
      </c>
      <c r="Z34" s="7" t="s">
        <v>156</v>
      </c>
      <c r="AA34" s="7" t="s">
        <v>145</v>
      </c>
      <c r="AB34" s="7" t="s">
        <v>61</v>
      </c>
      <c r="AC34" s="7" t="s">
        <v>62</v>
      </c>
      <c r="AD34" s="7" t="s">
        <v>82</v>
      </c>
      <c r="AE34" s="7" t="s">
        <v>85</v>
      </c>
      <c r="AF34" s="7" t="s">
        <v>146</v>
      </c>
      <c r="AG34" s="7" t="s">
        <v>66</v>
      </c>
      <c r="AH34" s="7" t="s">
        <v>157</v>
      </c>
      <c r="AI34" s="4">
        <v>3.0</v>
      </c>
      <c r="AJ34" s="7" t="s">
        <v>155</v>
      </c>
      <c r="AK34" s="7" t="s">
        <v>107</v>
      </c>
      <c r="AL34" s="7">
        <f>VLOOKUP(Y34,'Crop Temp Lookup'!$A$27:$G$30,4)</f>
        <v>16</v>
      </c>
      <c r="AM34" s="4">
        <f>VLOOKUP(Y34,'Crop Temp Lookup'!$A$27:$G$30,5)</f>
        <v>20</v>
      </c>
      <c r="AN34" s="4">
        <f>VLOOKUP(Y34,'Crop Temp Lookup'!$A$27:$G$30,7)</f>
        <v>400</v>
      </c>
      <c r="AO34" s="7">
        <f>VLOOKUP(Y34,'Crop Temp Lookup'!$A$27:$H$27,8)</f>
        <v>500</v>
      </c>
      <c r="AP34" s="4">
        <v>350.0</v>
      </c>
      <c r="AQ34" s="4">
        <v>500.0</v>
      </c>
    </row>
    <row r="35" ht="12.75" customHeight="1">
      <c r="A35" s="7" t="s">
        <v>42</v>
      </c>
      <c r="B35" s="7" t="s">
        <v>76</v>
      </c>
      <c r="C35" s="12" t="s">
        <v>77</v>
      </c>
      <c r="D35" s="9" t="s">
        <v>45</v>
      </c>
      <c r="E35" s="9" t="s">
        <v>46</v>
      </c>
      <c r="F35" s="9" t="s">
        <v>48</v>
      </c>
      <c r="G35" s="9" t="s">
        <v>49</v>
      </c>
      <c r="H35" s="9" t="s">
        <v>52</v>
      </c>
      <c r="I35" s="9" t="s">
        <v>53</v>
      </c>
      <c r="J35" s="9" t="s">
        <v>54</v>
      </c>
      <c r="K35" s="4" t="s">
        <v>55</v>
      </c>
      <c r="L35" s="4" t="s">
        <v>56</v>
      </c>
      <c r="M35" s="11" t="s">
        <v>57</v>
      </c>
      <c r="N35" s="4" t="s">
        <v>78</v>
      </c>
      <c r="O35" s="4" t="s">
        <v>79</v>
      </c>
      <c r="P35" s="4" t="s">
        <v>80</v>
      </c>
      <c r="Q35" s="13"/>
      <c r="X35" s="7" t="s">
        <v>81</v>
      </c>
      <c r="Y35" s="4" t="s">
        <v>143</v>
      </c>
      <c r="Z35" s="7" t="s">
        <v>156</v>
      </c>
      <c r="AA35" s="7" t="s">
        <v>145</v>
      </c>
      <c r="AB35" s="7" t="s">
        <v>61</v>
      </c>
      <c r="AC35" s="7" t="s">
        <v>71</v>
      </c>
      <c r="AD35" s="7" t="s">
        <v>72</v>
      </c>
      <c r="AE35" s="7" t="s">
        <v>84</v>
      </c>
      <c r="AF35" s="7" t="s">
        <v>146</v>
      </c>
      <c r="AG35" s="7" t="s">
        <v>66</v>
      </c>
      <c r="AH35" s="7" t="s">
        <v>157</v>
      </c>
      <c r="AI35" s="4">
        <v>3.0</v>
      </c>
      <c r="AJ35" s="7" t="s">
        <v>84</v>
      </c>
      <c r="AK35" s="7" t="s">
        <v>120</v>
      </c>
      <c r="AL35" s="7">
        <f>VLOOKUP(Y35,'Crop Temp Lookup'!$A$27:$G$30,4)</f>
        <v>16</v>
      </c>
      <c r="AM35" s="4">
        <f>VLOOKUP(Y35,'Crop Temp Lookup'!$A$27:$G$30,5)</f>
        <v>20</v>
      </c>
      <c r="AN35" s="4">
        <f>VLOOKUP(Y35,'Crop Temp Lookup'!$A$27:$G$30,7)</f>
        <v>400</v>
      </c>
      <c r="AO35" s="7">
        <f>VLOOKUP(Y35,'Crop Temp Lookup'!$A$27:$H$27,8)</f>
        <v>500</v>
      </c>
      <c r="AP35" s="4">
        <v>350.0</v>
      </c>
      <c r="AQ35" s="4">
        <v>500.0</v>
      </c>
    </row>
    <row r="36" ht="12.75" customHeight="1">
      <c r="A36" s="7" t="s">
        <v>42</v>
      </c>
      <c r="B36" s="7" t="s">
        <v>86</v>
      </c>
      <c r="C36" s="12" t="s">
        <v>87</v>
      </c>
      <c r="D36" s="9" t="s">
        <v>48</v>
      </c>
      <c r="E36" s="9" t="s">
        <v>49</v>
      </c>
      <c r="F36" s="9" t="s">
        <v>52</v>
      </c>
      <c r="G36" s="9" t="s">
        <v>51</v>
      </c>
      <c r="H36" s="9" t="s">
        <v>53</v>
      </c>
      <c r="I36" s="9" t="s">
        <v>54</v>
      </c>
      <c r="J36" s="9" t="s">
        <v>55</v>
      </c>
      <c r="K36" s="9" t="s">
        <v>56</v>
      </c>
      <c r="L36" s="11" t="s">
        <v>57</v>
      </c>
      <c r="M36" s="4" t="s">
        <v>78</v>
      </c>
      <c r="N36" s="4" t="s">
        <v>88</v>
      </c>
      <c r="O36" s="4" t="s">
        <v>89</v>
      </c>
      <c r="P36" s="4" t="s">
        <v>90</v>
      </c>
      <c r="Q36" s="4" t="s">
        <v>79</v>
      </c>
      <c r="R36" s="4" t="s">
        <v>80</v>
      </c>
      <c r="S36" s="4" t="s">
        <v>91</v>
      </c>
      <c r="X36" s="7" t="s">
        <v>92</v>
      </c>
      <c r="Y36" s="4" t="s">
        <v>143</v>
      </c>
      <c r="Z36" s="7" t="s">
        <v>156</v>
      </c>
      <c r="AA36" s="7" t="s">
        <v>145</v>
      </c>
      <c r="AB36" s="7" t="s">
        <v>61</v>
      </c>
      <c r="AC36" s="7" t="s">
        <v>61</v>
      </c>
      <c r="AD36" s="7" t="s">
        <v>85</v>
      </c>
      <c r="AE36" s="7" t="s">
        <v>64</v>
      </c>
      <c r="AF36" s="7" t="s">
        <v>146</v>
      </c>
      <c r="AG36" s="7" t="s">
        <v>66</v>
      </c>
      <c r="AH36" s="7" t="s">
        <v>157</v>
      </c>
      <c r="AI36" s="4">
        <v>3.0</v>
      </c>
      <c r="AJ36" s="7" t="s">
        <v>68</v>
      </c>
      <c r="AK36" s="7" t="s">
        <v>93</v>
      </c>
      <c r="AL36" s="7">
        <f>VLOOKUP(Y36,'Crop Temp Lookup'!$A$27:$G$30,4)</f>
        <v>16</v>
      </c>
      <c r="AM36" s="4">
        <f>VLOOKUP(Y36,'Crop Temp Lookup'!$A$27:$G$30,5)</f>
        <v>20</v>
      </c>
      <c r="AN36" s="4">
        <f>VLOOKUP(Y36,'Crop Temp Lookup'!$A$27:$G$30,7)</f>
        <v>400</v>
      </c>
      <c r="AO36" s="7">
        <f>VLOOKUP(Y36,'Crop Temp Lookup'!$A$27:$H$27,8)</f>
        <v>500</v>
      </c>
      <c r="AP36" s="4">
        <v>350.0</v>
      </c>
      <c r="AQ36" s="4">
        <v>500.0</v>
      </c>
    </row>
    <row r="37" ht="12.75" customHeight="1">
      <c r="A37" s="7" t="s">
        <v>42</v>
      </c>
      <c r="B37" s="7" t="s">
        <v>158</v>
      </c>
      <c r="C37" s="12" t="s">
        <v>159</v>
      </c>
      <c r="D37" s="4" t="s">
        <v>46</v>
      </c>
      <c r="E37" s="9" t="s">
        <v>48</v>
      </c>
      <c r="F37" s="14" t="s">
        <v>49</v>
      </c>
      <c r="G37" s="14" t="s">
        <v>116</v>
      </c>
      <c r="H37" s="14" t="s">
        <v>50</v>
      </c>
      <c r="I37" s="14" t="s">
        <v>51</v>
      </c>
      <c r="J37" s="14" t="s">
        <v>52</v>
      </c>
      <c r="K37" s="9" t="s">
        <v>53</v>
      </c>
      <c r="L37" s="9" t="s">
        <v>54</v>
      </c>
      <c r="M37" s="9" t="s">
        <v>55</v>
      </c>
      <c r="N37" s="9" t="s">
        <v>56</v>
      </c>
      <c r="O37" s="11" t="s">
        <v>57</v>
      </c>
      <c r="P37" s="4" t="s">
        <v>78</v>
      </c>
      <c r="Q37" s="4" t="s">
        <v>88</v>
      </c>
      <c r="R37" s="4" t="s">
        <v>79</v>
      </c>
      <c r="X37" s="7" t="s">
        <v>160</v>
      </c>
      <c r="Y37" s="4" t="s">
        <v>143</v>
      </c>
      <c r="Z37" s="7" t="s">
        <v>156</v>
      </c>
      <c r="AA37" s="7" t="s">
        <v>145</v>
      </c>
      <c r="AB37" s="7" t="s">
        <v>61</v>
      </c>
      <c r="AC37" s="7" t="s">
        <v>62</v>
      </c>
      <c r="AD37" s="7" t="s">
        <v>85</v>
      </c>
      <c r="AE37" s="7" t="s">
        <v>64</v>
      </c>
      <c r="AF37" s="7" t="s">
        <v>146</v>
      </c>
      <c r="AG37" s="7" t="s">
        <v>66</v>
      </c>
      <c r="AH37" s="7" t="s">
        <v>161</v>
      </c>
      <c r="AI37" s="4">
        <v>4.0</v>
      </c>
      <c r="AJ37" s="7" t="s">
        <v>68</v>
      </c>
      <c r="AK37" s="7" t="s">
        <v>133</v>
      </c>
      <c r="AL37" s="7">
        <f>VLOOKUP(Y37,'Crop Temp Lookup'!$A$27:$G$30,4)</f>
        <v>16</v>
      </c>
      <c r="AM37" s="4">
        <f>VLOOKUP(Y37,'Crop Temp Lookup'!$A$27:$G$30,5)</f>
        <v>20</v>
      </c>
      <c r="AN37" s="4">
        <f>VLOOKUP(Y37,'Crop Temp Lookup'!$A$27:$G$30,7)</f>
        <v>400</v>
      </c>
      <c r="AO37" s="7">
        <f>VLOOKUP(Y37,'Crop Temp Lookup'!$A$27:$H$27,8)</f>
        <v>500</v>
      </c>
      <c r="AP37" s="4">
        <v>350.0</v>
      </c>
      <c r="AQ37" s="4">
        <v>500.0</v>
      </c>
    </row>
    <row r="38" ht="12.75" customHeight="1">
      <c r="A38" s="7" t="s">
        <v>42</v>
      </c>
      <c r="B38" s="7" t="s">
        <v>158</v>
      </c>
      <c r="C38" s="12" t="s">
        <v>159</v>
      </c>
      <c r="D38" s="4" t="s">
        <v>46</v>
      </c>
      <c r="E38" s="9" t="s">
        <v>48</v>
      </c>
      <c r="F38" s="14" t="s">
        <v>49</v>
      </c>
      <c r="G38" s="14" t="s">
        <v>116</v>
      </c>
      <c r="H38" s="14" t="s">
        <v>50</v>
      </c>
      <c r="I38" s="14" t="s">
        <v>51</v>
      </c>
      <c r="J38" s="14" t="s">
        <v>52</v>
      </c>
      <c r="K38" s="9" t="s">
        <v>53</v>
      </c>
      <c r="L38" s="9" t="s">
        <v>54</v>
      </c>
      <c r="M38" s="9" t="s">
        <v>55</v>
      </c>
      <c r="N38" s="9" t="s">
        <v>56</v>
      </c>
      <c r="O38" s="11" t="s">
        <v>57</v>
      </c>
      <c r="P38" s="4" t="s">
        <v>78</v>
      </c>
      <c r="Q38" s="4" t="s">
        <v>88</v>
      </c>
      <c r="R38" s="4" t="s">
        <v>79</v>
      </c>
      <c r="X38" s="7" t="s">
        <v>160</v>
      </c>
      <c r="Y38" s="4" t="s">
        <v>143</v>
      </c>
      <c r="Z38" s="7" t="s">
        <v>156</v>
      </c>
      <c r="AA38" s="7" t="s">
        <v>145</v>
      </c>
      <c r="AB38" s="7" t="s">
        <v>61</v>
      </c>
      <c r="AC38" s="7" t="s">
        <v>71</v>
      </c>
      <c r="AD38" s="7" t="s">
        <v>73</v>
      </c>
      <c r="AE38" s="7" t="s">
        <v>69</v>
      </c>
      <c r="AF38" s="7" t="s">
        <v>146</v>
      </c>
      <c r="AG38" s="7" t="s">
        <v>66</v>
      </c>
      <c r="AH38" s="7" t="s">
        <v>161</v>
      </c>
      <c r="AI38" s="4">
        <v>4.0</v>
      </c>
      <c r="AJ38" s="7" t="s">
        <v>119</v>
      </c>
      <c r="AK38" s="7" t="s">
        <v>162</v>
      </c>
      <c r="AL38" s="7">
        <f>VLOOKUP(Y38,'Crop Temp Lookup'!$A$27:$G$30,4)</f>
        <v>16</v>
      </c>
      <c r="AM38" s="4">
        <f>VLOOKUP(Y38,'Crop Temp Lookup'!$A$27:$G$30,5)</f>
        <v>20</v>
      </c>
      <c r="AN38" s="4">
        <f>VLOOKUP(Y38,'Crop Temp Lookup'!$A$27:$G$30,7)</f>
        <v>400</v>
      </c>
      <c r="AO38" s="7">
        <f>VLOOKUP(Y38,'Crop Temp Lookup'!$A$27:$H$27,8)</f>
        <v>500</v>
      </c>
      <c r="AP38" s="4">
        <v>350.0</v>
      </c>
      <c r="AQ38" s="4">
        <v>500.0</v>
      </c>
    </row>
    <row r="39" ht="12.75" customHeight="1">
      <c r="A39" s="7" t="s">
        <v>42</v>
      </c>
      <c r="B39" s="7" t="s">
        <v>163</v>
      </c>
      <c r="C39" s="12" t="s">
        <v>164</v>
      </c>
      <c r="D39" s="9" t="s">
        <v>48</v>
      </c>
      <c r="E39" s="9" t="s">
        <v>88</v>
      </c>
      <c r="F39" s="9" t="s">
        <v>79</v>
      </c>
      <c r="G39" s="9" t="s">
        <v>52</v>
      </c>
      <c r="H39" s="13"/>
      <c r="I39" s="13"/>
      <c r="J39" s="13"/>
      <c r="K39" s="13"/>
      <c r="L39" s="13"/>
      <c r="M39" s="13"/>
      <c r="N39" s="13"/>
      <c r="O39" s="13"/>
      <c r="P39" s="13"/>
      <c r="Q39" s="13"/>
      <c r="X39" s="7" t="s">
        <v>165</v>
      </c>
      <c r="Y39" s="4" t="s">
        <v>143</v>
      </c>
      <c r="Z39" s="7" t="s">
        <v>156</v>
      </c>
      <c r="AA39" s="7" t="s">
        <v>145</v>
      </c>
      <c r="AB39" s="7" t="s">
        <v>61</v>
      </c>
      <c r="AC39" s="7" t="s">
        <v>62</v>
      </c>
      <c r="AD39" s="7" t="s">
        <v>85</v>
      </c>
      <c r="AE39" s="7" t="s">
        <v>64</v>
      </c>
      <c r="AF39" s="7" t="s">
        <v>146</v>
      </c>
      <c r="AG39" s="7" t="s">
        <v>66</v>
      </c>
      <c r="AH39" s="7" t="s">
        <v>161</v>
      </c>
      <c r="AI39" s="4">
        <v>4.0</v>
      </c>
      <c r="AJ39" s="7" t="s">
        <v>68</v>
      </c>
      <c r="AK39" s="7" t="s">
        <v>133</v>
      </c>
      <c r="AL39" s="7">
        <f>VLOOKUP(Y39,'Crop Temp Lookup'!$A$27:$G$30,4)</f>
        <v>16</v>
      </c>
      <c r="AM39" s="4">
        <f>VLOOKUP(Y39,'Crop Temp Lookup'!$A$27:$G$30,5)</f>
        <v>20</v>
      </c>
      <c r="AN39" s="4">
        <f>VLOOKUP(Y39,'Crop Temp Lookup'!$A$27:$G$30,7)</f>
        <v>400</v>
      </c>
      <c r="AO39" s="7">
        <f>VLOOKUP(Y39,'Crop Temp Lookup'!$A$27:$H$27,8)</f>
        <v>500</v>
      </c>
      <c r="AP39" s="4">
        <v>350.0</v>
      </c>
      <c r="AQ39" s="4">
        <v>500.0</v>
      </c>
    </row>
    <row r="40" ht="12.75" customHeight="1">
      <c r="A40" s="7" t="s">
        <v>42</v>
      </c>
      <c r="B40" s="7" t="s">
        <v>163</v>
      </c>
      <c r="C40" s="12" t="s">
        <v>164</v>
      </c>
      <c r="D40" s="9" t="s">
        <v>48</v>
      </c>
      <c r="E40" s="9" t="s">
        <v>88</v>
      </c>
      <c r="F40" s="9" t="s">
        <v>79</v>
      </c>
      <c r="G40" s="9" t="s">
        <v>52</v>
      </c>
      <c r="H40" s="13"/>
      <c r="I40" s="13"/>
      <c r="J40" s="13"/>
      <c r="K40" s="13"/>
      <c r="L40" s="13"/>
      <c r="M40" s="13"/>
      <c r="N40" s="13"/>
      <c r="O40" s="13"/>
      <c r="P40" s="13"/>
      <c r="Q40" s="13"/>
      <c r="X40" s="7" t="s">
        <v>165</v>
      </c>
      <c r="Y40" s="4" t="s">
        <v>143</v>
      </c>
      <c r="Z40" s="7" t="s">
        <v>156</v>
      </c>
      <c r="AA40" s="7" t="s">
        <v>145</v>
      </c>
      <c r="AB40" s="7" t="s">
        <v>61</v>
      </c>
      <c r="AC40" s="7" t="s">
        <v>71</v>
      </c>
      <c r="AD40" s="7" t="s">
        <v>73</v>
      </c>
      <c r="AE40" s="7" t="s">
        <v>126</v>
      </c>
      <c r="AF40" s="7" t="s">
        <v>146</v>
      </c>
      <c r="AG40" s="7" t="s">
        <v>66</v>
      </c>
      <c r="AH40" s="7" t="s">
        <v>161</v>
      </c>
      <c r="AI40" s="4">
        <v>4.0</v>
      </c>
      <c r="AJ40" s="7" t="s">
        <v>119</v>
      </c>
      <c r="AK40" s="7" t="s">
        <v>63</v>
      </c>
      <c r="AL40" s="7">
        <f>VLOOKUP(Y40,'Crop Temp Lookup'!$A$27:$G$30,4)</f>
        <v>16</v>
      </c>
      <c r="AM40" s="4">
        <f>VLOOKUP(Y40,'Crop Temp Lookup'!$A$27:$G$30,5)</f>
        <v>20</v>
      </c>
      <c r="AN40" s="4">
        <f>VLOOKUP(Y40,'Crop Temp Lookup'!$A$27:$G$30,7)</f>
        <v>400</v>
      </c>
      <c r="AO40" s="7">
        <f>VLOOKUP(Y40,'Crop Temp Lookup'!$A$27:$H$27,8)</f>
        <v>500</v>
      </c>
      <c r="AP40" s="4">
        <v>350.0</v>
      </c>
      <c r="AQ40" s="4">
        <v>500.0</v>
      </c>
    </row>
    <row r="41" ht="12.75" customHeight="1">
      <c r="A41" s="7" t="s">
        <v>42</v>
      </c>
      <c r="B41" s="7" t="s">
        <v>166</v>
      </c>
      <c r="C41" s="12" t="s">
        <v>167</v>
      </c>
      <c r="D41" s="9" t="s">
        <v>48</v>
      </c>
      <c r="E41" s="9" t="s">
        <v>51</v>
      </c>
      <c r="F41" s="9" t="s">
        <v>52</v>
      </c>
      <c r="G41" s="9" t="s">
        <v>54</v>
      </c>
      <c r="H41" s="9" t="s">
        <v>55</v>
      </c>
      <c r="I41" s="9" t="s">
        <v>88</v>
      </c>
      <c r="J41" s="9" t="s">
        <v>56</v>
      </c>
      <c r="K41" s="11" t="s">
        <v>57</v>
      </c>
      <c r="L41" s="4" t="s">
        <v>78</v>
      </c>
      <c r="M41" s="4" t="s">
        <v>89</v>
      </c>
      <c r="N41" s="4" t="s">
        <v>79</v>
      </c>
      <c r="O41" s="4" t="s">
        <v>46</v>
      </c>
      <c r="X41" s="7" t="s">
        <v>168</v>
      </c>
      <c r="Y41" s="4" t="s">
        <v>143</v>
      </c>
      <c r="Z41" s="7" t="s">
        <v>156</v>
      </c>
      <c r="AA41" s="7" t="s">
        <v>145</v>
      </c>
      <c r="AB41" s="7" t="s">
        <v>61</v>
      </c>
      <c r="AC41" s="7" t="s">
        <v>62</v>
      </c>
      <c r="AD41" s="7" t="s">
        <v>85</v>
      </c>
      <c r="AE41" s="7" t="s">
        <v>64</v>
      </c>
      <c r="AF41" s="7" t="s">
        <v>146</v>
      </c>
      <c r="AG41" s="7" t="s">
        <v>66</v>
      </c>
      <c r="AH41" s="7" t="s">
        <v>161</v>
      </c>
      <c r="AI41" s="4">
        <v>4.0</v>
      </c>
      <c r="AJ41" s="7" t="s">
        <v>68</v>
      </c>
      <c r="AK41" s="7" t="s">
        <v>133</v>
      </c>
      <c r="AL41" s="7">
        <f>VLOOKUP(Y41,'Crop Temp Lookup'!$A$27:$G$30,4)</f>
        <v>16</v>
      </c>
      <c r="AM41" s="4">
        <f>VLOOKUP(Y41,'Crop Temp Lookup'!$A$27:$G$30,5)</f>
        <v>20</v>
      </c>
      <c r="AN41" s="4">
        <f>VLOOKUP(Y41,'Crop Temp Lookup'!$A$27:$G$30,7)</f>
        <v>400</v>
      </c>
      <c r="AO41" s="7">
        <f>VLOOKUP(Y41,'Crop Temp Lookup'!$A$27:$H$27,8)</f>
        <v>500</v>
      </c>
      <c r="AP41" s="4">
        <v>350.0</v>
      </c>
      <c r="AQ41" s="4">
        <v>500.0</v>
      </c>
    </row>
    <row r="42" ht="12.75" customHeight="1">
      <c r="A42" s="7" t="s">
        <v>42</v>
      </c>
      <c r="B42" s="7" t="s">
        <v>166</v>
      </c>
      <c r="C42" s="12" t="s">
        <v>167</v>
      </c>
      <c r="D42" s="9" t="s">
        <v>48</v>
      </c>
      <c r="E42" s="9" t="s">
        <v>51</v>
      </c>
      <c r="F42" s="9" t="s">
        <v>52</v>
      </c>
      <c r="G42" s="9" t="s">
        <v>54</v>
      </c>
      <c r="H42" s="9" t="s">
        <v>55</v>
      </c>
      <c r="I42" s="9" t="s">
        <v>88</v>
      </c>
      <c r="J42" s="9" t="s">
        <v>56</v>
      </c>
      <c r="K42" s="11" t="s">
        <v>57</v>
      </c>
      <c r="L42" s="4" t="s">
        <v>78</v>
      </c>
      <c r="M42" s="4" t="s">
        <v>89</v>
      </c>
      <c r="N42" s="4" t="s">
        <v>79</v>
      </c>
      <c r="O42" s="4" t="s">
        <v>46</v>
      </c>
      <c r="X42" s="7" t="s">
        <v>168</v>
      </c>
      <c r="Y42" s="4" t="s">
        <v>143</v>
      </c>
      <c r="Z42" s="7" t="s">
        <v>156</v>
      </c>
      <c r="AA42" s="7" t="s">
        <v>145</v>
      </c>
      <c r="AB42" s="7" t="s">
        <v>61</v>
      </c>
      <c r="AC42" s="7" t="s">
        <v>71</v>
      </c>
      <c r="AD42" s="7" t="s">
        <v>150</v>
      </c>
      <c r="AE42" s="7" t="s">
        <v>151</v>
      </c>
      <c r="AF42" s="7" t="s">
        <v>146</v>
      </c>
      <c r="AG42" s="7" t="s">
        <v>66</v>
      </c>
      <c r="AH42" s="7" t="s">
        <v>161</v>
      </c>
      <c r="AI42" s="4">
        <v>4.0</v>
      </c>
      <c r="AJ42" s="7" t="s">
        <v>108</v>
      </c>
      <c r="AK42" s="7" t="s">
        <v>162</v>
      </c>
      <c r="AL42" s="7">
        <f>VLOOKUP(Y42,'Crop Temp Lookup'!$A$27:$G$30,4)</f>
        <v>16</v>
      </c>
      <c r="AM42" s="4">
        <f>VLOOKUP(Y42,'Crop Temp Lookup'!$A$27:$G$30,5)</f>
        <v>20</v>
      </c>
      <c r="AN42" s="4">
        <f>VLOOKUP(Y42,'Crop Temp Lookup'!$A$27:$G$30,7)</f>
        <v>400</v>
      </c>
      <c r="AO42" s="7">
        <f>VLOOKUP(Y42,'Crop Temp Lookup'!$A$27:$H$27,8)</f>
        <v>500</v>
      </c>
      <c r="AP42" s="4">
        <v>350.0</v>
      </c>
      <c r="AQ42" s="4">
        <v>500.0</v>
      </c>
    </row>
    <row r="43" ht="12.75" customHeight="1">
      <c r="A43" s="7" t="s">
        <v>42</v>
      </c>
      <c r="B43" s="7" t="s">
        <v>128</v>
      </c>
      <c r="C43" s="12" t="s">
        <v>129</v>
      </c>
      <c r="D43" s="9" t="s">
        <v>45</v>
      </c>
      <c r="E43" s="9" t="s">
        <v>111</v>
      </c>
      <c r="F43" s="9" t="s">
        <v>103</v>
      </c>
      <c r="G43" s="9" t="s">
        <v>46</v>
      </c>
      <c r="H43" s="9" t="s">
        <v>47</v>
      </c>
      <c r="I43" s="9" t="s">
        <v>48</v>
      </c>
      <c r="J43" s="10" t="s">
        <v>49</v>
      </c>
      <c r="K43" s="10" t="s">
        <v>50</v>
      </c>
      <c r="L43" s="10" t="s">
        <v>51</v>
      </c>
      <c r="M43" s="10" t="s">
        <v>52</v>
      </c>
      <c r="N43" s="4" t="s">
        <v>53</v>
      </c>
      <c r="O43" s="4" t="s">
        <v>54</v>
      </c>
      <c r="X43" s="7" t="s">
        <v>131</v>
      </c>
      <c r="Y43" s="4" t="s">
        <v>143</v>
      </c>
      <c r="Z43" s="7" t="s">
        <v>156</v>
      </c>
      <c r="AA43" s="7" t="s">
        <v>145</v>
      </c>
      <c r="AB43" s="7" t="s">
        <v>61</v>
      </c>
      <c r="AC43" s="7" t="s">
        <v>62</v>
      </c>
      <c r="AD43" s="7" t="s">
        <v>63</v>
      </c>
      <c r="AE43" s="7" t="s">
        <v>85</v>
      </c>
      <c r="AF43" s="7" t="s">
        <v>146</v>
      </c>
      <c r="AG43" s="7" t="s">
        <v>66</v>
      </c>
      <c r="AH43" s="7" t="s">
        <v>169</v>
      </c>
      <c r="AI43" s="4">
        <v>3.0</v>
      </c>
      <c r="AJ43" s="7" t="s">
        <v>148</v>
      </c>
      <c r="AK43" s="7" t="s">
        <v>149</v>
      </c>
      <c r="AL43" s="7">
        <f>VLOOKUP(Y43,'Crop Temp Lookup'!$A$27:$G$30,4)</f>
        <v>16</v>
      </c>
      <c r="AM43" s="4">
        <f>VLOOKUP(Y43,'Crop Temp Lookup'!$A$27:$G$30,5)</f>
        <v>20</v>
      </c>
      <c r="AN43" s="4">
        <f>VLOOKUP(Y43,'Crop Temp Lookup'!$A$27:$G$30,7)</f>
        <v>400</v>
      </c>
      <c r="AO43" s="7">
        <f>VLOOKUP(Y43,'Crop Temp Lookup'!$A$27:$H$27,8)</f>
        <v>500</v>
      </c>
      <c r="AP43" s="4">
        <v>350.0</v>
      </c>
      <c r="AQ43" s="4">
        <v>500.0</v>
      </c>
    </row>
    <row r="44" ht="12.75" customHeight="1">
      <c r="A44" s="7" t="s">
        <v>42</v>
      </c>
      <c r="B44" s="7" t="s">
        <v>128</v>
      </c>
      <c r="C44" s="12" t="s">
        <v>129</v>
      </c>
      <c r="D44" s="9" t="s">
        <v>45</v>
      </c>
      <c r="E44" s="9" t="s">
        <v>111</v>
      </c>
      <c r="F44" s="9" t="s">
        <v>103</v>
      </c>
      <c r="G44" s="9" t="s">
        <v>46</v>
      </c>
      <c r="H44" s="9" t="s">
        <v>47</v>
      </c>
      <c r="I44" s="9" t="s">
        <v>48</v>
      </c>
      <c r="J44" s="10" t="s">
        <v>49</v>
      </c>
      <c r="K44" s="10" t="s">
        <v>50</v>
      </c>
      <c r="L44" s="10" t="s">
        <v>51</v>
      </c>
      <c r="M44" s="10" t="s">
        <v>52</v>
      </c>
      <c r="N44" s="4" t="s">
        <v>53</v>
      </c>
      <c r="O44" s="4" t="s">
        <v>54</v>
      </c>
      <c r="X44" s="7" t="s">
        <v>131</v>
      </c>
      <c r="Y44" s="4" t="s">
        <v>143</v>
      </c>
      <c r="Z44" s="7" t="s">
        <v>156</v>
      </c>
      <c r="AA44" s="7" t="s">
        <v>145</v>
      </c>
      <c r="AB44" s="7" t="s">
        <v>61</v>
      </c>
      <c r="AC44" s="7" t="s">
        <v>71</v>
      </c>
      <c r="AD44" s="7" t="s">
        <v>84</v>
      </c>
      <c r="AE44" s="7" t="s">
        <v>126</v>
      </c>
      <c r="AF44" s="7" t="s">
        <v>146</v>
      </c>
      <c r="AG44" s="7" t="s">
        <v>66</v>
      </c>
      <c r="AH44" s="7" t="s">
        <v>169</v>
      </c>
      <c r="AI44" s="4">
        <v>3.0</v>
      </c>
      <c r="AJ44" s="7" t="s">
        <v>170</v>
      </c>
      <c r="AK44" s="7" t="s">
        <v>120</v>
      </c>
      <c r="AL44" s="7">
        <f>VLOOKUP(Y44,'Crop Temp Lookup'!$A$27:$G$30,4)</f>
        <v>16</v>
      </c>
      <c r="AM44" s="4">
        <f>VLOOKUP(Y44,'Crop Temp Lookup'!$A$27:$G$30,5)</f>
        <v>20</v>
      </c>
      <c r="AN44" s="4">
        <f>VLOOKUP(Y44,'Crop Temp Lookup'!$A$27:$G$30,7)</f>
        <v>400</v>
      </c>
      <c r="AO44" s="7">
        <f>VLOOKUP(Y44,'Crop Temp Lookup'!$A$27:$H$27,8)</f>
        <v>500</v>
      </c>
      <c r="AP44" s="4">
        <v>350.0</v>
      </c>
      <c r="AQ44" s="4">
        <v>500.0</v>
      </c>
    </row>
    <row r="45" ht="12.75" customHeight="1">
      <c r="A45" s="7" t="s">
        <v>42</v>
      </c>
      <c r="B45" s="7" t="s">
        <v>134</v>
      </c>
      <c r="C45" s="12" t="s">
        <v>135</v>
      </c>
      <c r="D45" s="9" t="s">
        <v>46</v>
      </c>
      <c r="E45" s="9" t="s">
        <v>47</v>
      </c>
      <c r="F45" s="9" t="s">
        <v>48</v>
      </c>
      <c r="G45" s="9" t="s">
        <v>115</v>
      </c>
      <c r="H45" s="9" t="s">
        <v>49</v>
      </c>
      <c r="I45" s="9" t="s">
        <v>52</v>
      </c>
      <c r="J45" s="9" t="s">
        <v>50</v>
      </c>
      <c r="K45" s="4" t="s">
        <v>116</v>
      </c>
      <c r="L45" s="4" t="s">
        <v>54</v>
      </c>
      <c r="M45" s="4" t="s">
        <v>55</v>
      </c>
      <c r="X45" s="7" t="s">
        <v>136</v>
      </c>
      <c r="Y45" s="4" t="s">
        <v>143</v>
      </c>
      <c r="Z45" s="7" t="s">
        <v>156</v>
      </c>
      <c r="AA45" s="7" t="s">
        <v>145</v>
      </c>
      <c r="AB45" s="7" t="s">
        <v>61</v>
      </c>
      <c r="AC45" s="7" t="s">
        <v>62</v>
      </c>
      <c r="AD45" s="7" t="s">
        <v>85</v>
      </c>
      <c r="AE45" s="7" t="s">
        <v>64</v>
      </c>
      <c r="AF45" s="7" t="s">
        <v>146</v>
      </c>
      <c r="AG45" s="7" t="s">
        <v>66</v>
      </c>
      <c r="AH45" s="7" t="s">
        <v>169</v>
      </c>
      <c r="AI45" s="4">
        <v>3.0</v>
      </c>
      <c r="AJ45" s="7" t="s">
        <v>148</v>
      </c>
      <c r="AK45" s="7" t="s">
        <v>107</v>
      </c>
      <c r="AL45" s="7">
        <f>VLOOKUP(Y45,'Crop Temp Lookup'!$A$27:$G$30,4)</f>
        <v>16</v>
      </c>
      <c r="AM45" s="4">
        <f>VLOOKUP(Y45,'Crop Temp Lookup'!$A$27:$G$30,5)</f>
        <v>20</v>
      </c>
      <c r="AN45" s="4">
        <f>VLOOKUP(Y45,'Crop Temp Lookup'!$A$27:$G$30,7)</f>
        <v>400</v>
      </c>
      <c r="AO45" s="7">
        <f>VLOOKUP(Y45,'Crop Temp Lookup'!$A$27:$H$27,8)</f>
        <v>500</v>
      </c>
      <c r="AP45" s="4">
        <v>350.0</v>
      </c>
      <c r="AQ45" s="4">
        <v>500.0</v>
      </c>
    </row>
    <row r="46" ht="12.75" customHeight="1">
      <c r="A46" s="7" t="s">
        <v>42</v>
      </c>
      <c r="B46" s="7" t="s">
        <v>134</v>
      </c>
      <c r="C46" s="12" t="s">
        <v>135</v>
      </c>
      <c r="D46" s="9" t="s">
        <v>46</v>
      </c>
      <c r="E46" s="9" t="s">
        <v>47</v>
      </c>
      <c r="F46" s="9" t="s">
        <v>48</v>
      </c>
      <c r="G46" s="9" t="s">
        <v>115</v>
      </c>
      <c r="H46" s="9" t="s">
        <v>49</v>
      </c>
      <c r="I46" s="9" t="s">
        <v>52</v>
      </c>
      <c r="J46" s="9" t="s">
        <v>50</v>
      </c>
      <c r="K46" s="4" t="s">
        <v>116</v>
      </c>
      <c r="L46" s="4" t="s">
        <v>54</v>
      </c>
      <c r="M46" s="4" t="s">
        <v>55</v>
      </c>
      <c r="X46" s="7" t="s">
        <v>136</v>
      </c>
      <c r="Y46" s="4" t="s">
        <v>143</v>
      </c>
      <c r="Z46" s="7" t="s">
        <v>156</v>
      </c>
      <c r="AA46" s="7" t="s">
        <v>145</v>
      </c>
      <c r="AB46" s="7" t="s">
        <v>61</v>
      </c>
      <c r="AC46" s="7" t="s">
        <v>71</v>
      </c>
      <c r="AD46" s="7" t="s">
        <v>84</v>
      </c>
      <c r="AE46" s="7" t="s">
        <v>126</v>
      </c>
      <c r="AF46" s="7" t="s">
        <v>146</v>
      </c>
      <c r="AG46" s="7" t="s">
        <v>66</v>
      </c>
      <c r="AH46" s="7" t="s">
        <v>169</v>
      </c>
      <c r="AI46" s="4">
        <v>3.0</v>
      </c>
      <c r="AJ46" s="7" t="s">
        <v>170</v>
      </c>
      <c r="AK46" s="7" t="s">
        <v>120</v>
      </c>
      <c r="AL46" s="7">
        <f>VLOOKUP(Y46,'Crop Temp Lookup'!$A$27:$G$30,4)</f>
        <v>16</v>
      </c>
      <c r="AM46" s="4">
        <f>VLOOKUP(Y46,'Crop Temp Lookup'!$A$27:$G$30,5)</f>
        <v>20</v>
      </c>
      <c r="AN46" s="4">
        <f>VLOOKUP(Y46,'Crop Temp Lookup'!$A$27:$G$30,7)</f>
        <v>400</v>
      </c>
      <c r="AO46" s="7">
        <f>VLOOKUP(Y46,'Crop Temp Lookup'!$A$27:$H$27,8)</f>
        <v>500</v>
      </c>
      <c r="AP46" s="4">
        <v>350.0</v>
      </c>
      <c r="AQ46" s="4">
        <v>500.0</v>
      </c>
    </row>
    <row r="47" ht="12.75" customHeight="1">
      <c r="A47" s="7" t="s">
        <v>42</v>
      </c>
      <c r="B47" s="7" t="s">
        <v>137</v>
      </c>
      <c r="C47" s="12" t="s">
        <v>138</v>
      </c>
      <c r="D47" s="9" t="s">
        <v>46</v>
      </c>
      <c r="E47" s="9" t="s">
        <v>47</v>
      </c>
      <c r="F47" s="9" t="s">
        <v>48</v>
      </c>
      <c r="G47" s="9" t="s">
        <v>115</v>
      </c>
      <c r="H47" s="9" t="s">
        <v>49</v>
      </c>
      <c r="I47" s="9" t="s">
        <v>52</v>
      </c>
      <c r="J47" s="9" t="s">
        <v>50</v>
      </c>
      <c r="K47" s="4" t="s">
        <v>116</v>
      </c>
      <c r="L47" s="4" t="s">
        <v>54</v>
      </c>
      <c r="M47" s="4" t="s">
        <v>55</v>
      </c>
      <c r="N47" s="9" t="s">
        <v>56</v>
      </c>
      <c r="O47" s="4" t="s">
        <v>78</v>
      </c>
      <c r="P47" s="4" t="s">
        <v>79</v>
      </c>
      <c r="Q47" s="4" t="s">
        <v>91</v>
      </c>
      <c r="R47" s="4" t="s">
        <v>124</v>
      </c>
      <c r="X47" s="7" t="s">
        <v>139</v>
      </c>
      <c r="Y47" s="4" t="s">
        <v>143</v>
      </c>
      <c r="Z47" s="7" t="s">
        <v>156</v>
      </c>
      <c r="AA47" s="7" t="s">
        <v>145</v>
      </c>
      <c r="AB47" s="7" t="s">
        <v>61</v>
      </c>
      <c r="AC47" s="7" t="s">
        <v>62</v>
      </c>
      <c r="AD47" s="7" t="s">
        <v>85</v>
      </c>
      <c r="AE47" s="7" t="s">
        <v>64</v>
      </c>
      <c r="AF47" s="7" t="s">
        <v>146</v>
      </c>
      <c r="AG47" s="7" t="s">
        <v>66</v>
      </c>
      <c r="AH47" s="7" t="s">
        <v>169</v>
      </c>
      <c r="AI47" s="4">
        <v>3.0</v>
      </c>
      <c r="AJ47" s="7" t="s">
        <v>148</v>
      </c>
      <c r="AK47" s="7" t="s">
        <v>107</v>
      </c>
      <c r="AL47" s="7">
        <f>VLOOKUP(Y47,'Crop Temp Lookup'!$A$27:$G$30,4)</f>
        <v>16</v>
      </c>
      <c r="AM47" s="4">
        <f>VLOOKUP(Y47,'Crop Temp Lookup'!$A$27:$G$30,5)</f>
        <v>20</v>
      </c>
      <c r="AN47" s="4">
        <f>VLOOKUP(Y47,'Crop Temp Lookup'!$A$27:$G$30,7)</f>
        <v>400</v>
      </c>
      <c r="AO47" s="7">
        <f>VLOOKUP(Y47,'Crop Temp Lookup'!$A$27:$H$27,8)</f>
        <v>500</v>
      </c>
      <c r="AP47" s="4">
        <v>350.0</v>
      </c>
      <c r="AQ47" s="4">
        <v>500.0</v>
      </c>
    </row>
    <row r="48" ht="12.75" customHeight="1">
      <c r="A48" s="7" t="s">
        <v>42</v>
      </c>
      <c r="B48" s="7" t="s">
        <v>137</v>
      </c>
      <c r="C48" s="12" t="s">
        <v>138</v>
      </c>
      <c r="D48" s="9" t="s">
        <v>46</v>
      </c>
      <c r="E48" s="9" t="s">
        <v>47</v>
      </c>
      <c r="F48" s="9" t="s">
        <v>48</v>
      </c>
      <c r="G48" s="9" t="s">
        <v>115</v>
      </c>
      <c r="H48" s="9" t="s">
        <v>49</v>
      </c>
      <c r="I48" s="9" t="s">
        <v>52</v>
      </c>
      <c r="J48" s="9" t="s">
        <v>50</v>
      </c>
      <c r="K48" s="4" t="s">
        <v>116</v>
      </c>
      <c r="L48" s="4" t="s">
        <v>54</v>
      </c>
      <c r="M48" s="4" t="s">
        <v>55</v>
      </c>
      <c r="N48" s="9" t="s">
        <v>56</v>
      </c>
      <c r="O48" s="4" t="s">
        <v>78</v>
      </c>
      <c r="P48" s="4" t="s">
        <v>79</v>
      </c>
      <c r="Q48" s="4" t="s">
        <v>91</v>
      </c>
      <c r="R48" s="4" t="s">
        <v>124</v>
      </c>
      <c r="X48" s="7" t="s">
        <v>139</v>
      </c>
      <c r="Y48" s="4" t="s">
        <v>143</v>
      </c>
      <c r="Z48" s="7" t="s">
        <v>156</v>
      </c>
      <c r="AA48" s="7" t="s">
        <v>145</v>
      </c>
      <c r="AB48" s="7" t="s">
        <v>61</v>
      </c>
      <c r="AC48" s="7" t="s">
        <v>71</v>
      </c>
      <c r="AD48" s="7" t="s">
        <v>84</v>
      </c>
      <c r="AE48" s="7" t="s">
        <v>126</v>
      </c>
      <c r="AF48" s="7" t="s">
        <v>146</v>
      </c>
      <c r="AG48" s="7" t="s">
        <v>66</v>
      </c>
      <c r="AH48" s="7" t="s">
        <v>169</v>
      </c>
      <c r="AI48" s="4">
        <v>3.0</v>
      </c>
      <c r="AJ48" s="7" t="s">
        <v>170</v>
      </c>
      <c r="AK48" s="7" t="s">
        <v>120</v>
      </c>
      <c r="AL48" s="7">
        <f>VLOOKUP(Y48,'Crop Temp Lookup'!$A$27:$G$30,4)</f>
        <v>16</v>
      </c>
      <c r="AM48" s="4">
        <f>VLOOKUP(Y48,'Crop Temp Lookup'!$A$27:$G$30,5)</f>
        <v>20</v>
      </c>
      <c r="AN48" s="4">
        <f>VLOOKUP(Y48,'Crop Temp Lookup'!$A$27:$G$30,7)</f>
        <v>400</v>
      </c>
      <c r="AO48" s="7">
        <f>VLOOKUP(Y48,'Crop Temp Lookup'!$A$27:$H$27,8)</f>
        <v>500</v>
      </c>
      <c r="AP48" s="4">
        <v>350.0</v>
      </c>
      <c r="AQ48" s="4">
        <v>500.0</v>
      </c>
    </row>
    <row r="49" ht="12.75" customHeight="1">
      <c r="A49" s="7" t="s">
        <v>42</v>
      </c>
      <c r="B49" s="7" t="s">
        <v>140</v>
      </c>
      <c r="C49" s="12" t="s">
        <v>141</v>
      </c>
      <c r="D49" s="9" t="s">
        <v>46</v>
      </c>
      <c r="E49" s="9" t="s">
        <v>47</v>
      </c>
      <c r="F49" s="9" t="s">
        <v>48</v>
      </c>
      <c r="G49" s="9" t="s">
        <v>115</v>
      </c>
      <c r="H49" s="9" t="s">
        <v>49</v>
      </c>
      <c r="I49" s="9" t="s">
        <v>52</v>
      </c>
      <c r="J49" s="9" t="s">
        <v>50</v>
      </c>
      <c r="K49" s="4" t="s">
        <v>116</v>
      </c>
      <c r="L49" s="9" t="s">
        <v>53</v>
      </c>
      <c r="M49" s="9" t="s">
        <v>54</v>
      </c>
      <c r="N49" s="4" t="s">
        <v>55</v>
      </c>
      <c r="O49" s="4" t="s">
        <v>88</v>
      </c>
      <c r="P49" s="4" t="s">
        <v>56</v>
      </c>
      <c r="Q49" s="11" t="s">
        <v>57</v>
      </c>
      <c r="R49" s="4" t="s">
        <v>78</v>
      </c>
      <c r="S49" s="4" t="s">
        <v>79</v>
      </c>
      <c r="T49" s="4" t="s">
        <v>80</v>
      </c>
      <c r="U49" s="4" t="s">
        <v>91</v>
      </c>
      <c r="X49" s="7" t="s">
        <v>142</v>
      </c>
      <c r="Y49" s="4" t="s">
        <v>143</v>
      </c>
      <c r="Z49" s="7" t="s">
        <v>156</v>
      </c>
      <c r="AA49" s="7" t="s">
        <v>145</v>
      </c>
      <c r="AB49" s="7" t="s">
        <v>61</v>
      </c>
      <c r="AC49" s="7" t="s">
        <v>61</v>
      </c>
      <c r="AD49" s="7" t="s">
        <v>85</v>
      </c>
      <c r="AE49" s="7" t="s">
        <v>64</v>
      </c>
      <c r="AF49" s="7" t="s">
        <v>146</v>
      </c>
      <c r="AG49" s="7" t="s">
        <v>66</v>
      </c>
      <c r="AH49" s="7" t="s">
        <v>169</v>
      </c>
      <c r="AI49" s="4">
        <v>3.0</v>
      </c>
      <c r="AJ49" s="7" t="s">
        <v>148</v>
      </c>
      <c r="AK49" s="7" t="s">
        <v>107</v>
      </c>
      <c r="AL49" s="7">
        <f>VLOOKUP(Y49,'Crop Temp Lookup'!$A$27:$G$30,4)</f>
        <v>16</v>
      </c>
      <c r="AM49" s="4">
        <f>VLOOKUP(Y49,'Crop Temp Lookup'!$A$27:$G$30,5)</f>
        <v>20</v>
      </c>
      <c r="AN49" s="4">
        <f>VLOOKUP(Y49,'Crop Temp Lookup'!$A$27:$G$30,7)</f>
        <v>400</v>
      </c>
      <c r="AO49" s="7">
        <f>VLOOKUP(Y49,'Crop Temp Lookup'!$A$27:$H$27,8)</f>
        <v>500</v>
      </c>
      <c r="AP49" s="4">
        <v>350.0</v>
      </c>
      <c r="AQ49" s="4">
        <v>500.0</v>
      </c>
    </row>
    <row r="50" ht="12.75" customHeight="1">
      <c r="A50" s="7" t="s">
        <v>42</v>
      </c>
      <c r="B50" s="7" t="s">
        <v>43</v>
      </c>
      <c r="C50" s="12" t="s">
        <v>70</v>
      </c>
      <c r="D50" s="9" t="s">
        <v>45</v>
      </c>
      <c r="E50" s="9" t="s">
        <v>46</v>
      </c>
      <c r="F50" s="9" t="s">
        <v>47</v>
      </c>
      <c r="G50" s="9" t="s">
        <v>48</v>
      </c>
      <c r="H50" s="10" t="s">
        <v>49</v>
      </c>
      <c r="I50" s="10" t="s">
        <v>50</v>
      </c>
      <c r="J50" s="10" t="s">
        <v>51</v>
      </c>
      <c r="K50" s="10" t="s">
        <v>52</v>
      </c>
      <c r="L50" s="4" t="s">
        <v>53</v>
      </c>
      <c r="M50" s="4" t="s">
        <v>54</v>
      </c>
      <c r="N50" s="4" t="s">
        <v>55</v>
      </c>
      <c r="O50" s="4" t="s">
        <v>56</v>
      </c>
      <c r="P50" s="11" t="s">
        <v>57</v>
      </c>
      <c r="X50" s="7" t="s">
        <v>58</v>
      </c>
      <c r="Y50" s="7" t="s">
        <v>171</v>
      </c>
      <c r="Z50" s="7" t="s">
        <v>172</v>
      </c>
      <c r="AA50" s="7" t="s">
        <v>173</v>
      </c>
      <c r="AB50" s="7" t="s">
        <v>61</v>
      </c>
      <c r="AC50" s="7" t="s">
        <v>62</v>
      </c>
      <c r="AD50" s="7" t="s">
        <v>63</v>
      </c>
      <c r="AE50" s="7" t="s">
        <v>64</v>
      </c>
      <c r="AF50" s="7" t="s">
        <v>174</v>
      </c>
      <c r="AG50" s="7" t="s">
        <v>66</v>
      </c>
      <c r="AH50" s="7" t="s">
        <v>175</v>
      </c>
      <c r="AI50" s="4">
        <v>4.0</v>
      </c>
      <c r="AJ50" s="7" t="s">
        <v>155</v>
      </c>
      <c r="AK50" s="7" t="s">
        <v>133</v>
      </c>
      <c r="AL50" s="4">
        <f>VLOOKUP(Y50,'Crop Temp Lookup'!$A$28:$G$30,4)</f>
        <v>15</v>
      </c>
      <c r="AM50" s="4">
        <f>VLOOKUP(Y50,'Crop Temp Lookup'!$A$28:$G$30,5)</f>
        <v>22</v>
      </c>
      <c r="AN50" s="4">
        <f>VLOOKUP(Y50,'Crop Temp Lookup'!$A$28:$G$30,7)</f>
        <v>450</v>
      </c>
      <c r="AO50" s="4">
        <f>VLOOKUP(Y50,'Crop Temp Lookup'!$A$28:$H$28,8)</f>
        <v>600</v>
      </c>
      <c r="AP50" s="4">
        <v>450.0</v>
      </c>
      <c r="AQ50" s="4">
        <v>600.0</v>
      </c>
      <c r="AR50" s="4"/>
    </row>
    <row r="51" ht="12.75" customHeight="1">
      <c r="A51" s="7" t="s">
        <v>42</v>
      </c>
      <c r="B51" s="7" t="s">
        <v>43</v>
      </c>
      <c r="C51" s="12" t="s">
        <v>70</v>
      </c>
      <c r="D51" s="9" t="s">
        <v>45</v>
      </c>
      <c r="E51" s="9" t="s">
        <v>46</v>
      </c>
      <c r="F51" s="9" t="s">
        <v>47</v>
      </c>
      <c r="G51" s="9" t="s">
        <v>48</v>
      </c>
      <c r="H51" s="10" t="s">
        <v>49</v>
      </c>
      <c r="I51" s="10" t="s">
        <v>50</v>
      </c>
      <c r="J51" s="10" t="s">
        <v>51</v>
      </c>
      <c r="K51" s="10" t="s">
        <v>52</v>
      </c>
      <c r="L51" s="4" t="s">
        <v>53</v>
      </c>
      <c r="M51" s="4" t="s">
        <v>54</v>
      </c>
      <c r="N51" s="4" t="s">
        <v>55</v>
      </c>
      <c r="O51" s="4" t="s">
        <v>56</v>
      </c>
      <c r="P51" s="11" t="s">
        <v>57</v>
      </c>
      <c r="X51" s="7" t="s">
        <v>58</v>
      </c>
      <c r="Y51" s="7" t="s">
        <v>171</v>
      </c>
      <c r="Z51" s="7" t="s">
        <v>172</v>
      </c>
      <c r="AA51" s="7" t="s">
        <v>173</v>
      </c>
      <c r="AB51" s="7" t="s">
        <v>61</v>
      </c>
      <c r="AC51" s="7" t="s">
        <v>71</v>
      </c>
      <c r="AD51" s="7" t="s">
        <v>94</v>
      </c>
      <c r="AE51" s="7" t="s">
        <v>126</v>
      </c>
      <c r="AF51" s="7" t="s">
        <v>174</v>
      </c>
      <c r="AG51" s="7" t="s">
        <v>66</v>
      </c>
      <c r="AH51" s="7" t="s">
        <v>175</v>
      </c>
      <c r="AI51" s="4">
        <v>4.0</v>
      </c>
      <c r="AJ51" s="7" t="s">
        <v>127</v>
      </c>
      <c r="AK51" s="7" t="s">
        <v>63</v>
      </c>
      <c r="AL51" s="4">
        <f>VLOOKUP(Y51,'Crop Temp Lookup'!$A$28:$G$30,4)</f>
        <v>15</v>
      </c>
      <c r="AM51" s="4">
        <f>VLOOKUP(Y51,'Crop Temp Lookup'!$A$28:$G$30,5)</f>
        <v>22</v>
      </c>
      <c r="AN51" s="4">
        <f>VLOOKUP(Y51,'Crop Temp Lookup'!$A$28:$G$30,7)</f>
        <v>450</v>
      </c>
      <c r="AO51" s="4">
        <f>VLOOKUP(Y51,'Crop Temp Lookup'!$A$28:$H$28,8)</f>
        <v>600</v>
      </c>
      <c r="AP51" s="4">
        <v>450.0</v>
      </c>
      <c r="AQ51" s="4">
        <v>600.0</v>
      </c>
      <c r="AR51" s="4"/>
    </row>
    <row r="52" ht="12.75" customHeight="1">
      <c r="A52" s="7" t="s">
        <v>42</v>
      </c>
      <c r="B52" s="7" t="s">
        <v>76</v>
      </c>
      <c r="C52" s="12" t="s">
        <v>77</v>
      </c>
      <c r="D52" s="9" t="s">
        <v>45</v>
      </c>
      <c r="E52" s="9" t="s">
        <v>46</v>
      </c>
      <c r="F52" s="9" t="s">
        <v>48</v>
      </c>
      <c r="G52" s="10" t="s">
        <v>49</v>
      </c>
      <c r="H52" s="10" t="s">
        <v>52</v>
      </c>
      <c r="I52" s="4" t="s">
        <v>53</v>
      </c>
      <c r="J52" s="4" t="s">
        <v>54</v>
      </c>
      <c r="K52" s="4" t="s">
        <v>55</v>
      </c>
      <c r="L52" s="4" t="s">
        <v>56</v>
      </c>
      <c r="M52" s="11" t="s">
        <v>57</v>
      </c>
      <c r="N52" s="4" t="s">
        <v>78</v>
      </c>
      <c r="O52" s="4" t="s">
        <v>79</v>
      </c>
      <c r="P52" s="4" t="s">
        <v>80</v>
      </c>
      <c r="X52" s="7" t="s">
        <v>81</v>
      </c>
      <c r="Y52" s="7" t="s">
        <v>171</v>
      </c>
      <c r="Z52" s="7" t="s">
        <v>172</v>
      </c>
      <c r="AA52" s="7" t="s">
        <v>173</v>
      </c>
      <c r="AB52" s="7" t="s">
        <v>61</v>
      </c>
      <c r="AC52" s="7" t="s">
        <v>62</v>
      </c>
      <c r="AD52" s="7" t="s">
        <v>82</v>
      </c>
      <c r="AE52" s="7" t="s">
        <v>85</v>
      </c>
      <c r="AF52" s="7" t="s">
        <v>174</v>
      </c>
      <c r="AG52" s="7" t="s">
        <v>66</v>
      </c>
      <c r="AH52" s="7" t="s">
        <v>175</v>
      </c>
      <c r="AI52" s="4">
        <v>4.0</v>
      </c>
      <c r="AJ52" s="7" t="s">
        <v>68</v>
      </c>
      <c r="AK52" s="7" t="s">
        <v>93</v>
      </c>
      <c r="AL52" s="4">
        <f>VLOOKUP(Y52,'Crop Temp Lookup'!$A$28:$G$30,4)</f>
        <v>15</v>
      </c>
      <c r="AM52" s="4">
        <f>VLOOKUP(Y52,'Crop Temp Lookup'!$A$28:$G$30,5)</f>
        <v>22</v>
      </c>
      <c r="AN52" s="4">
        <f>VLOOKUP(Y52,'Crop Temp Lookup'!$A$28:$G$30,7)</f>
        <v>450</v>
      </c>
      <c r="AO52" s="4">
        <f>VLOOKUP(Y52,'Crop Temp Lookup'!$A$28:$H$28,8)</f>
        <v>600</v>
      </c>
      <c r="AP52" s="4">
        <v>450.0</v>
      </c>
      <c r="AQ52" s="4">
        <v>600.0</v>
      </c>
      <c r="AR52" s="4"/>
    </row>
    <row r="53" ht="12.75" customHeight="1">
      <c r="A53" s="7" t="s">
        <v>42</v>
      </c>
      <c r="B53" s="7" t="s">
        <v>76</v>
      </c>
      <c r="C53" s="12" t="s">
        <v>77</v>
      </c>
      <c r="D53" s="9" t="s">
        <v>45</v>
      </c>
      <c r="E53" s="9" t="s">
        <v>46</v>
      </c>
      <c r="F53" s="9" t="s">
        <v>48</v>
      </c>
      <c r="G53" s="10" t="s">
        <v>49</v>
      </c>
      <c r="H53" s="10" t="s">
        <v>52</v>
      </c>
      <c r="I53" s="4" t="s">
        <v>53</v>
      </c>
      <c r="J53" s="4" t="s">
        <v>54</v>
      </c>
      <c r="K53" s="4" t="s">
        <v>55</v>
      </c>
      <c r="L53" s="4" t="s">
        <v>56</v>
      </c>
      <c r="M53" s="11" t="s">
        <v>57</v>
      </c>
      <c r="N53" s="4" t="s">
        <v>78</v>
      </c>
      <c r="O53" s="4" t="s">
        <v>79</v>
      </c>
      <c r="P53" s="4" t="s">
        <v>80</v>
      </c>
      <c r="X53" s="7" t="s">
        <v>81</v>
      </c>
      <c r="Y53" s="7" t="s">
        <v>171</v>
      </c>
      <c r="Z53" s="7" t="s">
        <v>172</v>
      </c>
      <c r="AA53" s="7" t="s">
        <v>173</v>
      </c>
      <c r="AB53" s="7" t="s">
        <v>61</v>
      </c>
      <c r="AC53" s="7" t="s">
        <v>71</v>
      </c>
      <c r="AD53" s="7" t="s">
        <v>72</v>
      </c>
      <c r="AE53" s="7" t="s">
        <v>84</v>
      </c>
      <c r="AF53" s="7" t="s">
        <v>174</v>
      </c>
      <c r="AG53" s="7" t="s">
        <v>66</v>
      </c>
      <c r="AH53" s="7" t="s">
        <v>175</v>
      </c>
      <c r="AI53" s="4">
        <v>4.0</v>
      </c>
      <c r="AJ53" s="7" t="s">
        <v>74</v>
      </c>
      <c r="AK53" s="7" t="s">
        <v>153</v>
      </c>
      <c r="AL53" s="4">
        <f>VLOOKUP(Y53,'Crop Temp Lookup'!$A$28:$G$30,4)</f>
        <v>15</v>
      </c>
      <c r="AM53" s="4">
        <f>VLOOKUP(Y53,'Crop Temp Lookup'!$A$28:$G$30,5)</f>
        <v>22</v>
      </c>
      <c r="AN53" s="4">
        <f>VLOOKUP(Y53,'Crop Temp Lookup'!$A$28:$G$30,7)</f>
        <v>450</v>
      </c>
      <c r="AO53" s="4">
        <f>VLOOKUP(Y53,'Crop Temp Lookup'!$A$28:$H$28,8)</f>
        <v>600</v>
      </c>
      <c r="AP53" s="4">
        <v>450.0</v>
      </c>
      <c r="AQ53" s="4">
        <v>600.0</v>
      </c>
      <c r="AR53" s="4"/>
    </row>
    <row r="54" ht="12.75" customHeight="1">
      <c r="A54" s="7" t="s">
        <v>42</v>
      </c>
      <c r="B54" s="7" t="s">
        <v>158</v>
      </c>
      <c r="C54" s="12" t="s">
        <v>159</v>
      </c>
      <c r="D54" s="9" t="s">
        <v>48</v>
      </c>
      <c r="E54" s="14" t="s">
        <v>49</v>
      </c>
      <c r="F54" s="14" t="s">
        <v>116</v>
      </c>
      <c r="G54" s="14" t="s">
        <v>50</v>
      </c>
      <c r="H54" s="14" t="s">
        <v>51</v>
      </c>
      <c r="I54" s="14" t="s">
        <v>52</v>
      </c>
      <c r="J54" s="9" t="s">
        <v>53</v>
      </c>
      <c r="K54" s="9" t="s">
        <v>54</v>
      </c>
      <c r="L54" s="9" t="s">
        <v>55</v>
      </c>
      <c r="M54" s="9" t="s">
        <v>56</v>
      </c>
      <c r="N54" s="11" t="s">
        <v>57</v>
      </c>
      <c r="O54" s="4" t="s">
        <v>78</v>
      </c>
      <c r="P54" s="4" t="s">
        <v>88</v>
      </c>
      <c r="Q54" s="4" t="s">
        <v>79</v>
      </c>
      <c r="R54" s="4" t="s">
        <v>46</v>
      </c>
      <c r="X54" s="7" t="s">
        <v>160</v>
      </c>
      <c r="Y54" s="7" t="s">
        <v>171</v>
      </c>
      <c r="Z54" s="7" t="s">
        <v>172</v>
      </c>
      <c r="AA54" s="7" t="s">
        <v>173</v>
      </c>
      <c r="AB54" s="7" t="s">
        <v>61</v>
      </c>
      <c r="AC54" s="7" t="s">
        <v>62</v>
      </c>
      <c r="AD54" s="7" t="s">
        <v>85</v>
      </c>
      <c r="AE54" s="7" t="s">
        <v>64</v>
      </c>
      <c r="AF54" s="7" t="s">
        <v>174</v>
      </c>
      <c r="AG54" s="7" t="s">
        <v>66</v>
      </c>
      <c r="AH54" s="7" t="s">
        <v>175</v>
      </c>
      <c r="AI54" s="4">
        <v>4.0</v>
      </c>
      <c r="AJ54" s="7" t="s">
        <v>149</v>
      </c>
      <c r="AK54" s="7" t="s">
        <v>133</v>
      </c>
      <c r="AL54" s="4">
        <f>VLOOKUP(Y54,'Crop Temp Lookup'!$A$28:$G$30,4)</f>
        <v>15</v>
      </c>
      <c r="AM54" s="4">
        <f>VLOOKUP(Y54,'Crop Temp Lookup'!$A$28:$G$30,5)</f>
        <v>22</v>
      </c>
      <c r="AN54" s="4">
        <f>VLOOKUP(Y54,'Crop Temp Lookup'!$A$28:$G$30,7)</f>
        <v>450</v>
      </c>
      <c r="AO54" s="4">
        <f>VLOOKUP(Y54,'Crop Temp Lookup'!$A$28:$H$28,8)</f>
        <v>600</v>
      </c>
      <c r="AP54" s="4">
        <v>450.0</v>
      </c>
      <c r="AQ54" s="4">
        <v>600.0</v>
      </c>
      <c r="AR54" s="4"/>
    </row>
    <row r="55" ht="12.75" customHeight="1">
      <c r="A55" s="7" t="s">
        <v>42</v>
      </c>
      <c r="B55" s="7" t="s">
        <v>158</v>
      </c>
      <c r="C55" s="12" t="s">
        <v>159</v>
      </c>
      <c r="D55" s="9" t="s">
        <v>48</v>
      </c>
      <c r="E55" s="14" t="s">
        <v>49</v>
      </c>
      <c r="F55" s="14" t="s">
        <v>116</v>
      </c>
      <c r="G55" s="14" t="s">
        <v>50</v>
      </c>
      <c r="H55" s="14" t="s">
        <v>51</v>
      </c>
      <c r="I55" s="14" t="s">
        <v>52</v>
      </c>
      <c r="J55" s="9" t="s">
        <v>53</v>
      </c>
      <c r="K55" s="9" t="s">
        <v>54</v>
      </c>
      <c r="L55" s="9" t="s">
        <v>55</v>
      </c>
      <c r="M55" s="9" t="s">
        <v>56</v>
      </c>
      <c r="N55" s="11" t="s">
        <v>57</v>
      </c>
      <c r="O55" s="4" t="s">
        <v>78</v>
      </c>
      <c r="P55" s="4" t="s">
        <v>88</v>
      </c>
      <c r="Q55" s="4" t="s">
        <v>79</v>
      </c>
      <c r="R55" s="4" t="s">
        <v>46</v>
      </c>
      <c r="X55" s="7" t="s">
        <v>160</v>
      </c>
      <c r="Y55" s="7" t="s">
        <v>171</v>
      </c>
      <c r="Z55" s="7" t="s">
        <v>172</v>
      </c>
      <c r="AA55" s="7" t="s">
        <v>173</v>
      </c>
      <c r="AB55" s="7" t="s">
        <v>61</v>
      </c>
      <c r="AC55" s="7" t="s">
        <v>71</v>
      </c>
      <c r="AD55" s="7" t="s">
        <v>73</v>
      </c>
      <c r="AE55" s="7" t="s">
        <v>84</v>
      </c>
      <c r="AF55" s="7" t="s">
        <v>174</v>
      </c>
      <c r="AG55" s="7" t="s">
        <v>66</v>
      </c>
      <c r="AH55" s="7" t="s">
        <v>175</v>
      </c>
      <c r="AI55" s="4">
        <v>4.0</v>
      </c>
      <c r="AJ55" s="7" t="s">
        <v>149</v>
      </c>
      <c r="AK55" s="7" t="s">
        <v>133</v>
      </c>
      <c r="AL55" s="4">
        <f>VLOOKUP(Y55,'Crop Temp Lookup'!$A$28:$G$30,4)</f>
        <v>15</v>
      </c>
      <c r="AM55" s="4">
        <f>VLOOKUP(Y55,'Crop Temp Lookup'!$A$28:$G$30,5)</f>
        <v>22</v>
      </c>
      <c r="AN55" s="4">
        <f>VLOOKUP(Y55,'Crop Temp Lookup'!$A$28:$G$30,7)</f>
        <v>450</v>
      </c>
      <c r="AO55" s="4">
        <f>VLOOKUP(Y55,'Crop Temp Lookup'!$A$28:$H$28,8)</f>
        <v>600</v>
      </c>
      <c r="AP55" s="4">
        <v>450.0</v>
      </c>
      <c r="AQ55" s="4">
        <v>600.0</v>
      </c>
      <c r="AR55" s="4"/>
    </row>
    <row r="56" ht="12.75" customHeight="1">
      <c r="A56" s="7" t="s">
        <v>42</v>
      </c>
      <c r="B56" s="7" t="s">
        <v>163</v>
      </c>
      <c r="C56" s="12" t="s">
        <v>164</v>
      </c>
      <c r="D56" s="9" t="s">
        <v>48</v>
      </c>
      <c r="E56" s="9" t="s">
        <v>88</v>
      </c>
      <c r="F56" s="9" t="s">
        <v>79</v>
      </c>
      <c r="G56" s="9" t="s">
        <v>52</v>
      </c>
      <c r="H56" s="13"/>
      <c r="I56" s="13"/>
      <c r="J56" s="13"/>
      <c r="K56" s="13"/>
      <c r="X56" s="7" t="s">
        <v>165</v>
      </c>
      <c r="Y56" s="7" t="s">
        <v>171</v>
      </c>
      <c r="Z56" s="7" t="s">
        <v>172</v>
      </c>
      <c r="AA56" s="7" t="s">
        <v>173</v>
      </c>
      <c r="AB56" s="7" t="s">
        <v>61</v>
      </c>
      <c r="AC56" s="7" t="s">
        <v>62</v>
      </c>
      <c r="AD56" s="7" t="s">
        <v>85</v>
      </c>
      <c r="AE56" s="7" t="s">
        <v>133</v>
      </c>
      <c r="AF56" s="7" t="s">
        <v>174</v>
      </c>
      <c r="AG56" s="7" t="s">
        <v>66</v>
      </c>
      <c r="AH56" s="7" t="s">
        <v>175</v>
      </c>
      <c r="AI56" s="4">
        <v>4.0</v>
      </c>
      <c r="AJ56" s="7" t="s">
        <v>149</v>
      </c>
      <c r="AK56" s="7" t="s">
        <v>152</v>
      </c>
      <c r="AL56" s="4">
        <f>VLOOKUP(Y56,'Crop Temp Lookup'!$A$28:$G$30,4)</f>
        <v>15</v>
      </c>
      <c r="AM56" s="4">
        <f>VLOOKUP(Y56,'Crop Temp Lookup'!$A$28:$G$30,5)</f>
        <v>22</v>
      </c>
      <c r="AN56" s="4">
        <f>VLOOKUP(Y56,'Crop Temp Lookup'!$A$28:$G$30,7)</f>
        <v>450</v>
      </c>
      <c r="AO56" s="4">
        <f>VLOOKUP(Y56,'Crop Temp Lookup'!$A$28:$H$28,8)</f>
        <v>600</v>
      </c>
      <c r="AP56" s="4">
        <v>450.0</v>
      </c>
      <c r="AQ56" s="4">
        <v>600.0</v>
      </c>
      <c r="AR56" s="4"/>
    </row>
    <row r="57" ht="12.75" customHeight="1">
      <c r="A57" s="7" t="s">
        <v>42</v>
      </c>
      <c r="B57" s="7" t="s">
        <v>163</v>
      </c>
      <c r="C57" s="12" t="s">
        <v>164</v>
      </c>
      <c r="D57" s="9" t="s">
        <v>48</v>
      </c>
      <c r="E57" s="9" t="s">
        <v>88</v>
      </c>
      <c r="F57" s="9" t="s">
        <v>79</v>
      </c>
      <c r="G57" s="9" t="s">
        <v>52</v>
      </c>
      <c r="H57" s="13"/>
      <c r="I57" s="13"/>
      <c r="J57" s="13"/>
      <c r="K57" s="13"/>
      <c r="X57" s="7" t="s">
        <v>165</v>
      </c>
      <c r="Y57" s="7" t="s">
        <v>171</v>
      </c>
      <c r="Z57" s="7" t="s">
        <v>172</v>
      </c>
      <c r="AA57" s="7" t="s">
        <v>173</v>
      </c>
      <c r="AB57" s="7" t="s">
        <v>61</v>
      </c>
      <c r="AC57" s="7" t="s">
        <v>71</v>
      </c>
      <c r="AD57" s="7" t="s">
        <v>73</v>
      </c>
      <c r="AE57" s="7" t="s">
        <v>84</v>
      </c>
      <c r="AF57" s="7" t="s">
        <v>174</v>
      </c>
      <c r="AG57" s="7" t="s">
        <v>66</v>
      </c>
      <c r="AH57" s="7" t="s">
        <v>175</v>
      </c>
      <c r="AI57" s="4">
        <v>4.0</v>
      </c>
      <c r="AJ57" s="7" t="s">
        <v>149</v>
      </c>
      <c r="AK57" s="7" t="s">
        <v>133</v>
      </c>
      <c r="AL57" s="4">
        <f>VLOOKUP(Y57,'Crop Temp Lookup'!$A$28:$G$30,4)</f>
        <v>15</v>
      </c>
      <c r="AM57" s="4">
        <f>VLOOKUP(Y57,'Crop Temp Lookup'!$A$28:$G$30,5)</f>
        <v>22</v>
      </c>
      <c r="AN57" s="4">
        <f>VLOOKUP(Y57,'Crop Temp Lookup'!$A$28:$G$30,7)</f>
        <v>450</v>
      </c>
      <c r="AO57" s="4">
        <f>VLOOKUP(Y57,'Crop Temp Lookup'!$A$28:$H$28,8)</f>
        <v>600</v>
      </c>
      <c r="AP57" s="4">
        <v>450.0</v>
      </c>
      <c r="AQ57" s="4">
        <v>600.0</v>
      </c>
      <c r="AR57" s="4"/>
    </row>
    <row r="58" ht="12.75" customHeight="1">
      <c r="A58" s="7" t="s">
        <v>42</v>
      </c>
      <c r="B58" s="7" t="s">
        <v>166</v>
      </c>
      <c r="C58" s="12" t="s">
        <v>167</v>
      </c>
      <c r="D58" s="9" t="s">
        <v>48</v>
      </c>
      <c r="E58" s="14" t="s">
        <v>51</v>
      </c>
      <c r="F58" s="14" t="s">
        <v>52</v>
      </c>
      <c r="G58" s="9" t="s">
        <v>53</v>
      </c>
      <c r="H58" s="9" t="s">
        <v>54</v>
      </c>
      <c r="I58" s="9" t="s">
        <v>55</v>
      </c>
      <c r="J58" s="9" t="s">
        <v>56</v>
      </c>
      <c r="K58" s="11" t="s">
        <v>57</v>
      </c>
      <c r="L58" s="4" t="s">
        <v>78</v>
      </c>
      <c r="M58" s="4" t="s">
        <v>88</v>
      </c>
      <c r="N58" s="4" t="s">
        <v>79</v>
      </c>
      <c r="O58" s="4" t="s">
        <v>46</v>
      </c>
      <c r="P58" s="4" t="s">
        <v>89</v>
      </c>
      <c r="X58" s="7" t="s">
        <v>168</v>
      </c>
      <c r="Y58" s="7" t="s">
        <v>171</v>
      </c>
      <c r="Z58" s="7" t="s">
        <v>172</v>
      </c>
      <c r="AA58" s="7" t="s">
        <v>173</v>
      </c>
      <c r="AB58" s="7" t="s">
        <v>61</v>
      </c>
      <c r="AC58" s="7" t="s">
        <v>62</v>
      </c>
      <c r="AD58" s="7" t="s">
        <v>85</v>
      </c>
      <c r="AE58" s="7" t="s">
        <v>64</v>
      </c>
      <c r="AF58" s="7" t="s">
        <v>174</v>
      </c>
      <c r="AG58" s="7" t="s">
        <v>66</v>
      </c>
      <c r="AH58" s="7" t="s">
        <v>175</v>
      </c>
      <c r="AI58" s="4">
        <v>4.0</v>
      </c>
      <c r="AJ58" s="7" t="s">
        <v>149</v>
      </c>
      <c r="AK58" s="7" t="s">
        <v>133</v>
      </c>
      <c r="AL58" s="4">
        <f>VLOOKUP(Y58,'Crop Temp Lookup'!$A$28:$G$30,4)</f>
        <v>15</v>
      </c>
      <c r="AM58" s="4">
        <f>VLOOKUP(Y58,'Crop Temp Lookup'!$A$28:$G$30,5)</f>
        <v>22</v>
      </c>
      <c r="AN58" s="4">
        <f>VLOOKUP(Y58,'Crop Temp Lookup'!$A$28:$G$30,7)</f>
        <v>450</v>
      </c>
      <c r="AO58" s="4">
        <f>VLOOKUP(Y58,'Crop Temp Lookup'!$A$28:$H$28,8)</f>
        <v>600</v>
      </c>
      <c r="AP58" s="4">
        <v>450.0</v>
      </c>
      <c r="AQ58" s="4">
        <v>600.0</v>
      </c>
      <c r="AR58" s="4"/>
    </row>
    <row r="59" ht="12.75" customHeight="1">
      <c r="A59" s="7" t="s">
        <v>42</v>
      </c>
      <c r="B59" s="7" t="s">
        <v>166</v>
      </c>
      <c r="C59" s="12" t="s">
        <v>167</v>
      </c>
      <c r="D59" s="9" t="s">
        <v>48</v>
      </c>
      <c r="E59" s="14" t="s">
        <v>51</v>
      </c>
      <c r="F59" s="14" t="s">
        <v>52</v>
      </c>
      <c r="G59" s="9" t="s">
        <v>53</v>
      </c>
      <c r="H59" s="9" t="s">
        <v>54</v>
      </c>
      <c r="I59" s="9" t="s">
        <v>55</v>
      </c>
      <c r="J59" s="9" t="s">
        <v>56</v>
      </c>
      <c r="K59" s="11" t="s">
        <v>57</v>
      </c>
      <c r="L59" s="4" t="s">
        <v>78</v>
      </c>
      <c r="M59" s="4" t="s">
        <v>88</v>
      </c>
      <c r="N59" s="4" t="s">
        <v>79</v>
      </c>
      <c r="O59" s="4" t="s">
        <v>46</v>
      </c>
      <c r="P59" s="4" t="s">
        <v>89</v>
      </c>
      <c r="X59" s="7" t="s">
        <v>168</v>
      </c>
      <c r="Y59" s="7" t="s">
        <v>171</v>
      </c>
      <c r="Z59" s="7" t="s">
        <v>172</v>
      </c>
      <c r="AA59" s="7" t="s">
        <v>173</v>
      </c>
      <c r="AB59" s="7" t="s">
        <v>61</v>
      </c>
      <c r="AC59" s="7" t="s">
        <v>71</v>
      </c>
      <c r="AD59" s="7" t="s">
        <v>118</v>
      </c>
      <c r="AE59" s="7" t="s">
        <v>84</v>
      </c>
      <c r="AF59" s="7" t="s">
        <v>174</v>
      </c>
      <c r="AG59" s="7" t="s">
        <v>66</v>
      </c>
      <c r="AH59" s="7" t="s">
        <v>175</v>
      </c>
      <c r="AI59" s="4">
        <v>4.0</v>
      </c>
      <c r="AJ59" s="7" t="s">
        <v>108</v>
      </c>
      <c r="AK59" s="7" t="s">
        <v>153</v>
      </c>
      <c r="AL59" s="4">
        <f>VLOOKUP(Y59,'Crop Temp Lookup'!$A$28:$G$30,4)</f>
        <v>15</v>
      </c>
      <c r="AM59" s="4">
        <f>VLOOKUP(Y59,'Crop Temp Lookup'!$A$28:$G$30,5)</f>
        <v>22</v>
      </c>
      <c r="AN59" s="4">
        <f>VLOOKUP(Y59,'Crop Temp Lookup'!$A$28:$G$30,7)</f>
        <v>450</v>
      </c>
      <c r="AO59" s="4">
        <f>VLOOKUP(Y59,'Crop Temp Lookup'!$A$28:$H$28,8)</f>
        <v>600</v>
      </c>
      <c r="AP59" s="4">
        <v>450.0</v>
      </c>
      <c r="AQ59" s="4">
        <v>600.0</v>
      </c>
      <c r="AR59" s="4"/>
    </row>
    <row r="60" ht="12.75" customHeight="1">
      <c r="A60" s="7" t="s">
        <v>42</v>
      </c>
      <c r="B60" s="7" t="s">
        <v>128</v>
      </c>
      <c r="C60" s="12" t="s">
        <v>129</v>
      </c>
      <c r="D60" s="9" t="s">
        <v>45</v>
      </c>
      <c r="E60" s="9" t="s">
        <v>111</v>
      </c>
      <c r="F60" s="9" t="s">
        <v>103</v>
      </c>
      <c r="G60" s="9" t="s">
        <v>46</v>
      </c>
      <c r="H60" s="9" t="s">
        <v>47</v>
      </c>
      <c r="I60" s="9" t="s">
        <v>48</v>
      </c>
      <c r="J60" s="10" t="s">
        <v>49</v>
      </c>
      <c r="K60" s="10" t="s">
        <v>50</v>
      </c>
      <c r="L60" s="10" t="s">
        <v>51</v>
      </c>
      <c r="M60" s="10" t="s">
        <v>52</v>
      </c>
      <c r="N60" s="4" t="s">
        <v>53</v>
      </c>
      <c r="O60" s="4" t="s">
        <v>54</v>
      </c>
      <c r="X60" s="7" t="s">
        <v>131</v>
      </c>
      <c r="Y60" s="7" t="s">
        <v>171</v>
      </c>
      <c r="Z60" s="7" t="s">
        <v>172</v>
      </c>
      <c r="AA60" s="7" t="s">
        <v>173</v>
      </c>
      <c r="AB60" s="7" t="s">
        <v>61</v>
      </c>
      <c r="AC60" s="7" t="s">
        <v>62</v>
      </c>
      <c r="AD60" s="7" t="s">
        <v>85</v>
      </c>
      <c r="AE60" s="7" t="s">
        <v>64</v>
      </c>
      <c r="AF60" s="7" t="s">
        <v>174</v>
      </c>
      <c r="AG60" s="7" t="s">
        <v>66</v>
      </c>
      <c r="AH60" s="7" t="s">
        <v>175</v>
      </c>
      <c r="AI60" s="4">
        <v>4.0</v>
      </c>
      <c r="AJ60" s="7" t="s">
        <v>149</v>
      </c>
      <c r="AK60" s="7" t="s">
        <v>133</v>
      </c>
      <c r="AL60" s="4">
        <f>VLOOKUP(Y60,'Crop Temp Lookup'!$A$28:$G$30,4)</f>
        <v>15</v>
      </c>
      <c r="AM60" s="4">
        <f>VLOOKUP(Y60,'Crop Temp Lookup'!$A$28:$G$30,5)</f>
        <v>22</v>
      </c>
      <c r="AN60" s="4">
        <f>VLOOKUP(Y60,'Crop Temp Lookup'!$A$28:$G$30,7)</f>
        <v>450</v>
      </c>
      <c r="AO60" s="4">
        <f>VLOOKUP(Y60,'Crop Temp Lookup'!$A$28:$H$28,8)</f>
        <v>600</v>
      </c>
      <c r="AP60" s="4">
        <v>450.0</v>
      </c>
      <c r="AQ60" s="4">
        <v>600.0</v>
      </c>
      <c r="AR60" s="4"/>
    </row>
    <row r="61" ht="12.75" customHeight="1">
      <c r="A61" s="7" t="s">
        <v>42</v>
      </c>
      <c r="B61" s="7" t="s">
        <v>128</v>
      </c>
      <c r="C61" s="12" t="s">
        <v>129</v>
      </c>
      <c r="D61" s="9" t="s">
        <v>45</v>
      </c>
      <c r="E61" s="9" t="s">
        <v>111</v>
      </c>
      <c r="F61" s="9" t="s">
        <v>103</v>
      </c>
      <c r="G61" s="9" t="s">
        <v>46</v>
      </c>
      <c r="H61" s="9" t="s">
        <v>47</v>
      </c>
      <c r="I61" s="9" t="s">
        <v>48</v>
      </c>
      <c r="J61" s="10" t="s">
        <v>49</v>
      </c>
      <c r="K61" s="10" t="s">
        <v>50</v>
      </c>
      <c r="L61" s="10" t="s">
        <v>51</v>
      </c>
      <c r="M61" s="10" t="s">
        <v>52</v>
      </c>
      <c r="N61" s="4" t="s">
        <v>53</v>
      </c>
      <c r="O61" s="4" t="s">
        <v>54</v>
      </c>
      <c r="X61" s="7" t="s">
        <v>131</v>
      </c>
      <c r="Y61" s="7" t="s">
        <v>171</v>
      </c>
      <c r="Z61" s="7" t="s">
        <v>172</v>
      </c>
      <c r="AA61" s="7" t="s">
        <v>173</v>
      </c>
      <c r="AB61" s="7" t="s">
        <v>61</v>
      </c>
      <c r="AC61" s="7" t="s">
        <v>71</v>
      </c>
      <c r="AD61" s="7" t="s">
        <v>94</v>
      </c>
      <c r="AE61" s="7" t="s">
        <v>84</v>
      </c>
      <c r="AF61" s="7" t="s">
        <v>174</v>
      </c>
      <c r="AG61" s="7" t="s">
        <v>66</v>
      </c>
      <c r="AH61" s="7" t="s">
        <v>175</v>
      </c>
      <c r="AI61" s="4">
        <v>4.0</v>
      </c>
      <c r="AJ61" s="7" t="s">
        <v>127</v>
      </c>
      <c r="AK61" s="7" t="s">
        <v>153</v>
      </c>
      <c r="AL61" s="4">
        <f>VLOOKUP(Y61,'Crop Temp Lookup'!$A$28:$G$30,4)</f>
        <v>15</v>
      </c>
      <c r="AM61" s="4">
        <f>VLOOKUP(Y61,'Crop Temp Lookup'!$A$28:$G$30,5)</f>
        <v>22</v>
      </c>
      <c r="AN61" s="4">
        <f>VLOOKUP(Y61,'Crop Temp Lookup'!$A$28:$G$30,7)</f>
        <v>450</v>
      </c>
      <c r="AO61" s="4">
        <f>VLOOKUP(Y61,'Crop Temp Lookup'!$A$28:$H$28,8)</f>
        <v>600</v>
      </c>
      <c r="AP61" s="4">
        <v>450.0</v>
      </c>
      <c r="AQ61" s="4">
        <v>600.0</v>
      </c>
      <c r="AR61" s="4"/>
    </row>
    <row r="62" ht="12.75" customHeight="1">
      <c r="A62" s="7" t="s">
        <v>42</v>
      </c>
      <c r="B62" s="7" t="s">
        <v>176</v>
      </c>
      <c r="C62" s="12" t="s">
        <v>177</v>
      </c>
      <c r="D62" s="9" t="s">
        <v>178</v>
      </c>
      <c r="E62" s="13"/>
      <c r="F62" s="13"/>
      <c r="G62" s="13"/>
      <c r="H62" s="13"/>
      <c r="I62" s="13"/>
      <c r="J62" s="13"/>
      <c r="K62" s="13"/>
      <c r="X62" s="7" t="s">
        <v>179</v>
      </c>
      <c r="Y62" s="7" t="s">
        <v>180</v>
      </c>
      <c r="Z62" s="7" t="s">
        <v>181</v>
      </c>
      <c r="AA62" s="7" t="s">
        <v>182</v>
      </c>
      <c r="AB62" s="7" t="s">
        <v>61</v>
      </c>
      <c r="AC62" s="7" t="s">
        <v>61</v>
      </c>
      <c r="AD62" s="7" t="s">
        <v>127</v>
      </c>
      <c r="AE62" s="7" t="s">
        <v>183</v>
      </c>
      <c r="AF62" s="7" t="s">
        <v>184</v>
      </c>
      <c r="AG62" s="7" t="s">
        <v>66</v>
      </c>
      <c r="AH62" s="7" t="s">
        <v>185</v>
      </c>
      <c r="AI62" s="4">
        <v>36.0</v>
      </c>
      <c r="AJ62" s="7" t="s">
        <v>127</v>
      </c>
      <c r="AK62" s="7" t="s">
        <v>183</v>
      </c>
      <c r="AL62" s="4">
        <f>VLOOKUP(Y62,'Crop Temp Lookup'!$A$34:$G$34,4)</f>
        <v>24</v>
      </c>
      <c r="AM62" s="4">
        <f>VLOOKUP(Y62,'Crop Temp Lookup'!$A$34:$G$34,5)</f>
        <v>28</v>
      </c>
      <c r="AN62" s="4">
        <v>500.0</v>
      </c>
      <c r="AO62" s="4">
        <f>VLOOKUP(Y62,'Crop Temp Lookup'!$A$34:$H$34,8)</f>
        <v>1200</v>
      </c>
      <c r="AP62" s="4"/>
      <c r="AQ62" s="4"/>
      <c r="AR62" s="4"/>
    </row>
    <row r="63" ht="12.75" customHeight="1">
      <c r="A63" s="7" t="s">
        <v>42</v>
      </c>
      <c r="B63" s="7" t="s">
        <v>186</v>
      </c>
      <c r="C63" s="12" t="s">
        <v>187</v>
      </c>
      <c r="D63" s="9" t="s">
        <v>178</v>
      </c>
      <c r="E63" s="9" t="s">
        <v>188</v>
      </c>
      <c r="F63" s="9" t="s">
        <v>189</v>
      </c>
      <c r="G63" s="9" t="s">
        <v>190</v>
      </c>
      <c r="H63" s="13"/>
      <c r="I63" s="13"/>
      <c r="J63" s="13"/>
      <c r="K63" s="13"/>
      <c r="X63" s="7" t="s">
        <v>191</v>
      </c>
      <c r="Y63" s="7" t="s">
        <v>180</v>
      </c>
      <c r="Z63" s="7" t="s">
        <v>181</v>
      </c>
      <c r="AA63" s="7" t="s">
        <v>182</v>
      </c>
      <c r="AB63" s="7" t="s">
        <v>61</v>
      </c>
      <c r="AC63" s="7" t="s">
        <v>61</v>
      </c>
      <c r="AD63" s="7" t="s">
        <v>127</v>
      </c>
      <c r="AE63" s="7" t="s">
        <v>183</v>
      </c>
      <c r="AF63" s="7" t="s">
        <v>184</v>
      </c>
      <c r="AG63" s="7" t="s">
        <v>66</v>
      </c>
      <c r="AH63" s="7" t="s">
        <v>185</v>
      </c>
      <c r="AI63" s="4">
        <v>36.0</v>
      </c>
      <c r="AJ63" s="7" t="s">
        <v>127</v>
      </c>
      <c r="AK63" s="7" t="s">
        <v>183</v>
      </c>
      <c r="AL63" s="4">
        <f>VLOOKUP(Y63,'Crop Temp Lookup'!$A$34:$G$34,4)</f>
        <v>24</v>
      </c>
      <c r="AM63" s="4">
        <f>VLOOKUP(Y63,'Crop Temp Lookup'!$A$34:$G$34,5)</f>
        <v>28</v>
      </c>
      <c r="AN63" s="4">
        <v>500.0</v>
      </c>
      <c r="AO63" s="4">
        <f>VLOOKUP(Y63,'Crop Temp Lookup'!$A$34:$H$34,8)</f>
        <v>1200</v>
      </c>
      <c r="AP63" s="4"/>
      <c r="AQ63" s="4"/>
      <c r="AR63" s="4"/>
    </row>
    <row r="64" ht="12.75" customHeight="1">
      <c r="A64" s="7" t="s">
        <v>42</v>
      </c>
      <c r="B64" s="7" t="s">
        <v>192</v>
      </c>
      <c r="C64" s="12" t="s">
        <v>187</v>
      </c>
      <c r="D64" s="9" t="s">
        <v>178</v>
      </c>
      <c r="E64" s="9" t="s">
        <v>188</v>
      </c>
      <c r="F64" s="9" t="s">
        <v>189</v>
      </c>
      <c r="G64" s="9" t="s">
        <v>190</v>
      </c>
      <c r="H64" s="13"/>
      <c r="I64" s="13"/>
      <c r="J64" s="13"/>
      <c r="K64" s="13"/>
      <c r="X64" s="7" t="s">
        <v>193</v>
      </c>
      <c r="Y64" s="7" t="s">
        <v>180</v>
      </c>
      <c r="Z64" s="7" t="s">
        <v>181</v>
      </c>
      <c r="AA64" s="7" t="s">
        <v>182</v>
      </c>
      <c r="AB64" s="7" t="s">
        <v>61</v>
      </c>
      <c r="AC64" s="7" t="s">
        <v>61</v>
      </c>
      <c r="AD64" s="7" t="s">
        <v>127</v>
      </c>
      <c r="AE64" s="7" t="s">
        <v>183</v>
      </c>
      <c r="AF64" s="7" t="s">
        <v>184</v>
      </c>
      <c r="AG64" s="7" t="s">
        <v>66</v>
      </c>
      <c r="AH64" s="7" t="s">
        <v>185</v>
      </c>
      <c r="AI64" s="4">
        <v>36.0</v>
      </c>
      <c r="AJ64" s="7" t="s">
        <v>127</v>
      </c>
      <c r="AK64" s="7" t="s">
        <v>183</v>
      </c>
      <c r="AL64" s="4">
        <f>VLOOKUP(Y64,'Crop Temp Lookup'!$A$34:$G$34,4)</f>
        <v>24</v>
      </c>
      <c r="AM64" s="4">
        <f>VLOOKUP(Y64,'Crop Temp Lookup'!$A$34:$G$34,5)</f>
        <v>28</v>
      </c>
      <c r="AN64" s="4">
        <v>500.0</v>
      </c>
      <c r="AO64" s="4">
        <f>VLOOKUP(Y64,'Crop Temp Lookup'!$A$34:$H$34,8)</f>
        <v>1200</v>
      </c>
      <c r="AP64" s="4"/>
      <c r="AQ64" s="4"/>
      <c r="AR64" s="4"/>
    </row>
    <row r="65" ht="12.75" customHeight="1">
      <c r="A65" s="7" t="s">
        <v>42</v>
      </c>
      <c r="B65" s="7" t="s">
        <v>100</v>
      </c>
      <c r="C65" s="12" t="s">
        <v>101</v>
      </c>
      <c r="D65" s="9" t="s">
        <v>102</v>
      </c>
      <c r="E65" s="9" t="s">
        <v>103</v>
      </c>
      <c r="F65" s="9" t="s">
        <v>104</v>
      </c>
      <c r="G65" s="9" t="s">
        <v>46</v>
      </c>
      <c r="H65" s="13"/>
      <c r="I65" s="13"/>
      <c r="J65" s="13"/>
      <c r="K65" s="13"/>
      <c r="X65" s="7" t="s">
        <v>105</v>
      </c>
      <c r="Y65" s="7" t="s">
        <v>194</v>
      </c>
      <c r="Z65" s="7" t="s">
        <v>195</v>
      </c>
      <c r="AA65" s="7" t="s">
        <v>196</v>
      </c>
      <c r="AB65" s="7" t="s">
        <v>197</v>
      </c>
      <c r="AC65" s="7" t="s">
        <v>61</v>
      </c>
      <c r="AD65" s="7" t="s">
        <v>127</v>
      </c>
      <c r="AE65" s="7" t="s">
        <v>183</v>
      </c>
      <c r="AF65" s="7" t="s">
        <v>198</v>
      </c>
      <c r="AG65" s="7" t="s">
        <v>199</v>
      </c>
      <c r="AH65" s="7" t="s">
        <v>200</v>
      </c>
      <c r="AI65" s="4">
        <v>18.0</v>
      </c>
      <c r="AJ65" s="7" t="s">
        <v>127</v>
      </c>
      <c r="AK65" s="7" t="s">
        <v>183</v>
      </c>
      <c r="AL65" s="7">
        <f>VLOOKUP(Y65,'Crop Temp Lookup'!$A$5:$G$30,4)</f>
        <v>25</v>
      </c>
      <c r="AM65" s="7">
        <f>VLOOKUP(Y65,'Crop Temp Lookup'!$A$5:$G$30,5)</f>
        <v>29</v>
      </c>
      <c r="AN65" s="7">
        <f>VLOOKUP(Y65,'Crop Temp Lookup'!$A$5:$G$30,7)</f>
        <v>1000</v>
      </c>
      <c r="AO65" s="7">
        <f>VLOOKUP(Y65,'Crop Temp Lookup'!$A$5:$H$5,8)</f>
        <v>1500</v>
      </c>
    </row>
    <row r="66" ht="12.75" customHeight="1">
      <c r="A66" s="7" t="s">
        <v>42</v>
      </c>
      <c r="B66" s="7" t="s">
        <v>109</v>
      </c>
      <c r="C66" s="12" t="s">
        <v>110</v>
      </c>
      <c r="D66" s="9" t="s">
        <v>102</v>
      </c>
      <c r="E66" s="9" t="s">
        <v>111</v>
      </c>
      <c r="F66" s="9" t="s">
        <v>103</v>
      </c>
      <c r="G66" s="9" t="s">
        <v>104</v>
      </c>
      <c r="H66" s="9" t="s">
        <v>46</v>
      </c>
      <c r="I66" s="9" t="s">
        <v>53</v>
      </c>
      <c r="J66" s="9" t="s">
        <v>80</v>
      </c>
      <c r="K66" s="13"/>
      <c r="X66" s="7" t="s">
        <v>112</v>
      </c>
      <c r="Y66" s="7" t="s">
        <v>194</v>
      </c>
      <c r="Z66" s="7" t="s">
        <v>195</v>
      </c>
      <c r="AA66" s="7" t="s">
        <v>196</v>
      </c>
      <c r="AB66" s="7" t="s">
        <v>197</v>
      </c>
      <c r="AC66" s="7" t="s">
        <v>61</v>
      </c>
      <c r="AD66" s="7" t="s">
        <v>127</v>
      </c>
      <c r="AE66" s="7" t="s">
        <v>183</v>
      </c>
      <c r="AF66" s="7" t="s">
        <v>198</v>
      </c>
      <c r="AG66" s="7" t="s">
        <v>199</v>
      </c>
      <c r="AH66" s="7" t="s">
        <v>201</v>
      </c>
      <c r="AI66" s="4">
        <v>18.0</v>
      </c>
      <c r="AJ66" s="7" t="s">
        <v>127</v>
      </c>
      <c r="AK66" s="7" t="s">
        <v>183</v>
      </c>
      <c r="AL66" s="7">
        <f>VLOOKUP(Y66,'Crop Temp Lookup'!$A$5:$G$30,4)</f>
        <v>25</v>
      </c>
      <c r="AM66" s="7">
        <f>VLOOKUP(Y66,'Crop Temp Lookup'!$A$5:$G$30,5)</f>
        <v>29</v>
      </c>
      <c r="AN66" s="7">
        <f>VLOOKUP(Y66,'Crop Temp Lookup'!$A$5:$G$30,7)</f>
        <v>1000</v>
      </c>
      <c r="AO66" s="7">
        <f>VLOOKUP(Y66,'Crop Temp Lookup'!$A$5:$H$5,8)</f>
        <v>1500</v>
      </c>
    </row>
    <row r="67" ht="12.75" customHeight="1">
      <c r="A67" s="7" t="s">
        <v>42</v>
      </c>
      <c r="B67" s="7" t="s">
        <v>113</v>
      </c>
      <c r="C67" s="12" t="s">
        <v>114</v>
      </c>
      <c r="D67" s="9" t="s">
        <v>102</v>
      </c>
      <c r="E67" s="9" t="s">
        <v>111</v>
      </c>
      <c r="F67" s="9" t="s">
        <v>104</v>
      </c>
      <c r="G67" s="9" t="s">
        <v>46</v>
      </c>
      <c r="H67" s="9" t="s">
        <v>47</v>
      </c>
      <c r="I67" s="9" t="s">
        <v>48</v>
      </c>
      <c r="J67" s="9" t="s">
        <v>115</v>
      </c>
      <c r="K67" s="9" t="s">
        <v>50</v>
      </c>
      <c r="L67" s="4" t="s">
        <v>116</v>
      </c>
      <c r="X67" s="7" t="s">
        <v>117</v>
      </c>
      <c r="Y67" s="7" t="s">
        <v>194</v>
      </c>
      <c r="Z67" s="7" t="s">
        <v>195</v>
      </c>
      <c r="AA67" s="7" t="s">
        <v>196</v>
      </c>
      <c r="AB67" s="7" t="s">
        <v>197</v>
      </c>
      <c r="AC67" s="7" t="s">
        <v>61</v>
      </c>
      <c r="AD67" s="7" t="s">
        <v>127</v>
      </c>
      <c r="AE67" s="7" t="s">
        <v>183</v>
      </c>
      <c r="AF67" s="7" t="s">
        <v>198</v>
      </c>
      <c r="AG67" s="7" t="s">
        <v>199</v>
      </c>
      <c r="AH67" s="7" t="s">
        <v>201</v>
      </c>
      <c r="AI67" s="4">
        <v>18.0</v>
      </c>
      <c r="AJ67" s="7" t="s">
        <v>127</v>
      </c>
      <c r="AK67" s="7" t="s">
        <v>183</v>
      </c>
      <c r="AL67" s="7">
        <f>VLOOKUP(Y67,'Crop Temp Lookup'!$A$5:$G$30,4)</f>
        <v>25</v>
      </c>
      <c r="AM67" s="7">
        <f>VLOOKUP(Y67,'Crop Temp Lookup'!$A$5:$G$30,5)</f>
        <v>29</v>
      </c>
      <c r="AN67" s="7">
        <f>VLOOKUP(Y67,'Crop Temp Lookup'!$A$5:$G$30,7)</f>
        <v>1000</v>
      </c>
      <c r="AO67" s="7">
        <f>VLOOKUP(Y67,'Crop Temp Lookup'!$A$5:$H$5,8)</f>
        <v>1500</v>
      </c>
    </row>
    <row r="68" ht="12.75" customHeight="1">
      <c r="A68" s="7" t="s">
        <v>42</v>
      </c>
      <c r="B68" s="7" t="s">
        <v>121</v>
      </c>
      <c r="C68" s="12" t="s">
        <v>122</v>
      </c>
      <c r="D68" s="9" t="s">
        <v>102</v>
      </c>
      <c r="E68" s="9" t="s">
        <v>111</v>
      </c>
      <c r="F68" s="9" t="s">
        <v>104</v>
      </c>
      <c r="G68" s="9" t="s">
        <v>47</v>
      </c>
      <c r="H68" s="9" t="s">
        <v>48</v>
      </c>
      <c r="I68" s="9" t="s">
        <v>115</v>
      </c>
      <c r="J68" s="9" t="s">
        <v>123</v>
      </c>
      <c r="K68" s="9" t="s">
        <v>49</v>
      </c>
      <c r="L68" s="9" t="s">
        <v>50</v>
      </c>
      <c r="M68" s="4" t="s">
        <v>116</v>
      </c>
      <c r="N68" s="9" t="s">
        <v>56</v>
      </c>
      <c r="O68" s="11" t="s">
        <v>57</v>
      </c>
      <c r="P68" s="4" t="s">
        <v>78</v>
      </c>
      <c r="Q68" s="4" t="s">
        <v>91</v>
      </c>
      <c r="R68" s="4" t="s">
        <v>124</v>
      </c>
      <c r="X68" s="7" t="s">
        <v>125</v>
      </c>
      <c r="Y68" s="7" t="s">
        <v>194</v>
      </c>
      <c r="Z68" s="7" t="s">
        <v>195</v>
      </c>
      <c r="AA68" s="7" t="s">
        <v>196</v>
      </c>
      <c r="AB68" s="7" t="s">
        <v>197</v>
      </c>
      <c r="AC68" s="7" t="s">
        <v>61</v>
      </c>
      <c r="AD68" s="7" t="s">
        <v>127</v>
      </c>
      <c r="AE68" s="7" t="s">
        <v>183</v>
      </c>
      <c r="AF68" s="7" t="s">
        <v>198</v>
      </c>
      <c r="AG68" s="7" t="s">
        <v>199</v>
      </c>
      <c r="AH68" s="7" t="s">
        <v>201</v>
      </c>
      <c r="AI68" s="4">
        <v>18.0</v>
      </c>
      <c r="AJ68" s="7" t="s">
        <v>127</v>
      </c>
      <c r="AK68" s="7" t="s">
        <v>183</v>
      </c>
      <c r="AL68" s="7">
        <f>VLOOKUP(Y68,'Crop Temp Lookup'!$A$5:$G$30,4)</f>
        <v>25</v>
      </c>
      <c r="AM68" s="7">
        <f>VLOOKUP(Y68,'Crop Temp Lookup'!$A$5:$G$30,5)</f>
        <v>29</v>
      </c>
      <c r="AN68" s="7">
        <f>VLOOKUP(Y68,'Crop Temp Lookup'!$A$5:$G$30,7)</f>
        <v>1000</v>
      </c>
      <c r="AO68" s="7">
        <f>VLOOKUP(Y68,'Crop Temp Lookup'!$A$5:$H$5,8)</f>
        <v>1500</v>
      </c>
    </row>
    <row r="69" ht="12.75" customHeight="1">
      <c r="A69" s="7" t="s">
        <v>42</v>
      </c>
      <c r="B69" s="7" t="s">
        <v>202</v>
      </c>
      <c r="C69" s="12" t="s">
        <v>203</v>
      </c>
      <c r="D69" s="9" t="s">
        <v>47</v>
      </c>
      <c r="E69" s="9" t="s">
        <v>48</v>
      </c>
      <c r="F69" s="9" t="s">
        <v>115</v>
      </c>
      <c r="G69" s="9" t="s">
        <v>123</v>
      </c>
      <c r="H69" s="4" t="s">
        <v>56</v>
      </c>
      <c r="I69" s="11" t="s">
        <v>57</v>
      </c>
      <c r="J69" s="4" t="s">
        <v>78</v>
      </c>
      <c r="K69" s="9" t="s">
        <v>90</v>
      </c>
      <c r="L69" s="4" t="s">
        <v>91</v>
      </c>
      <c r="M69" s="4" t="s">
        <v>124</v>
      </c>
      <c r="X69" s="7" t="s">
        <v>204</v>
      </c>
      <c r="Y69" s="7" t="s">
        <v>194</v>
      </c>
      <c r="Z69" s="7" t="s">
        <v>195</v>
      </c>
      <c r="AA69" s="7" t="s">
        <v>196</v>
      </c>
      <c r="AB69" s="7" t="s">
        <v>197</v>
      </c>
      <c r="AC69" s="7" t="s">
        <v>61</v>
      </c>
      <c r="AD69" s="7" t="s">
        <v>127</v>
      </c>
      <c r="AE69" s="7" t="s">
        <v>183</v>
      </c>
      <c r="AF69" s="7" t="s">
        <v>198</v>
      </c>
      <c r="AG69" s="7" t="s">
        <v>199</v>
      </c>
      <c r="AH69" s="7" t="s">
        <v>201</v>
      </c>
      <c r="AI69" s="4">
        <v>18.0</v>
      </c>
      <c r="AJ69" s="7" t="s">
        <v>127</v>
      </c>
      <c r="AK69" s="7" t="s">
        <v>183</v>
      </c>
      <c r="AL69" s="7">
        <f>VLOOKUP(Y69,'Crop Temp Lookup'!$A$5:$G$30,4)</f>
        <v>25</v>
      </c>
      <c r="AM69" s="7">
        <f>VLOOKUP(Y69,'Crop Temp Lookup'!$A$5:$G$30,5)</f>
        <v>29</v>
      </c>
      <c r="AN69" s="7">
        <f>VLOOKUP(Y69,'Crop Temp Lookup'!$A$5:$G$30,7)</f>
        <v>1000</v>
      </c>
      <c r="AO69" s="7">
        <f>VLOOKUP(Y69,'Crop Temp Lookup'!$A$5:$H$5,8)</f>
        <v>1500</v>
      </c>
    </row>
    <row r="70" ht="12.75" customHeight="1">
      <c r="A70" s="7" t="s">
        <v>42</v>
      </c>
      <c r="B70" s="7" t="s">
        <v>176</v>
      </c>
      <c r="C70" s="12" t="s">
        <v>177</v>
      </c>
      <c r="D70" s="9" t="s">
        <v>178</v>
      </c>
      <c r="E70" s="13"/>
      <c r="F70" s="13"/>
      <c r="G70" s="13"/>
      <c r="H70" s="13"/>
      <c r="I70" s="13"/>
      <c r="J70" s="13"/>
      <c r="K70" s="13"/>
      <c r="X70" s="7" t="s">
        <v>179</v>
      </c>
      <c r="Y70" s="7" t="s">
        <v>194</v>
      </c>
      <c r="Z70" s="7" t="s">
        <v>195</v>
      </c>
      <c r="AA70" s="7" t="s">
        <v>196</v>
      </c>
      <c r="AB70" s="7" t="s">
        <v>197</v>
      </c>
      <c r="AC70" s="7" t="s">
        <v>61</v>
      </c>
      <c r="AD70" s="7" t="s">
        <v>127</v>
      </c>
      <c r="AE70" s="7" t="s">
        <v>183</v>
      </c>
      <c r="AF70" s="7" t="s">
        <v>198</v>
      </c>
      <c r="AG70" s="7" t="s">
        <v>199</v>
      </c>
      <c r="AH70" s="7" t="s">
        <v>201</v>
      </c>
      <c r="AI70" s="4">
        <v>18.0</v>
      </c>
      <c r="AJ70" s="7" t="s">
        <v>127</v>
      </c>
      <c r="AK70" s="7" t="s">
        <v>183</v>
      </c>
      <c r="AL70" s="7">
        <f>VLOOKUP(Y70,'Crop Temp Lookup'!$A$5:$G$30,4)</f>
        <v>25</v>
      </c>
      <c r="AM70" s="7">
        <f>VLOOKUP(Y70,'Crop Temp Lookup'!$A$5:$G$30,5)</f>
        <v>29</v>
      </c>
      <c r="AN70" s="7">
        <f>VLOOKUP(Y70,'Crop Temp Lookup'!$A$5:$G$30,7)</f>
        <v>1000</v>
      </c>
      <c r="AO70" s="7">
        <f>VLOOKUP(Y70,'Crop Temp Lookup'!$A$5:$H$5,8)</f>
        <v>1500</v>
      </c>
    </row>
    <row r="71" ht="12.75" customHeight="1">
      <c r="A71" s="7" t="s">
        <v>42</v>
      </c>
      <c r="B71" s="7" t="s">
        <v>186</v>
      </c>
      <c r="C71" s="12" t="s">
        <v>187</v>
      </c>
      <c r="D71" s="9" t="s">
        <v>178</v>
      </c>
      <c r="E71" s="9" t="s">
        <v>188</v>
      </c>
      <c r="F71" s="9" t="s">
        <v>189</v>
      </c>
      <c r="G71" s="9" t="s">
        <v>190</v>
      </c>
      <c r="H71" s="13"/>
      <c r="I71" s="13"/>
      <c r="J71" s="13"/>
      <c r="K71" s="13"/>
      <c r="X71" s="7" t="s">
        <v>191</v>
      </c>
      <c r="Y71" s="7" t="s">
        <v>194</v>
      </c>
      <c r="Z71" s="7" t="s">
        <v>195</v>
      </c>
      <c r="AA71" s="7" t="s">
        <v>196</v>
      </c>
      <c r="AB71" s="7" t="s">
        <v>197</v>
      </c>
      <c r="AC71" s="7" t="s">
        <v>61</v>
      </c>
      <c r="AD71" s="7" t="s">
        <v>127</v>
      </c>
      <c r="AE71" s="7" t="s">
        <v>183</v>
      </c>
      <c r="AF71" s="7" t="s">
        <v>198</v>
      </c>
      <c r="AG71" s="7" t="s">
        <v>199</v>
      </c>
      <c r="AH71" s="7" t="s">
        <v>201</v>
      </c>
      <c r="AI71" s="4">
        <v>18.0</v>
      </c>
      <c r="AJ71" s="7" t="s">
        <v>127</v>
      </c>
      <c r="AK71" s="7" t="s">
        <v>183</v>
      </c>
      <c r="AL71" s="7">
        <f>VLOOKUP(Y71,'Crop Temp Lookup'!$A$5:$G$30,4)</f>
        <v>25</v>
      </c>
      <c r="AM71" s="7">
        <f>VLOOKUP(Y71,'Crop Temp Lookup'!$A$5:$G$30,5)</f>
        <v>29</v>
      </c>
      <c r="AN71" s="7">
        <f>VLOOKUP(Y71,'Crop Temp Lookup'!$A$5:$G$30,7)</f>
        <v>1000</v>
      </c>
      <c r="AO71" s="7">
        <f>VLOOKUP(Y71,'Crop Temp Lookup'!$A$5:$H$5,8)</f>
        <v>1500</v>
      </c>
    </row>
    <row r="72" ht="12.75" customHeight="1">
      <c r="A72" s="7" t="s">
        <v>42</v>
      </c>
      <c r="B72" s="7" t="s">
        <v>192</v>
      </c>
      <c r="C72" s="12" t="s">
        <v>187</v>
      </c>
      <c r="D72" s="9" t="s">
        <v>178</v>
      </c>
      <c r="E72" s="9" t="s">
        <v>188</v>
      </c>
      <c r="F72" s="9" t="s">
        <v>189</v>
      </c>
      <c r="G72" s="9" t="s">
        <v>190</v>
      </c>
      <c r="H72" s="13"/>
      <c r="I72" s="13"/>
      <c r="J72" s="13"/>
      <c r="K72" s="13"/>
      <c r="X72" s="7" t="s">
        <v>193</v>
      </c>
      <c r="Y72" s="7" t="s">
        <v>194</v>
      </c>
      <c r="Z72" s="7" t="s">
        <v>195</v>
      </c>
      <c r="AA72" s="7" t="s">
        <v>196</v>
      </c>
      <c r="AB72" s="7" t="s">
        <v>197</v>
      </c>
      <c r="AC72" s="7" t="s">
        <v>61</v>
      </c>
      <c r="AD72" s="7" t="s">
        <v>127</v>
      </c>
      <c r="AE72" s="7" t="s">
        <v>183</v>
      </c>
      <c r="AF72" s="7" t="s">
        <v>198</v>
      </c>
      <c r="AG72" s="7" t="s">
        <v>199</v>
      </c>
      <c r="AH72" s="7" t="s">
        <v>201</v>
      </c>
      <c r="AI72" s="4">
        <v>18.0</v>
      </c>
      <c r="AJ72" s="7" t="s">
        <v>127</v>
      </c>
      <c r="AK72" s="7" t="s">
        <v>183</v>
      </c>
      <c r="AL72" s="7">
        <f>VLOOKUP(Y72,'Crop Temp Lookup'!$A$5:$G$30,4)</f>
        <v>25</v>
      </c>
      <c r="AM72" s="7">
        <f>VLOOKUP(Y72,'Crop Temp Lookup'!$A$5:$G$30,5)</f>
        <v>29</v>
      </c>
      <c r="AN72" s="7">
        <f>VLOOKUP(Y72,'Crop Temp Lookup'!$A$5:$G$30,7)</f>
        <v>1000</v>
      </c>
      <c r="AO72" s="7">
        <f>VLOOKUP(Y72,'Crop Temp Lookup'!$A$5:$H$5,8)</f>
        <v>1500</v>
      </c>
    </row>
    <row r="73" ht="12.75" customHeight="1">
      <c r="A73" s="7" t="s">
        <v>42</v>
      </c>
      <c r="B73" s="7" t="s">
        <v>205</v>
      </c>
      <c r="C73" s="12" t="s">
        <v>206</v>
      </c>
      <c r="D73" s="14" t="s">
        <v>188</v>
      </c>
      <c r="E73" s="14" t="s">
        <v>178</v>
      </c>
      <c r="F73" s="14" t="s">
        <v>190</v>
      </c>
      <c r="G73" s="14" t="s">
        <v>207</v>
      </c>
      <c r="H73" s="14" t="s">
        <v>124</v>
      </c>
      <c r="I73" s="14" t="s">
        <v>189</v>
      </c>
      <c r="J73" s="9" t="s">
        <v>123</v>
      </c>
      <c r="K73" s="9" t="s">
        <v>48</v>
      </c>
      <c r="X73" s="7" t="s">
        <v>193</v>
      </c>
      <c r="Y73" s="7" t="s">
        <v>194</v>
      </c>
      <c r="Z73" s="7" t="s">
        <v>195</v>
      </c>
      <c r="AA73" s="7" t="s">
        <v>196</v>
      </c>
      <c r="AB73" s="7" t="s">
        <v>197</v>
      </c>
      <c r="AC73" s="7" t="s">
        <v>61</v>
      </c>
      <c r="AD73" s="7" t="s">
        <v>127</v>
      </c>
      <c r="AE73" s="7" t="s">
        <v>183</v>
      </c>
      <c r="AF73" s="7" t="s">
        <v>198</v>
      </c>
      <c r="AG73" s="7" t="s">
        <v>199</v>
      </c>
      <c r="AH73" s="7" t="s">
        <v>201</v>
      </c>
      <c r="AI73" s="4">
        <v>18.0</v>
      </c>
      <c r="AJ73" s="7" t="s">
        <v>127</v>
      </c>
      <c r="AK73" s="7" t="s">
        <v>183</v>
      </c>
      <c r="AL73" s="7">
        <f>VLOOKUP(Y73,'Crop Temp Lookup'!$A$5:$G$30,4)</f>
        <v>25</v>
      </c>
      <c r="AM73" s="7">
        <f>VLOOKUP(Y73,'Crop Temp Lookup'!$A$5:$G$30,5)</f>
        <v>29</v>
      </c>
      <c r="AN73" s="7">
        <f>VLOOKUP(Y73,'Crop Temp Lookup'!$A$5:$G$30,7)</f>
        <v>1000</v>
      </c>
      <c r="AO73" s="7">
        <f>VLOOKUP(Y73,'Crop Temp Lookup'!$A$5:$H$5,8)</f>
        <v>1500</v>
      </c>
    </row>
    <row r="74" ht="12.75" customHeight="1">
      <c r="A74" s="7" t="s">
        <v>42</v>
      </c>
      <c r="B74" s="7" t="s">
        <v>134</v>
      </c>
      <c r="C74" s="12" t="s">
        <v>135</v>
      </c>
      <c r="D74" s="9" t="s">
        <v>46</v>
      </c>
      <c r="E74" s="9" t="s">
        <v>47</v>
      </c>
      <c r="F74" s="9" t="s">
        <v>48</v>
      </c>
      <c r="G74" s="9" t="s">
        <v>115</v>
      </c>
      <c r="H74" s="9" t="s">
        <v>49</v>
      </c>
      <c r="I74" s="9" t="s">
        <v>52</v>
      </c>
      <c r="J74" s="9" t="s">
        <v>50</v>
      </c>
      <c r="K74" s="4" t="s">
        <v>116</v>
      </c>
      <c r="L74" s="4" t="s">
        <v>54</v>
      </c>
      <c r="M74" s="4" t="s">
        <v>55</v>
      </c>
      <c r="X74" s="7" t="s">
        <v>136</v>
      </c>
      <c r="Y74" s="7" t="s">
        <v>194</v>
      </c>
      <c r="Z74" s="7" t="s">
        <v>195</v>
      </c>
      <c r="AA74" s="7" t="s">
        <v>196</v>
      </c>
      <c r="AB74" s="7" t="s">
        <v>197</v>
      </c>
      <c r="AC74" s="7" t="s">
        <v>61</v>
      </c>
      <c r="AD74" s="7" t="s">
        <v>127</v>
      </c>
      <c r="AE74" s="7" t="s">
        <v>183</v>
      </c>
      <c r="AF74" s="7" t="s">
        <v>198</v>
      </c>
      <c r="AG74" s="7" t="s">
        <v>199</v>
      </c>
      <c r="AH74" s="7" t="s">
        <v>200</v>
      </c>
      <c r="AI74" s="4">
        <v>18.0</v>
      </c>
      <c r="AJ74" s="7" t="s">
        <v>127</v>
      </c>
      <c r="AK74" s="7" t="s">
        <v>183</v>
      </c>
      <c r="AL74" s="7">
        <f>VLOOKUP(Y74,'Crop Temp Lookup'!$A$5:$G$30,4)</f>
        <v>25</v>
      </c>
      <c r="AM74" s="7">
        <f>VLOOKUP(Y74,'Crop Temp Lookup'!$A$5:$G$30,5)</f>
        <v>29</v>
      </c>
      <c r="AN74" s="7">
        <f>VLOOKUP(Y74,'Crop Temp Lookup'!$A$5:$G$30,7)</f>
        <v>1000</v>
      </c>
      <c r="AO74" s="7">
        <f>VLOOKUP(Y74,'Crop Temp Lookup'!$A$5:$H$5,8)</f>
        <v>1500</v>
      </c>
    </row>
    <row r="75" ht="12.75" customHeight="1">
      <c r="A75" s="7" t="s">
        <v>42</v>
      </c>
      <c r="B75" s="7" t="s">
        <v>137</v>
      </c>
      <c r="C75" s="12" t="s">
        <v>138</v>
      </c>
      <c r="D75" s="9" t="s">
        <v>46</v>
      </c>
      <c r="E75" s="9" t="s">
        <v>47</v>
      </c>
      <c r="F75" s="9" t="s">
        <v>48</v>
      </c>
      <c r="G75" s="9" t="s">
        <v>115</v>
      </c>
      <c r="H75" s="9" t="s">
        <v>49</v>
      </c>
      <c r="I75" s="9" t="s">
        <v>52</v>
      </c>
      <c r="J75" s="9" t="s">
        <v>50</v>
      </c>
      <c r="K75" s="4" t="s">
        <v>116</v>
      </c>
      <c r="L75" s="4" t="s">
        <v>54</v>
      </c>
      <c r="M75" s="4" t="s">
        <v>55</v>
      </c>
      <c r="N75" s="9" t="s">
        <v>56</v>
      </c>
      <c r="O75" s="4" t="s">
        <v>78</v>
      </c>
      <c r="P75" s="4" t="s">
        <v>79</v>
      </c>
      <c r="Q75" s="4" t="s">
        <v>91</v>
      </c>
      <c r="R75" s="4" t="s">
        <v>124</v>
      </c>
      <c r="X75" s="7" t="s">
        <v>139</v>
      </c>
      <c r="Y75" s="7" t="s">
        <v>194</v>
      </c>
      <c r="Z75" s="7" t="s">
        <v>195</v>
      </c>
      <c r="AA75" s="7" t="s">
        <v>196</v>
      </c>
      <c r="AB75" s="7" t="s">
        <v>197</v>
      </c>
      <c r="AC75" s="7" t="s">
        <v>61</v>
      </c>
      <c r="AD75" s="7" t="s">
        <v>127</v>
      </c>
      <c r="AE75" s="7" t="s">
        <v>183</v>
      </c>
      <c r="AF75" s="7" t="s">
        <v>198</v>
      </c>
      <c r="AG75" s="7" t="s">
        <v>199</v>
      </c>
      <c r="AH75" s="7" t="s">
        <v>200</v>
      </c>
      <c r="AI75" s="4">
        <v>18.0</v>
      </c>
      <c r="AJ75" s="7" t="s">
        <v>127</v>
      </c>
      <c r="AK75" s="7" t="s">
        <v>183</v>
      </c>
      <c r="AL75" s="7">
        <f>VLOOKUP(Y75,'Crop Temp Lookup'!$A$5:$G$30,4)</f>
        <v>25</v>
      </c>
      <c r="AM75" s="7">
        <f>VLOOKUP(Y75,'Crop Temp Lookup'!$A$5:$G$30,5)</f>
        <v>29</v>
      </c>
      <c r="AN75" s="7">
        <f>VLOOKUP(Y75,'Crop Temp Lookup'!$A$5:$G$30,7)</f>
        <v>1000</v>
      </c>
      <c r="AO75" s="7">
        <f>VLOOKUP(Y75,'Crop Temp Lookup'!$A$5:$H$5,8)</f>
        <v>1500</v>
      </c>
    </row>
    <row r="76" ht="12.75" customHeight="1">
      <c r="A76" s="7" t="s">
        <v>42</v>
      </c>
      <c r="B76" s="7" t="s">
        <v>140</v>
      </c>
      <c r="C76" s="12" t="s">
        <v>141</v>
      </c>
      <c r="D76" s="9" t="s">
        <v>103</v>
      </c>
      <c r="E76" s="9" t="s">
        <v>46</v>
      </c>
      <c r="F76" s="9" t="s">
        <v>47</v>
      </c>
      <c r="G76" s="9" t="s">
        <v>48</v>
      </c>
      <c r="H76" s="9" t="s">
        <v>115</v>
      </c>
      <c r="I76" s="9" t="s">
        <v>123</v>
      </c>
      <c r="J76" s="9" t="s">
        <v>49</v>
      </c>
      <c r="K76" s="9" t="s">
        <v>52</v>
      </c>
      <c r="L76" s="9" t="s">
        <v>50</v>
      </c>
      <c r="M76" s="4" t="s">
        <v>116</v>
      </c>
      <c r="N76" s="4" t="s">
        <v>53</v>
      </c>
      <c r="O76" s="4" t="s">
        <v>54</v>
      </c>
      <c r="P76" s="4" t="s">
        <v>55</v>
      </c>
      <c r="Q76" s="9" t="s">
        <v>56</v>
      </c>
      <c r="R76" s="11" t="s">
        <v>57</v>
      </c>
      <c r="S76" s="4" t="s">
        <v>78</v>
      </c>
      <c r="T76" s="4" t="s">
        <v>88</v>
      </c>
      <c r="U76" s="4" t="s">
        <v>79</v>
      </c>
      <c r="V76" s="4" t="s">
        <v>80</v>
      </c>
      <c r="W76" s="4" t="s">
        <v>91</v>
      </c>
      <c r="X76" s="7" t="s">
        <v>142</v>
      </c>
      <c r="Y76" s="7" t="s">
        <v>194</v>
      </c>
      <c r="Z76" s="7" t="s">
        <v>195</v>
      </c>
      <c r="AA76" s="7" t="s">
        <v>196</v>
      </c>
      <c r="AB76" s="7" t="s">
        <v>197</v>
      </c>
      <c r="AC76" s="7" t="s">
        <v>61</v>
      </c>
      <c r="AD76" s="7" t="s">
        <v>127</v>
      </c>
      <c r="AE76" s="7" t="s">
        <v>183</v>
      </c>
      <c r="AF76" s="7" t="s">
        <v>198</v>
      </c>
      <c r="AG76" s="7" t="s">
        <v>199</v>
      </c>
      <c r="AH76" s="7" t="s">
        <v>200</v>
      </c>
      <c r="AI76" s="4">
        <v>18.0</v>
      </c>
      <c r="AJ76" s="7" t="s">
        <v>127</v>
      </c>
      <c r="AK76" s="7" t="s">
        <v>183</v>
      </c>
      <c r="AL76" s="7">
        <f>VLOOKUP(Y76,'Crop Temp Lookup'!$A$5:$G$30,4)</f>
        <v>25</v>
      </c>
      <c r="AM76" s="7">
        <f>VLOOKUP(Y76,'Crop Temp Lookup'!$A$5:$G$30,5)</f>
        <v>29</v>
      </c>
      <c r="AN76" s="7">
        <f>VLOOKUP(Y76,'Crop Temp Lookup'!$A$5:$G$30,7)</f>
        <v>1000</v>
      </c>
      <c r="AO76" s="7">
        <f>VLOOKUP(Y76,'Crop Temp Lookup'!$A$5:$H$5,8)</f>
        <v>1500</v>
      </c>
    </row>
    <row r="77" ht="12.75" customHeight="1">
      <c r="A77" s="7" t="s">
        <v>42</v>
      </c>
      <c r="B77" s="7" t="s">
        <v>109</v>
      </c>
      <c r="C77" s="12" t="s">
        <v>110</v>
      </c>
      <c r="D77" s="9" t="s">
        <v>102</v>
      </c>
      <c r="E77" s="9" t="s">
        <v>111</v>
      </c>
      <c r="F77" s="9" t="s">
        <v>103</v>
      </c>
      <c r="G77" s="9" t="s">
        <v>104</v>
      </c>
      <c r="H77" s="9" t="s">
        <v>46</v>
      </c>
      <c r="I77" s="9" t="s">
        <v>53</v>
      </c>
      <c r="J77" s="9" t="s">
        <v>80</v>
      </c>
      <c r="K77" s="13"/>
      <c r="X77" s="7" t="s">
        <v>112</v>
      </c>
      <c r="Y77" s="7" t="s">
        <v>208</v>
      </c>
      <c r="Z77" s="7" t="s">
        <v>209</v>
      </c>
      <c r="AA77" s="7" t="s">
        <v>60</v>
      </c>
      <c r="AB77" s="7" t="s">
        <v>210</v>
      </c>
      <c r="AC77" s="7" t="s">
        <v>62</v>
      </c>
      <c r="AD77" s="7" t="s">
        <v>153</v>
      </c>
      <c r="AE77" s="7" t="s">
        <v>63</v>
      </c>
      <c r="AF77" s="7" t="s">
        <v>211</v>
      </c>
      <c r="AG77" s="7" t="s">
        <v>66</v>
      </c>
      <c r="AH77" s="7" t="s">
        <v>212</v>
      </c>
      <c r="AI77" s="4">
        <v>3.0</v>
      </c>
      <c r="AJ77" s="7" t="s">
        <v>68</v>
      </c>
      <c r="AK77" s="7" t="s">
        <v>107</v>
      </c>
      <c r="AL77" s="7">
        <f>VLOOKUP(Y77,'Crop Temp Lookup'!$A$37:$G$37,4)</f>
        <v>15</v>
      </c>
      <c r="AM77" s="7">
        <f>VLOOKUP(Y77,'Crop Temp Lookup'!$A$37:$G$37,5)</f>
        <v>29</v>
      </c>
      <c r="AN77" s="7">
        <f>VLOOKUP(Y77,'Crop Temp Lookup'!$A$37:$G$37,7)</f>
        <v>600</v>
      </c>
      <c r="AO77" s="7">
        <f>VLOOKUP(Y77,'Crop Temp Lookup'!$A$37:$H$37,8)</f>
        <v>1000</v>
      </c>
    </row>
    <row r="78" ht="12.75" customHeight="1">
      <c r="A78" s="7" t="s">
        <v>42</v>
      </c>
      <c r="B78" s="7" t="s">
        <v>109</v>
      </c>
      <c r="C78" s="12" t="s">
        <v>110</v>
      </c>
      <c r="D78" s="9" t="s">
        <v>102</v>
      </c>
      <c r="E78" s="9" t="s">
        <v>111</v>
      </c>
      <c r="F78" s="9" t="s">
        <v>103</v>
      </c>
      <c r="G78" s="9" t="s">
        <v>104</v>
      </c>
      <c r="H78" s="9" t="s">
        <v>46</v>
      </c>
      <c r="I78" s="9" t="s">
        <v>53</v>
      </c>
      <c r="J78" s="9" t="s">
        <v>80</v>
      </c>
      <c r="K78" s="13"/>
      <c r="X78" s="7" t="s">
        <v>112</v>
      </c>
      <c r="Y78" s="7" t="s">
        <v>208</v>
      </c>
      <c r="Z78" s="7" t="s">
        <v>209</v>
      </c>
      <c r="AA78" s="7" t="s">
        <v>60</v>
      </c>
      <c r="AB78" s="7" t="s">
        <v>210</v>
      </c>
      <c r="AC78" s="7" t="s">
        <v>71</v>
      </c>
      <c r="AD78" s="7" t="s">
        <v>73</v>
      </c>
      <c r="AE78" s="7" t="s">
        <v>69</v>
      </c>
      <c r="AF78" s="7" t="s">
        <v>211</v>
      </c>
      <c r="AG78" s="7" t="s">
        <v>66</v>
      </c>
      <c r="AH78" s="7" t="s">
        <v>212</v>
      </c>
      <c r="AI78" s="4">
        <v>3.0</v>
      </c>
      <c r="AJ78" s="7" t="s">
        <v>119</v>
      </c>
      <c r="AK78" s="7" t="s">
        <v>162</v>
      </c>
      <c r="AL78" s="7">
        <f>VLOOKUP(Y78,'Crop Temp Lookup'!$A$37:$G$37,4)</f>
        <v>15</v>
      </c>
      <c r="AM78" s="7">
        <f>VLOOKUP(Y78,'Crop Temp Lookup'!$A$37:$G$37,5)</f>
        <v>29</v>
      </c>
      <c r="AN78" s="7">
        <f>VLOOKUP(Y78,'Crop Temp Lookup'!$A$37:$G$37,7)</f>
        <v>600</v>
      </c>
      <c r="AO78" s="7">
        <f>VLOOKUP(Y78,'Crop Temp Lookup'!$A$37:$H$37,8)</f>
        <v>1000</v>
      </c>
    </row>
    <row r="79" ht="12.75" customHeight="1">
      <c r="A79" s="7" t="s">
        <v>42</v>
      </c>
      <c r="B79" s="7" t="s">
        <v>113</v>
      </c>
      <c r="C79" s="12" t="s">
        <v>114</v>
      </c>
      <c r="D79" s="9" t="s">
        <v>102</v>
      </c>
      <c r="E79" s="9" t="s">
        <v>111</v>
      </c>
      <c r="F79" s="9" t="s">
        <v>104</v>
      </c>
      <c r="G79" s="9" t="s">
        <v>46</v>
      </c>
      <c r="H79" s="9" t="s">
        <v>47</v>
      </c>
      <c r="I79" s="9" t="s">
        <v>48</v>
      </c>
      <c r="J79" s="9" t="s">
        <v>115</v>
      </c>
      <c r="K79" s="9" t="s">
        <v>50</v>
      </c>
      <c r="L79" s="4" t="s">
        <v>116</v>
      </c>
      <c r="X79" s="7" t="s">
        <v>117</v>
      </c>
      <c r="Y79" s="7" t="s">
        <v>208</v>
      </c>
      <c r="Z79" s="7" t="s">
        <v>209</v>
      </c>
      <c r="AA79" s="7" t="s">
        <v>60</v>
      </c>
      <c r="AB79" s="7" t="s">
        <v>210</v>
      </c>
      <c r="AC79" s="7" t="s">
        <v>62</v>
      </c>
      <c r="AD79" s="7" t="s">
        <v>82</v>
      </c>
      <c r="AE79" s="7" t="s">
        <v>85</v>
      </c>
      <c r="AF79" s="7" t="s">
        <v>211</v>
      </c>
      <c r="AG79" s="7" t="s">
        <v>66</v>
      </c>
      <c r="AH79" s="7" t="s">
        <v>212</v>
      </c>
      <c r="AI79" s="4">
        <v>3.0</v>
      </c>
      <c r="AJ79" s="7" t="s">
        <v>68</v>
      </c>
      <c r="AK79" s="7" t="s">
        <v>133</v>
      </c>
      <c r="AL79" s="7">
        <f>VLOOKUP(Y79,'Crop Temp Lookup'!$A$37:$G$37,4)</f>
        <v>15</v>
      </c>
      <c r="AM79" s="7">
        <f>VLOOKUP(Y79,'Crop Temp Lookup'!$A$37:$G$37,5)</f>
        <v>29</v>
      </c>
      <c r="AN79" s="7">
        <f>VLOOKUP(Y79,'Crop Temp Lookup'!$A$37:$G$37,7)</f>
        <v>600</v>
      </c>
      <c r="AO79" s="7">
        <f>VLOOKUP(Y79,'Crop Temp Lookup'!$A$37:$H$37,8)</f>
        <v>1000</v>
      </c>
    </row>
    <row r="80" ht="12.75" customHeight="1">
      <c r="A80" s="7" t="s">
        <v>42</v>
      </c>
      <c r="B80" s="7" t="s">
        <v>113</v>
      </c>
      <c r="C80" s="12" t="s">
        <v>114</v>
      </c>
      <c r="D80" s="9" t="s">
        <v>102</v>
      </c>
      <c r="E80" s="9" t="s">
        <v>111</v>
      </c>
      <c r="F80" s="9" t="s">
        <v>104</v>
      </c>
      <c r="G80" s="9" t="s">
        <v>46</v>
      </c>
      <c r="H80" s="9" t="s">
        <v>47</v>
      </c>
      <c r="I80" s="9" t="s">
        <v>48</v>
      </c>
      <c r="J80" s="9" t="s">
        <v>115</v>
      </c>
      <c r="K80" s="9" t="s">
        <v>50</v>
      </c>
      <c r="L80" s="4" t="s">
        <v>116</v>
      </c>
      <c r="X80" s="7" t="s">
        <v>117</v>
      </c>
      <c r="Y80" s="7" t="s">
        <v>208</v>
      </c>
      <c r="Z80" s="7" t="s">
        <v>209</v>
      </c>
      <c r="AA80" s="7" t="s">
        <v>60</v>
      </c>
      <c r="AB80" s="7" t="s">
        <v>210</v>
      </c>
      <c r="AC80" s="7" t="s">
        <v>71</v>
      </c>
      <c r="AD80" s="7" t="s">
        <v>73</v>
      </c>
      <c r="AE80" s="7" t="s">
        <v>69</v>
      </c>
      <c r="AF80" s="7" t="s">
        <v>211</v>
      </c>
      <c r="AG80" s="7" t="s">
        <v>66</v>
      </c>
      <c r="AH80" s="7" t="s">
        <v>212</v>
      </c>
      <c r="AI80" s="4">
        <v>3.0</v>
      </c>
      <c r="AJ80" s="7" t="s">
        <v>119</v>
      </c>
      <c r="AK80" s="7" t="s">
        <v>162</v>
      </c>
      <c r="AL80" s="7">
        <f>VLOOKUP(Y80,'Crop Temp Lookup'!$A$37:$G$37,4)</f>
        <v>15</v>
      </c>
      <c r="AM80" s="7">
        <f>VLOOKUP(Y80,'Crop Temp Lookup'!$A$37:$G$37,5)</f>
        <v>29</v>
      </c>
      <c r="AN80" s="7">
        <f>VLOOKUP(Y80,'Crop Temp Lookup'!$A$37:$G$37,7)</f>
        <v>600</v>
      </c>
      <c r="AO80" s="7">
        <f>VLOOKUP(Y80,'Crop Temp Lookup'!$A$37:$H$37,8)</f>
        <v>1000</v>
      </c>
    </row>
    <row r="81" ht="12.75" customHeight="1">
      <c r="A81" s="7" t="s">
        <v>42</v>
      </c>
      <c r="B81" s="7" t="s">
        <v>121</v>
      </c>
      <c r="C81" s="12" t="s">
        <v>122</v>
      </c>
      <c r="D81" s="9" t="s">
        <v>102</v>
      </c>
      <c r="E81" s="9" t="s">
        <v>111</v>
      </c>
      <c r="F81" s="9" t="s">
        <v>104</v>
      </c>
      <c r="G81" s="9" t="s">
        <v>47</v>
      </c>
      <c r="H81" s="9" t="s">
        <v>48</v>
      </c>
      <c r="I81" s="9" t="s">
        <v>115</v>
      </c>
      <c r="J81" s="9" t="s">
        <v>123</v>
      </c>
      <c r="K81" s="9" t="s">
        <v>49</v>
      </c>
      <c r="L81" s="9" t="s">
        <v>50</v>
      </c>
      <c r="M81" s="4" t="s">
        <v>116</v>
      </c>
      <c r="N81" s="9" t="s">
        <v>56</v>
      </c>
      <c r="O81" s="11" t="s">
        <v>57</v>
      </c>
      <c r="P81" s="4" t="s">
        <v>78</v>
      </c>
      <c r="Q81" s="4" t="s">
        <v>91</v>
      </c>
      <c r="R81" s="4" t="s">
        <v>124</v>
      </c>
      <c r="X81" s="7" t="s">
        <v>125</v>
      </c>
      <c r="Y81" s="7" t="s">
        <v>208</v>
      </c>
      <c r="Z81" s="7" t="s">
        <v>209</v>
      </c>
      <c r="AA81" s="7" t="s">
        <v>60</v>
      </c>
      <c r="AB81" s="7" t="s">
        <v>210</v>
      </c>
      <c r="AC81" s="7" t="s">
        <v>62</v>
      </c>
      <c r="AD81" s="7" t="s">
        <v>85</v>
      </c>
      <c r="AE81" s="7" t="s">
        <v>64</v>
      </c>
      <c r="AF81" s="7" t="s">
        <v>211</v>
      </c>
      <c r="AG81" s="7" t="s">
        <v>66</v>
      </c>
      <c r="AH81" s="7" t="s">
        <v>212</v>
      </c>
      <c r="AI81" s="4">
        <v>3.0</v>
      </c>
      <c r="AJ81" s="7" t="s">
        <v>68</v>
      </c>
      <c r="AK81" s="7" t="s">
        <v>133</v>
      </c>
      <c r="AL81" s="7">
        <f>VLOOKUP(Y81,'Crop Temp Lookup'!$A$37:$G$37,4)</f>
        <v>15</v>
      </c>
      <c r="AM81" s="7">
        <f>VLOOKUP(Y81,'Crop Temp Lookup'!$A$37:$G$37,5)</f>
        <v>29</v>
      </c>
      <c r="AN81" s="7">
        <f>VLOOKUP(Y81,'Crop Temp Lookup'!$A$37:$G$37,7)</f>
        <v>600</v>
      </c>
      <c r="AO81" s="7">
        <f>VLOOKUP(Y81,'Crop Temp Lookup'!$A$37:$H$37,8)</f>
        <v>1000</v>
      </c>
    </row>
    <row r="82" ht="12.75" customHeight="1">
      <c r="A82" s="7" t="s">
        <v>42</v>
      </c>
      <c r="B82" s="7" t="s">
        <v>121</v>
      </c>
      <c r="C82" s="12" t="s">
        <v>122</v>
      </c>
      <c r="D82" s="9" t="s">
        <v>102</v>
      </c>
      <c r="E82" s="9" t="s">
        <v>111</v>
      </c>
      <c r="F82" s="9" t="s">
        <v>104</v>
      </c>
      <c r="G82" s="9" t="s">
        <v>47</v>
      </c>
      <c r="H82" s="9" t="s">
        <v>48</v>
      </c>
      <c r="I82" s="9" t="s">
        <v>115</v>
      </c>
      <c r="J82" s="9" t="s">
        <v>123</v>
      </c>
      <c r="K82" s="9" t="s">
        <v>49</v>
      </c>
      <c r="L82" s="9" t="s">
        <v>50</v>
      </c>
      <c r="M82" s="4" t="s">
        <v>116</v>
      </c>
      <c r="N82" s="9" t="s">
        <v>56</v>
      </c>
      <c r="O82" s="11" t="s">
        <v>57</v>
      </c>
      <c r="P82" s="4" t="s">
        <v>78</v>
      </c>
      <c r="Q82" s="4" t="s">
        <v>91</v>
      </c>
      <c r="R82" s="4" t="s">
        <v>124</v>
      </c>
      <c r="X82" s="7" t="s">
        <v>125</v>
      </c>
      <c r="Y82" s="7" t="s">
        <v>208</v>
      </c>
      <c r="Z82" s="7" t="s">
        <v>209</v>
      </c>
      <c r="AA82" s="7" t="s">
        <v>60</v>
      </c>
      <c r="AB82" s="7" t="s">
        <v>210</v>
      </c>
      <c r="AC82" s="7" t="s">
        <v>71</v>
      </c>
      <c r="AD82" s="7" t="s">
        <v>84</v>
      </c>
      <c r="AE82" s="7" t="s">
        <v>126</v>
      </c>
      <c r="AF82" s="7" t="s">
        <v>211</v>
      </c>
      <c r="AG82" s="7" t="s">
        <v>66</v>
      </c>
      <c r="AH82" s="7" t="s">
        <v>212</v>
      </c>
      <c r="AI82" s="4">
        <v>3.0</v>
      </c>
      <c r="AJ82" s="7" t="s">
        <v>75</v>
      </c>
      <c r="AK82" s="7" t="s">
        <v>120</v>
      </c>
      <c r="AL82" s="7">
        <f>VLOOKUP(Y82,'Crop Temp Lookup'!$A$37:$G$37,4)</f>
        <v>15</v>
      </c>
      <c r="AM82" s="7">
        <f>VLOOKUP(Y82,'Crop Temp Lookup'!$A$37:$G$37,5)</f>
        <v>29</v>
      </c>
      <c r="AN82" s="7">
        <f>VLOOKUP(Y82,'Crop Temp Lookup'!$A$37:$G$37,7)</f>
        <v>600</v>
      </c>
      <c r="AO82" s="7">
        <f>VLOOKUP(Y82,'Crop Temp Lookup'!$A$37:$H$37,8)</f>
        <v>1000</v>
      </c>
    </row>
    <row r="83" ht="12.75" customHeight="1">
      <c r="A83" s="7" t="s">
        <v>42</v>
      </c>
      <c r="B83" s="7" t="s">
        <v>202</v>
      </c>
      <c r="C83" s="12" t="s">
        <v>203</v>
      </c>
      <c r="D83" s="9" t="s">
        <v>47</v>
      </c>
      <c r="E83" s="9" t="s">
        <v>48</v>
      </c>
      <c r="F83" s="9" t="s">
        <v>115</v>
      </c>
      <c r="G83" s="9" t="s">
        <v>123</v>
      </c>
      <c r="H83" s="4" t="s">
        <v>56</v>
      </c>
      <c r="I83" s="11" t="s">
        <v>57</v>
      </c>
      <c r="J83" s="4" t="s">
        <v>78</v>
      </c>
      <c r="K83" s="9" t="s">
        <v>90</v>
      </c>
      <c r="L83" s="4" t="s">
        <v>91</v>
      </c>
      <c r="M83" s="4" t="s">
        <v>124</v>
      </c>
      <c r="X83" s="7" t="s">
        <v>204</v>
      </c>
      <c r="Y83" s="7" t="s">
        <v>208</v>
      </c>
      <c r="Z83" s="7" t="s">
        <v>209</v>
      </c>
      <c r="AA83" s="7" t="s">
        <v>60</v>
      </c>
      <c r="AB83" s="7" t="s">
        <v>210</v>
      </c>
      <c r="AC83" s="7" t="s">
        <v>62</v>
      </c>
      <c r="AD83" s="7" t="s">
        <v>98</v>
      </c>
      <c r="AE83" s="7" t="s">
        <v>64</v>
      </c>
      <c r="AF83" s="7" t="s">
        <v>211</v>
      </c>
      <c r="AG83" s="7" t="s">
        <v>66</v>
      </c>
      <c r="AH83" s="7" t="s">
        <v>212</v>
      </c>
      <c r="AI83" s="4">
        <v>3.0</v>
      </c>
      <c r="AJ83" s="7" t="s">
        <v>83</v>
      </c>
      <c r="AK83" s="7" t="s">
        <v>133</v>
      </c>
      <c r="AL83" s="7">
        <f>VLOOKUP(Y83,'Crop Temp Lookup'!$A$37:$G$37,4)</f>
        <v>15</v>
      </c>
      <c r="AM83" s="7">
        <f>VLOOKUP(Y83,'Crop Temp Lookup'!$A$37:$G$37,5)</f>
        <v>29</v>
      </c>
      <c r="AN83" s="7">
        <f>VLOOKUP(Y83,'Crop Temp Lookup'!$A$37:$G$37,7)</f>
        <v>600</v>
      </c>
      <c r="AO83" s="7">
        <f>VLOOKUP(Y83,'Crop Temp Lookup'!$A$37:$H$37,8)</f>
        <v>1000</v>
      </c>
    </row>
    <row r="84" ht="12.75" customHeight="1">
      <c r="A84" s="7" t="s">
        <v>42</v>
      </c>
      <c r="B84" s="7" t="s">
        <v>202</v>
      </c>
      <c r="C84" s="12" t="s">
        <v>203</v>
      </c>
      <c r="D84" s="9" t="s">
        <v>47</v>
      </c>
      <c r="E84" s="9" t="s">
        <v>48</v>
      </c>
      <c r="F84" s="9" t="s">
        <v>115</v>
      </c>
      <c r="G84" s="9" t="s">
        <v>123</v>
      </c>
      <c r="H84" s="4" t="s">
        <v>56</v>
      </c>
      <c r="I84" s="11" t="s">
        <v>57</v>
      </c>
      <c r="J84" s="4" t="s">
        <v>78</v>
      </c>
      <c r="K84" s="9" t="s">
        <v>90</v>
      </c>
      <c r="L84" s="4" t="s">
        <v>91</v>
      </c>
      <c r="M84" s="4" t="s">
        <v>124</v>
      </c>
      <c r="X84" s="7" t="s">
        <v>204</v>
      </c>
      <c r="Y84" s="7" t="s">
        <v>208</v>
      </c>
      <c r="Z84" s="7" t="s">
        <v>209</v>
      </c>
      <c r="AA84" s="7" t="s">
        <v>60</v>
      </c>
      <c r="AB84" s="7" t="s">
        <v>210</v>
      </c>
      <c r="AC84" s="7" t="s">
        <v>71</v>
      </c>
      <c r="AD84" s="7" t="s">
        <v>84</v>
      </c>
      <c r="AE84" s="7" t="s">
        <v>126</v>
      </c>
      <c r="AF84" s="7" t="s">
        <v>211</v>
      </c>
      <c r="AG84" s="7" t="s">
        <v>66</v>
      </c>
      <c r="AH84" s="7" t="s">
        <v>212</v>
      </c>
      <c r="AI84" s="4">
        <v>3.0</v>
      </c>
      <c r="AJ84" s="7" t="s">
        <v>75</v>
      </c>
      <c r="AK84" s="7" t="s">
        <v>63</v>
      </c>
      <c r="AL84" s="7">
        <f>VLOOKUP(Y84,'Crop Temp Lookup'!$A$37:$G$37,4)</f>
        <v>15</v>
      </c>
      <c r="AM84" s="7">
        <f>VLOOKUP(Y84,'Crop Temp Lookup'!$A$37:$G$37,5)</f>
        <v>29</v>
      </c>
      <c r="AN84" s="7">
        <f>VLOOKUP(Y84,'Crop Temp Lookup'!$A$37:$G$37,7)</f>
        <v>600</v>
      </c>
      <c r="AO84" s="7">
        <f>VLOOKUP(Y84,'Crop Temp Lookup'!$A$37:$H$37,8)</f>
        <v>1000</v>
      </c>
    </row>
    <row r="85" ht="12.75" customHeight="1">
      <c r="A85" s="7" t="s">
        <v>42</v>
      </c>
      <c r="B85" s="7" t="s">
        <v>186</v>
      </c>
      <c r="C85" s="12" t="s">
        <v>187</v>
      </c>
      <c r="D85" s="9" t="s">
        <v>178</v>
      </c>
      <c r="E85" s="9" t="s">
        <v>188</v>
      </c>
      <c r="F85" s="9" t="s">
        <v>189</v>
      </c>
      <c r="G85" s="9" t="s">
        <v>190</v>
      </c>
      <c r="H85" s="13"/>
      <c r="I85" s="13"/>
      <c r="J85" s="13"/>
      <c r="K85" s="13"/>
      <c r="X85" s="7" t="s">
        <v>191</v>
      </c>
      <c r="Y85" s="7" t="s">
        <v>208</v>
      </c>
      <c r="Z85" s="7" t="s">
        <v>209</v>
      </c>
      <c r="AA85" s="7" t="s">
        <v>60</v>
      </c>
      <c r="AB85" s="7" t="s">
        <v>210</v>
      </c>
      <c r="AC85" s="7" t="s">
        <v>62</v>
      </c>
      <c r="AD85" s="7" t="s">
        <v>98</v>
      </c>
      <c r="AE85" s="7" t="s">
        <v>64</v>
      </c>
      <c r="AF85" s="7" t="s">
        <v>211</v>
      </c>
      <c r="AG85" s="7" t="s">
        <v>66</v>
      </c>
      <c r="AH85" s="7" t="s">
        <v>212</v>
      </c>
      <c r="AI85" s="4">
        <v>3.0</v>
      </c>
      <c r="AJ85" s="7" t="s">
        <v>83</v>
      </c>
      <c r="AK85" s="7" t="s">
        <v>133</v>
      </c>
      <c r="AL85" s="7">
        <f>VLOOKUP(Y85,'Crop Temp Lookup'!$A$37:$G$37,4)</f>
        <v>15</v>
      </c>
      <c r="AM85" s="7">
        <f>VLOOKUP(Y85,'Crop Temp Lookup'!$A$37:$G$37,5)</f>
        <v>29</v>
      </c>
      <c r="AN85" s="7">
        <f>VLOOKUP(Y85,'Crop Temp Lookup'!$A$37:$G$37,7)</f>
        <v>600</v>
      </c>
      <c r="AO85" s="7">
        <f>VLOOKUP(Y85,'Crop Temp Lookup'!$A$37:$H$37,8)</f>
        <v>1000</v>
      </c>
    </row>
    <row r="86" ht="12.75" customHeight="1">
      <c r="A86" s="7" t="s">
        <v>42</v>
      </c>
      <c r="B86" s="7" t="s">
        <v>186</v>
      </c>
      <c r="C86" s="12" t="s">
        <v>187</v>
      </c>
      <c r="D86" s="9" t="s">
        <v>178</v>
      </c>
      <c r="E86" s="9" t="s">
        <v>188</v>
      </c>
      <c r="F86" s="9" t="s">
        <v>189</v>
      </c>
      <c r="G86" s="9" t="s">
        <v>190</v>
      </c>
      <c r="H86" s="13"/>
      <c r="I86" s="13"/>
      <c r="J86" s="13"/>
      <c r="K86" s="13"/>
      <c r="X86" s="7" t="s">
        <v>191</v>
      </c>
      <c r="Y86" s="7" t="s">
        <v>208</v>
      </c>
      <c r="Z86" s="7" t="s">
        <v>209</v>
      </c>
      <c r="AA86" s="7" t="s">
        <v>60</v>
      </c>
      <c r="AB86" s="7" t="s">
        <v>210</v>
      </c>
      <c r="AC86" s="7" t="s">
        <v>71</v>
      </c>
      <c r="AD86" s="7" t="s">
        <v>94</v>
      </c>
      <c r="AE86" s="7" t="s">
        <v>84</v>
      </c>
      <c r="AF86" s="7" t="s">
        <v>211</v>
      </c>
      <c r="AG86" s="7" t="s">
        <v>66</v>
      </c>
      <c r="AH86" s="7" t="s">
        <v>212</v>
      </c>
      <c r="AI86" s="4">
        <v>3.0</v>
      </c>
      <c r="AJ86" s="7" t="s">
        <v>68</v>
      </c>
      <c r="AK86" s="7" t="s">
        <v>120</v>
      </c>
      <c r="AL86" s="7">
        <f>VLOOKUP(Y86,'Crop Temp Lookup'!$A$37:$G$37,4)</f>
        <v>15</v>
      </c>
      <c r="AM86" s="7">
        <f>VLOOKUP(Y86,'Crop Temp Lookup'!$A$37:$G$37,5)</f>
        <v>29</v>
      </c>
      <c r="AN86" s="7">
        <f>VLOOKUP(Y86,'Crop Temp Lookup'!$A$37:$G$37,7)</f>
        <v>600</v>
      </c>
      <c r="AO86" s="7">
        <f>VLOOKUP(Y86,'Crop Temp Lookup'!$A$37:$H$37,8)</f>
        <v>1000</v>
      </c>
    </row>
    <row r="87" ht="12.75" customHeight="1">
      <c r="A87" s="7" t="s">
        <v>42</v>
      </c>
      <c r="B87" s="7" t="s">
        <v>192</v>
      </c>
      <c r="C87" s="12" t="s">
        <v>187</v>
      </c>
      <c r="D87" s="9" t="s">
        <v>178</v>
      </c>
      <c r="E87" s="9" t="s">
        <v>188</v>
      </c>
      <c r="F87" s="9" t="s">
        <v>189</v>
      </c>
      <c r="G87" s="9" t="s">
        <v>190</v>
      </c>
      <c r="H87" s="13"/>
      <c r="I87" s="13"/>
      <c r="J87" s="13"/>
      <c r="K87" s="13"/>
      <c r="X87" s="7" t="s">
        <v>193</v>
      </c>
      <c r="Y87" s="7" t="s">
        <v>208</v>
      </c>
      <c r="Z87" s="7" t="s">
        <v>209</v>
      </c>
      <c r="AA87" s="7" t="s">
        <v>60</v>
      </c>
      <c r="AB87" s="7" t="s">
        <v>210</v>
      </c>
      <c r="AC87" s="7" t="s">
        <v>62</v>
      </c>
      <c r="AD87" s="7" t="s">
        <v>85</v>
      </c>
      <c r="AE87" s="7" t="s">
        <v>154</v>
      </c>
      <c r="AF87" s="7" t="s">
        <v>211</v>
      </c>
      <c r="AG87" s="7" t="s">
        <v>66</v>
      </c>
      <c r="AH87" s="7" t="s">
        <v>212</v>
      </c>
      <c r="AI87" s="4">
        <v>3.0</v>
      </c>
      <c r="AJ87" s="7" t="s">
        <v>68</v>
      </c>
      <c r="AK87" s="7" t="s">
        <v>73</v>
      </c>
      <c r="AL87" s="7">
        <f>VLOOKUP(Y87,'Crop Temp Lookup'!$A$37:$G$37,4)</f>
        <v>15</v>
      </c>
      <c r="AM87" s="7">
        <f>VLOOKUP(Y87,'Crop Temp Lookup'!$A$37:$G$37,5)</f>
        <v>29</v>
      </c>
      <c r="AN87" s="7">
        <f>VLOOKUP(Y87,'Crop Temp Lookup'!$A$37:$G$37,7)</f>
        <v>600</v>
      </c>
      <c r="AO87" s="7">
        <f>VLOOKUP(Y87,'Crop Temp Lookup'!$A$37:$H$37,8)</f>
        <v>1000</v>
      </c>
    </row>
    <row r="88" ht="12.75" customHeight="1">
      <c r="A88" s="7" t="s">
        <v>42</v>
      </c>
      <c r="B88" s="7" t="s">
        <v>192</v>
      </c>
      <c r="C88" s="12" t="s">
        <v>187</v>
      </c>
      <c r="D88" s="9" t="s">
        <v>178</v>
      </c>
      <c r="E88" s="9" t="s">
        <v>188</v>
      </c>
      <c r="F88" s="9" t="s">
        <v>189</v>
      </c>
      <c r="G88" s="9" t="s">
        <v>190</v>
      </c>
      <c r="H88" s="13"/>
      <c r="I88" s="13"/>
      <c r="J88" s="13"/>
      <c r="K88" s="13"/>
      <c r="X88" s="7" t="s">
        <v>193</v>
      </c>
      <c r="Y88" s="7" t="s">
        <v>208</v>
      </c>
      <c r="Z88" s="7" t="s">
        <v>209</v>
      </c>
      <c r="AA88" s="7" t="s">
        <v>60</v>
      </c>
      <c r="AB88" s="7" t="s">
        <v>210</v>
      </c>
      <c r="AC88" s="7" t="s">
        <v>71</v>
      </c>
      <c r="AD88" s="7" t="s">
        <v>94</v>
      </c>
      <c r="AE88" s="7" t="s">
        <v>126</v>
      </c>
      <c r="AF88" s="7" t="s">
        <v>211</v>
      </c>
      <c r="AG88" s="7" t="s">
        <v>66</v>
      </c>
      <c r="AH88" s="7" t="s">
        <v>212</v>
      </c>
      <c r="AI88" s="4">
        <v>3.0</v>
      </c>
      <c r="AJ88" s="7" t="s">
        <v>75</v>
      </c>
      <c r="AK88" s="7" t="s">
        <v>120</v>
      </c>
      <c r="AL88" s="7">
        <f>VLOOKUP(Y88,'Crop Temp Lookup'!$A$37:$G$37,4)</f>
        <v>15</v>
      </c>
      <c r="AM88" s="7">
        <f>VLOOKUP(Y88,'Crop Temp Lookup'!$A$37:$G$37,5)</f>
        <v>29</v>
      </c>
      <c r="AN88" s="7">
        <f>VLOOKUP(Y88,'Crop Temp Lookup'!$A$37:$G$37,7)</f>
        <v>600</v>
      </c>
      <c r="AO88" s="7">
        <f>VLOOKUP(Y88,'Crop Temp Lookup'!$A$37:$H$37,8)</f>
        <v>1000</v>
      </c>
    </row>
    <row r="89" ht="12.75" customHeight="1">
      <c r="A89" s="7" t="s">
        <v>42</v>
      </c>
      <c r="B89" s="7" t="s">
        <v>205</v>
      </c>
      <c r="C89" s="12" t="s">
        <v>206</v>
      </c>
      <c r="D89" s="14" t="s">
        <v>188</v>
      </c>
      <c r="E89" s="14" t="s">
        <v>178</v>
      </c>
      <c r="F89" s="14" t="s">
        <v>190</v>
      </c>
      <c r="G89" s="14" t="s">
        <v>207</v>
      </c>
      <c r="H89" s="14" t="s">
        <v>124</v>
      </c>
      <c r="I89" s="14" t="s">
        <v>189</v>
      </c>
      <c r="J89" s="9" t="s">
        <v>123</v>
      </c>
      <c r="K89" s="9" t="s">
        <v>48</v>
      </c>
      <c r="X89" s="7" t="s">
        <v>193</v>
      </c>
      <c r="Y89" s="7" t="s">
        <v>208</v>
      </c>
      <c r="Z89" s="7" t="s">
        <v>209</v>
      </c>
      <c r="AA89" s="7" t="s">
        <v>60</v>
      </c>
      <c r="AB89" s="7" t="s">
        <v>210</v>
      </c>
      <c r="AC89" s="7" t="s">
        <v>62</v>
      </c>
      <c r="AD89" s="7" t="s">
        <v>98</v>
      </c>
      <c r="AE89" s="7" t="s">
        <v>64</v>
      </c>
      <c r="AF89" s="7" t="s">
        <v>211</v>
      </c>
      <c r="AG89" s="7" t="s">
        <v>66</v>
      </c>
      <c r="AH89" s="7" t="s">
        <v>212</v>
      </c>
      <c r="AI89" s="4">
        <v>3.0</v>
      </c>
      <c r="AJ89" s="7" t="s">
        <v>83</v>
      </c>
      <c r="AK89" s="7" t="s">
        <v>133</v>
      </c>
      <c r="AL89" s="7">
        <f>VLOOKUP(Y89,'Crop Temp Lookup'!$A$37:$G$37,4)</f>
        <v>15</v>
      </c>
      <c r="AM89" s="7">
        <f>VLOOKUP(Y89,'Crop Temp Lookup'!$A$37:$G$37,5)</f>
        <v>29</v>
      </c>
      <c r="AN89" s="7">
        <f>VLOOKUP(Y89,'Crop Temp Lookup'!$A$37:$G$37,7)</f>
        <v>600</v>
      </c>
      <c r="AO89" s="7">
        <f>VLOOKUP(Y89,'Crop Temp Lookup'!$A$37:$H$37,8)</f>
        <v>1000</v>
      </c>
    </row>
    <row r="90" ht="12.75" customHeight="1">
      <c r="A90" s="7" t="s">
        <v>42</v>
      </c>
      <c r="B90" s="7" t="s">
        <v>205</v>
      </c>
      <c r="C90" s="12" t="s">
        <v>206</v>
      </c>
      <c r="D90" s="14" t="s">
        <v>188</v>
      </c>
      <c r="E90" s="14" t="s">
        <v>178</v>
      </c>
      <c r="F90" s="14" t="s">
        <v>190</v>
      </c>
      <c r="G90" s="14" t="s">
        <v>207</v>
      </c>
      <c r="H90" s="14" t="s">
        <v>124</v>
      </c>
      <c r="I90" s="14" t="s">
        <v>189</v>
      </c>
      <c r="J90" s="9" t="s">
        <v>123</v>
      </c>
      <c r="K90" s="9" t="s">
        <v>48</v>
      </c>
      <c r="X90" s="7" t="s">
        <v>193</v>
      </c>
      <c r="Y90" s="7" t="s">
        <v>208</v>
      </c>
      <c r="Z90" s="7" t="s">
        <v>209</v>
      </c>
      <c r="AA90" s="7" t="s">
        <v>60</v>
      </c>
      <c r="AB90" s="7" t="s">
        <v>210</v>
      </c>
      <c r="AC90" s="7" t="s">
        <v>71</v>
      </c>
      <c r="AD90" s="7" t="s">
        <v>94</v>
      </c>
      <c r="AE90" s="7" t="s">
        <v>126</v>
      </c>
      <c r="AF90" s="7" t="s">
        <v>211</v>
      </c>
      <c r="AG90" s="7" t="s">
        <v>66</v>
      </c>
      <c r="AH90" s="7" t="s">
        <v>212</v>
      </c>
      <c r="AI90" s="4">
        <v>3.0</v>
      </c>
      <c r="AJ90" s="7" t="s">
        <v>75</v>
      </c>
      <c r="AK90" s="7" t="s">
        <v>120</v>
      </c>
      <c r="AL90" s="7">
        <f>VLOOKUP(Y90,'Crop Temp Lookup'!$A$37:$G$37,4)</f>
        <v>15</v>
      </c>
      <c r="AM90" s="7">
        <f>VLOOKUP(Y90,'Crop Temp Lookup'!$A$37:$G$37,5)</f>
        <v>29</v>
      </c>
      <c r="AN90" s="7">
        <f>VLOOKUP(Y90,'Crop Temp Lookup'!$A$37:$G$37,7)</f>
        <v>600</v>
      </c>
      <c r="AO90" s="7">
        <f>VLOOKUP(Y90,'Crop Temp Lookup'!$A$37:$H$37,8)</f>
        <v>1000</v>
      </c>
    </row>
    <row r="91" ht="12.75" customHeight="1">
      <c r="A91" s="7" t="s">
        <v>42</v>
      </c>
      <c r="B91" s="7" t="s">
        <v>140</v>
      </c>
      <c r="C91" s="12" t="s">
        <v>141</v>
      </c>
      <c r="D91" s="9" t="s">
        <v>103</v>
      </c>
      <c r="E91" s="9" t="s">
        <v>46</v>
      </c>
      <c r="F91" s="9" t="s">
        <v>47</v>
      </c>
      <c r="G91" s="9" t="s">
        <v>48</v>
      </c>
      <c r="H91" s="9" t="s">
        <v>115</v>
      </c>
      <c r="I91" s="9" t="s">
        <v>123</v>
      </c>
      <c r="J91" s="9" t="s">
        <v>49</v>
      </c>
      <c r="K91" s="9" t="s">
        <v>52</v>
      </c>
      <c r="L91" s="9" t="s">
        <v>50</v>
      </c>
      <c r="M91" s="4" t="s">
        <v>116</v>
      </c>
      <c r="N91" s="4" t="s">
        <v>53</v>
      </c>
      <c r="O91" s="4" t="s">
        <v>54</v>
      </c>
      <c r="P91" s="4" t="s">
        <v>55</v>
      </c>
      <c r="Q91" s="9" t="s">
        <v>56</v>
      </c>
      <c r="R91" s="11" t="s">
        <v>57</v>
      </c>
      <c r="S91" s="4" t="s">
        <v>78</v>
      </c>
      <c r="T91" s="4" t="s">
        <v>88</v>
      </c>
      <c r="U91" s="4" t="s">
        <v>79</v>
      </c>
      <c r="V91" s="4" t="s">
        <v>80</v>
      </c>
      <c r="W91" s="4" t="s">
        <v>91</v>
      </c>
      <c r="X91" s="7" t="s">
        <v>142</v>
      </c>
      <c r="Y91" s="7" t="s">
        <v>208</v>
      </c>
      <c r="Z91" s="7" t="s">
        <v>209</v>
      </c>
      <c r="AA91" s="7" t="s">
        <v>60</v>
      </c>
      <c r="AB91" s="7" t="s">
        <v>210</v>
      </c>
      <c r="AC91" s="7" t="s">
        <v>61</v>
      </c>
      <c r="AD91" s="7" t="s">
        <v>63</v>
      </c>
      <c r="AE91" s="7" t="s">
        <v>64</v>
      </c>
      <c r="AF91" s="7" t="s">
        <v>211</v>
      </c>
      <c r="AG91" s="7" t="s">
        <v>66</v>
      </c>
      <c r="AH91" s="7" t="s">
        <v>212</v>
      </c>
      <c r="AI91" s="4">
        <v>3.0</v>
      </c>
      <c r="AJ91" s="7" t="s">
        <v>68</v>
      </c>
      <c r="AK91" s="7" t="s">
        <v>133</v>
      </c>
      <c r="AL91" s="7">
        <f>VLOOKUP(Y91,'Crop Temp Lookup'!$A$37:$G$37,4)</f>
        <v>15</v>
      </c>
      <c r="AM91" s="7">
        <f>VLOOKUP(Y91,'Crop Temp Lookup'!$A$37:$G$37,5)</f>
        <v>29</v>
      </c>
      <c r="AN91" s="7">
        <f>VLOOKUP(Y91,'Crop Temp Lookup'!$A$37:$G$37,7)</f>
        <v>600</v>
      </c>
      <c r="AO91" s="7">
        <f>VLOOKUP(Y91,'Crop Temp Lookup'!$A$37:$H$37,8)</f>
        <v>1000</v>
      </c>
    </row>
    <row r="92" ht="12.75" customHeight="1">
      <c r="A92" s="7" t="s">
        <v>42</v>
      </c>
      <c r="B92" s="7" t="s">
        <v>213</v>
      </c>
      <c r="C92" s="12" t="s">
        <v>214</v>
      </c>
      <c r="D92" s="9" t="s">
        <v>48</v>
      </c>
      <c r="E92" s="9" t="s">
        <v>115</v>
      </c>
      <c r="F92" s="9" t="s">
        <v>49</v>
      </c>
      <c r="G92" s="9" t="s">
        <v>56</v>
      </c>
      <c r="H92" s="4" t="s">
        <v>78</v>
      </c>
      <c r="I92" s="4" t="s">
        <v>89</v>
      </c>
      <c r="J92" s="4" t="s">
        <v>90</v>
      </c>
      <c r="K92" s="4" t="s">
        <v>79</v>
      </c>
      <c r="L92" s="4" t="s">
        <v>80</v>
      </c>
      <c r="M92" s="4" t="s">
        <v>91</v>
      </c>
      <c r="X92" s="7" t="s">
        <v>215</v>
      </c>
      <c r="Y92" s="7" t="s">
        <v>208</v>
      </c>
      <c r="Z92" s="7" t="s">
        <v>209</v>
      </c>
      <c r="AA92" s="7" t="s">
        <v>60</v>
      </c>
      <c r="AB92" s="7" t="s">
        <v>210</v>
      </c>
      <c r="AC92" s="7" t="s">
        <v>61</v>
      </c>
      <c r="AD92" s="7" t="s">
        <v>85</v>
      </c>
      <c r="AE92" s="7" t="s">
        <v>64</v>
      </c>
      <c r="AF92" s="7" t="s">
        <v>211</v>
      </c>
      <c r="AG92" s="7" t="s">
        <v>66</v>
      </c>
      <c r="AH92" s="7" t="s">
        <v>212</v>
      </c>
      <c r="AI92" s="4">
        <v>3.0</v>
      </c>
      <c r="AJ92" s="7" t="s">
        <v>68</v>
      </c>
      <c r="AK92" s="7" t="s">
        <v>133</v>
      </c>
      <c r="AL92" s="7">
        <f>VLOOKUP(Y92,'Crop Temp Lookup'!$A$37:$G$37,4)</f>
        <v>15</v>
      </c>
      <c r="AM92" s="7">
        <f>VLOOKUP(Y92,'Crop Temp Lookup'!$A$37:$G$37,5)</f>
        <v>29</v>
      </c>
      <c r="AN92" s="7">
        <f>VLOOKUP(Y92,'Crop Temp Lookup'!$A$37:$G$37,7)</f>
        <v>600</v>
      </c>
      <c r="AO92" s="7">
        <f>VLOOKUP(Y92,'Crop Temp Lookup'!$A$37:$H$37,8)</f>
        <v>1000</v>
      </c>
    </row>
    <row r="93" ht="12.75" customHeight="1">
      <c r="A93" s="7" t="s">
        <v>42</v>
      </c>
      <c r="B93" s="7" t="s">
        <v>100</v>
      </c>
      <c r="C93" s="12" t="s">
        <v>101</v>
      </c>
      <c r="D93" s="9" t="s">
        <v>102</v>
      </c>
      <c r="E93" s="9" t="s">
        <v>103</v>
      </c>
      <c r="F93" s="9" t="s">
        <v>104</v>
      </c>
      <c r="G93" s="9" t="s">
        <v>46</v>
      </c>
      <c r="H93" s="13"/>
      <c r="I93" s="13"/>
      <c r="J93" s="13"/>
      <c r="K93" s="13"/>
      <c r="X93" s="7" t="s">
        <v>105</v>
      </c>
      <c r="Y93" s="7" t="s">
        <v>216</v>
      </c>
      <c r="Z93" s="7" t="s">
        <v>217</v>
      </c>
      <c r="AA93" s="7" t="s">
        <v>60</v>
      </c>
      <c r="AB93" s="7" t="s">
        <v>218</v>
      </c>
      <c r="AC93" s="7" t="s">
        <v>61</v>
      </c>
      <c r="AD93" s="7" t="s">
        <v>73</v>
      </c>
      <c r="AE93" s="7" t="s">
        <v>69</v>
      </c>
      <c r="AF93" s="7" t="s">
        <v>219</v>
      </c>
      <c r="AG93" s="7" t="s">
        <v>66</v>
      </c>
      <c r="AH93" s="7" t="s">
        <v>220</v>
      </c>
      <c r="AI93" s="4">
        <v>3.0</v>
      </c>
      <c r="AJ93" s="7" t="s">
        <v>74</v>
      </c>
      <c r="AK93" s="7" t="s">
        <v>162</v>
      </c>
      <c r="AL93" s="7">
        <f>VLOOKUP(Y93,'Crop Temp Lookup'!$A$8:$G$30,4)</f>
        <v>29</v>
      </c>
      <c r="AM93" s="15">
        <f>VLOOKUP(Y93,'Crop Temp Lookup'!$A$8:$G$30,5)</f>
        <v>35</v>
      </c>
      <c r="AN93" s="7">
        <f>VLOOKUP(Y93,'Crop Temp Lookup'!$A$8:$G$8,7)</f>
        <v>200</v>
      </c>
      <c r="AO93" s="7">
        <f>VLOOKUP(Y93,'Crop Temp Lookup'!$A$8:$H$8,8)</f>
        <v>400</v>
      </c>
    </row>
    <row r="94" ht="12.75" customHeight="1">
      <c r="A94" s="7" t="s">
        <v>42</v>
      </c>
      <c r="B94" s="7" t="s">
        <v>109</v>
      </c>
      <c r="C94" s="12" t="s">
        <v>110</v>
      </c>
      <c r="D94" s="9" t="s">
        <v>102</v>
      </c>
      <c r="E94" s="9" t="s">
        <v>111</v>
      </c>
      <c r="F94" s="9" t="s">
        <v>103</v>
      </c>
      <c r="G94" s="9" t="s">
        <v>104</v>
      </c>
      <c r="H94" s="9" t="s">
        <v>46</v>
      </c>
      <c r="I94" s="9" t="s">
        <v>53</v>
      </c>
      <c r="J94" s="9" t="s">
        <v>80</v>
      </c>
      <c r="K94" s="13"/>
      <c r="X94" s="7" t="s">
        <v>112</v>
      </c>
      <c r="Y94" s="7" t="s">
        <v>216</v>
      </c>
      <c r="Z94" s="7" t="s">
        <v>217</v>
      </c>
      <c r="AA94" s="7" t="s">
        <v>60</v>
      </c>
      <c r="AB94" s="7" t="s">
        <v>218</v>
      </c>
      <c r="AC94" s="7" t="s">
        <v>62</v>
      </c>
      <c r="AD94" s="7" t="s">
        <v>153</v>
      </c>
      <c r="AE94" s="7" t="s">
        <v>63</v>
      </c>
      <c r="AF94" s="7" t="s">
        <v>219</v>
      </c>
      <c r="AG94" s="7" t="s">
        <v>66</v>
      </c>
      <c r="AH94" s="7" t="s">
        <v>221</v>
      </c>
      <c r="AI94" s="4">
        <v>3.0</v>
      </c>
      <c r="AJ94" s="7" t="s">
        <v>148</v>
      </c>
      <c r="AK94" s="7" t="s">
        <v>107</v>
      </c>
      <c r="AL94" s="7">
        <f>VLOOKUP(Y94,'Crop Temp Lookup'!$A$8:$G$30,4)</f>
        <v>29</v>
      </c>
      <c r="AM94" s="7">
        <f>VLOOKUP(Y93,'Crop Temp Lookup'!$A$1:$G$30,5)</f>
        <v>35</v>
      </c>
      <c r="AN94" s="7">
        <f>VLOOKUP(Y94,'Crop Temp Lookup'!$A$8:$G$8,7)</f>
        <v>200</v>
      </c>
      <c r="AO94" s="7">
        <f>VLOOKUP(Y94,'Crop Temp Lookup'!$A$8:$H$8,8)</f>
        <v>400</v>
      </c>
    </row>
    <row r="95" ht="12.75" customHeight="1">
      <c r="A95" s="7" t="s">
        <v>42</v>
      </c>
      <c r="B95" s="7" t="s">
        <v>109</v>
      </c>
      <c r="C95" s="12" t="s">
        <v>110</v>
      </c>
      <c r="D95" s="9" t="s">
        <v>102</v>
      </c>
      <c r="E95" s="9" t="s">
        <v>111</v>
      </c>
      <c r="F95" s="9" t="s">
        <v>103</v>
      </c>
      <c r="G95" s="9" t="s">
        <v>104</v>
      </c>
      <c r="H95" s="9" t="s">
        <v>46</v>
      </c>
      <c r="I95" s="9" t="s">
        <v>53</v>
      </c>
      <c r="J95" s="9" t="s">
        <v>80</v>
      </c>
      <c r="K95" s="13"/>
      <c r="X95" s="7" t="s">
        <v>112</v>
      </c>
      <c r="Y95" s="7" t="s">
        <v>216</v>
      </c>
      <c r="Z95" s="7" t="s">
        <v>217</v>
      </c>
      <c r="AA95" s="7" t="s">
        <v>60</v>
      </c>
      <c r="AB95" s="7" t="s">
        <v>218</v>
      </c>
      <c r="AC95" s="7" t="s">
        <v>71</v>
      </c>
      <c r="AD95" s="7" t="s">
        <v>72</v>
      </c>
      <c r="AE95" s="7" t="s">
        <v>69</v>
      </c>
      <c r="AF95" s="7" t="s">
        <v>219</v>
      </c>
      <c r="AG95" s="7" t="s">
        <v>66</v>
      </c>
      <c r="AH95" s="7" t="s">
        <v>220</v>
      </c>
      <c r="AI95" s="4">
        <v>3.0</v>
      </c>
      <c r="AJ95" s="7" t="s">
        <v>74</v>
      </c>
      <c r="AK95" s="7" t="s">
        <v>170</v>
      </c>
      <c r="AL95" s="7">
        <f>VLOOKUP(Y95,'Crop Temp Lookup'!$A$8:$G$30,4)</f>
        <v>29</v>
      </c>
      <c r="AM95" s="7">
        <f>VLOOKUP(Y94,'Crop Temp Lookup'!$A$1:$G$30,5)</f>
        <v>35</v>
      </c>
      <c r="AN95" s="7">
        <f>VLOOKUP(Y95,'Crop Temp Lookup'!$A$8:$G$8,7)</f>
        <v>200</v>
      </c>
      <c r="AO95" s="7">
        <f>VLOOKUP(Y95,'Crop Temp Lookup'!$A$8:$H$8,8)</f>
        <v>400</v>
      </c>
    </row>
    <row r="96" ht="12.75" customHeight="1">
      <c r="A96" s="7" t="s">
        <v>42</v>
      </c>
      <c r="B96" s="7" t="s">
        <v>113</v>
      </c>
      <c r="C96" s="12" t="s">
        <v>114</v>
      </c>
      <c r="D96" s="9" t="s">
        <v>102</v>
      </c>
      <c r="E96" s="9" t="s">
        <v>111</v>
      </c>
      <c r="F96" s="9" t="s">
        <v>104</v>
      </c>
      <c r="G96" s="9" t="s">
        <v>46</v>
      </c>
      <c r="H96" s="9" t="s">
        <v>47</v>
      </c>
      <c r="I96" s="9" t="s">
        <v>48</v>
      </c>
      <c r="J96" s="9" t="s">
        <v>115</v>
      </c>
      <c r="K96" s="9" t="s">
        <v>50</v>
      </c>
      <c r="L96" s="4" t="s">
        <v>116</v>
      </c>
      <c r="X96" s="7" t="s">
        <v>117</v>
      </c>
      <c r="Y96" s="7" t="s">
        <v>216</v>
      </c>
      <c r="Z96" s="7" t="s">
        <v>217</v>
      </c>
      <c r="AA96" s="7" t="s">
        <v>60</v>
      </c>
      <c r="AB96" s="7" t="s">
        <v>218</v>
      </c>
      <c r="AC96" s="7" t="s">
        <v>62</v>
      </c>
      <c r="AD96" s="7" t="s">
        <v>82</v>
      </c>
      <c r="AE96" s="7" t="s">
        <v>64</v>
      </c>
      <c r="AF96" s="7" t="s">
        <v>219</v>
      </c>
      <c r="AG96" s="7" t="s">
        <v>66</v>
      </c>
      <c r="AH96" s="7" t="s">
        <v>220</v>
      </c>
      <c r="AI96" s="4">
        <v>3.0</v>
      </c>
      <c r="AJ96" s="7" t="s">
        <v>68</v>
      </c>
      <c r="AK96" s="7" t="s">
        <v>133</v>
      </c>
      <c r="AL96" s="7">
        <f>VLOOKUP(Y96,'Crop Temp Lookup'!$A$8:$G$30,4)</f>
        <v>29</v>
      </c>
      <c r="AM96" s="7">
        <f>VLOOKUP(Y95,'Crop Temp Lookup'!$A$1:$G$30,5)</f>
        <v>35</v>
      </c>
      <c r="AN96" s="7">
        <f>VLOOKUP(Y96,'Crop Temp Lookup'!$A$8:$G$8,7)</f>
        <v>200</v>
      </c>
      <c r="AO96" s="7">
        <f>VLOOKUP(Y96,'Crop Temp Lookup'!$A$8:$H$8,8)</f>
        <v>400</v>
      </c>
    </row>
    <row r="97" ht="12.75" customHeight="1">
      <c r="A97" s="7" t="s">
        <v>42</v>
      </c>
      <c r="B97" s="7" t="s">
        <v>113</v>
      </c>
      <c r="C97" s="12" t="s">
        <v>114</v>
      </c>
      <c r="D97" s="9" t="s">
        <v>102</v>
      </c>
      <c r="E97" s="9" t="s">
        <v>111</v>
      </c>
      <c r="F97" s="9" t="s">
        <v>104</v>
      </c>
      <c r="G97" s="9" t="s">
        <v>46</v>
      </c>
      <c r="H97" s="9" t="s">
        <v>47</v>
      </c>
      <c r="I97" s="9" t="s">
        <v>48</v>
      </c>
      <c r="J97" s="9" t="s">
        <v>115</v>
      </c>
      <c r="K97" s="9" t="s">
        <v>50</v>
      </c>
      <c r="L97" s="4" t="s">
        <v>116</v>
      </c>
      <c r="X97" s="7" t="s">
        <v>117</v>
      </c>
      <c r="Y97" s="7" t="s">
        <v>216</v>
      </c>
      <c r="Z97" s="7" t="s">
        <v>217</v>
      </c>
      <c r="AA97" s="7" t="s">
        <v>60</v>
      </c>
      <c r="AB97" s="7" t="s">
        <v>218</v>
      </c>
      <c r="AC97" s="7" t="s">
        <v>71</v>
      </c>
      <c r="AD97" s="7" t="s">
        <v>94</v>
      </c>
      <c r="AE97" s="7" t="s">
        <v>84</v>
      </c>
      <c r="AF97" s="7" t="s">
        <v>219</v>
      </c>
      <c r="AG97" s="7" t="s">
        <v>66</v>
      </c>
      <c r="AH97" s="7" t="s">
        <v>220</v>
      </c>
      <c r="AI97" s="4">
        <v>3.0</v>
      </c>
      <c r="AJ97" s="7" t="s">
        <v>127</v>
      </c>
      <c r="AK97" s="7" t="s">
        <v>120</v>
      </c>
      <c r="AL97" s="7">
        <f>VLOOKUP(Y97,'Crop Temp Lookup'!$A$8:$G$30,4)</f>
        <v>29</v>
      </c>
      <c r="AM97" s="7">
        <f>VLOOKUP(Y96,'Crop Temp Lookup'!$A$1:$G$30,5)</f>
        <v>35</v>
      </c>
      <c r="AN97" s="7">
        <f>VLOOKUP(Y97,'Crop Temp Lookup'!$A$8:$G$8,7)</f>
        <v>200</v>
      </c>
      <c r="AO97" s="7">
        <f>VLOOKUP(Y97,'Crop Temp Lookup'!$A$8:$H$8,8)</f>
        <v>400</v>
      </c>
    </row>
    <row r="98" ht="12.75" customHeight="1">
      <c r="A98" s="7" t="s">
        <v>42</v>
      </c>
      <c r="B98" s="7" t="s">
        <v>121</v>
      </c>
      <c r="C98" s="12" t="s">
        <v>122</v>
      </c>
      <c r="D98" s="9" t="s">
        <v>102</v>
      </c>
      <c r="E98" s="9" t="s">
        <v>111</v>
      </c>
      <c r="F98" s="9" t="s">
        <v>104</v>
      </c>
      <c r="G98" s="9" t="s">
        <v>47</v>
      </c>
      <c r="H98" s="9" t="s">
        <v>48</v>
      </c>
      <c r="I98" s="9" t="s">
        <v>115</v>
      </c>
      <c r="J98" s="9" t="s">
        <v>123</v>
      </c>
      <c r="K98" s="9" t="s">
        <v>49</v>
      </c>
      <c r="L98" s="9" t="s">
        <v>50</v>
      </c>
      <c r="M98" s="4" t="s">
        <v>116</v>
      </c>
      <c r="N98" s="9" t="s">
        <v>56</v>
      </c>
      <c r="O98" s="11" t="s">
        <v>57</v>
      </c>
      <c r="P98" s="4" t="s">
        <v>78</v>
      </c>
      <c r="Q98" s="4" t="s">
        <v>91</v>
      </c>
      <c r="R98" s="4" t="s">
        <v>124</v>
      </c>
      <c r="X98" s="7" t="s">
        <v>125</v>
      </c>
      <c r="Y98" s="7" t="s">
        <v>216</v>
      </c>
      <c r="Z98" s="7" t="s">
        <v>217</v>
      </c>
      <c r="AA98" s="7" t="s">
        <v>60</v>
      </c>
      <c r="AB98" s="7" t="s">
        <v>218</v>
      </c>
      <c r="AC98" s="7" t="s">
        <v>62</v>
      </c>
      <c r="AD98" s="7" t="s">
        <v>85</v>
      </c>
      <c r="AE98" s="7" t="s">
        <v>64</v>
      </c>
      <c r="AF98" s="7" t="s">
        <v>219</v>
      </c>
      <c r="AG98" s="7" t="s">
        <v>66</v>
      </c>
      <c r="AH98" s="7" t="s">
        <v>220</v>
      </c>
      <c r="AI98" s="4">
        <v>3.0</v>
      </c>
      <c r="AJ98" s="7" t="s">
        <v>149</v>
      </c>
      <c r="AK98" s="7" t="s">
        <v>133</v>
      </c>
      <c r="AL98" s="7">
        <f>VLOOKUP(Y98,'Crop Temp Lookup'!$A$8:$G$30,4)</f>
        <v>29</v>
      </c>
      <c r="AM98" s="7">
        <f>VLOOKUP(Y97,'Crop Temp Lookup'!$A$1:$G$30,5)</f>
        <v>35</v>
      </c>
      <c r="AN98" s="7">
        <f>VLOOKUP(Y98,'Crop Temp Lookup'!$A$8:$G$8,7)</f>
        <v>200</v>
      </c>
      <c r="AO98" s="7">
        <f>VLOOKUP(Y98,'Crop Temp Lookup'!$A$8:$H$8,8)</f>
        <v>400</v>
      </c>
    </row>
    <row r="99" ht="12.75" customHeight="1">
      <c r="A99" s="7" t="s">
        <v>42</v>
      </c>
      <c r="B99" s="7" t="s">
        <v>121</v>
      </c>
      <c r="C99" s="12" t="s">
        <v>122</v>
      </c>
      <c r="D99" s="9" t="s">
        <v>102</v>
      </c>
      <c r="E99" s="9" t="s">
        <v>111</v>
      </c>
      <c r="F99" s="9" t="s">
        <v>104</v>
      </c>
      <c r="G99" s="9" t="s">
        <v>47</v>
      </c>
      <c r="H99" s="9" t="s">
        <v>48</v>
      </c>
      <c r="I99" s="9" t="s">
        <v>115</v>
      </c>
      <c r="J99" s="9" t="s">
        <v>123</v>
      </c>
      <c r="K99" s="9" t="s">
        <v>49</v>
      </c>
      <c r="L99" s="9" t="s">
        <v>50</v>
      </c>
      <c r="M99" s="4" t="s">
        <v>116</v>
      </c>
      <c r="N99" s="9" t="s">
        <v>56</v>
      </c>
      <c r="O99" s="11" t="s">
        <v>57</v>
      </c>
      <c r="P99" s="4" t="s">
        <v>78</v>
      </c>
      <c r="Q99" s="4" t="s">
        <v>91</v>
      </c>
      <c r="R99" s="4" t="s">
        <v>124</v>
      </c>
      <c r="X99" s="7" t="s">
        <v>125</v>
      </c>
      <c r="Y99" s="7" t="s">
        <v>216</v>
      </c>
      <c r="Z99" s="7" t="s">
        <v>217</v>
      </c>
      <c r="AA99" s="7" t="s">
        <v>60</v>
      </c>
      <c r="AB99" s="7" t="s">
        <v>218</v>
      </c>
      <c r="AC99" s="7" t="s">
        <v>71</v>
      </c>
      <c r="AD99" s="7" t="s">
        <v>94</v>
      </c>
      <c r="AE99" s="7" t="s">
        <v>126</v>
      </c>
      <c r="AF99" s="7" t="s">
        <v>219</v>
      </c>
      <c r="AG99" s="7" t="s">
        <v>66</v>
      </c>
      <c r="AH99" s="7" t="s">
        <v>220</v>
      </c>
      <c r="AI99" s="4">
        <v>3.0</v>
      </c>
      <c r="AJ99" s="7" t="s">
        <v>127</v>
      </c>
      <c r="AK99" s="7" t="s">
        <v>120</v>
      </c>
      <c r="AL99" s="7">
        <f>VLOOKUP(Y99,'Crop Temp Lookup'!$A$8:$G$30,4)</f>
        <v>29</v>
      </c>
      <c r="AM99" s="7">
        <f>VLOOKUP(Y98,'Crop Temp Lookup'!$A$1:$G$30,5)</f>
        <v>35</v>
      </c>
      <c r="AN99" s="7">
        <f>VLOOKUP(Y99,'Crop Temp Lookup'!$A$8:$G$8,7)</f>
        <v>200</v>
      </c>
      <c r="AO99" s="7">
        <f>VLOOKUP(Y99,'Crop Temp Lookup'!$A$8:$H$8,8)</f>
        <v>400</v>
      </c>
    </row>
    <row r="100" ht="12.75" customHeight="1">
      <c r="A100" s="7" t="s">
        <v>42</v>
      </c>
      <c r="B100" s="7" t="s">
        <v>202</v>
      </c>
      <c r="C100" s="12" t="s">
        <v>203</v>
      </c>
      <c r="D100" s="9" t="s">
        <v>47</v>
      </c>
      <c r="E100" s="9" t="s">
        <v>48</v>
      </c>
      <c r="F100" s="9" t="s">
        <v>115</v>
      </c>
      <c r="G100" s="9" t="s">
        <v>123</v>
      </c>
      <c r="H100" s="4" t="s">
        <v>56</v>
      </c>
      <c r="I100" s="11" t="s">
        <v>57</v>
      </c>
      <c r="J100" s="4" t="s">
        <v>78</v>
      </c>
      <c r="K100" s="9" t="s">
        <v>90</v>
      </c>
      <c r="L100" s="4" t="s">
        <v>91</v>
      </c>
      <c r="M100" s="4" t="s">
        <v>124</v>
      </c>
      <c r="X100" s="7" t="s">
        <v>204</v>
      </c>
      <c r="Y100" s="7" t="s">
        <v>216</v>
      </c>
      <c r="Z100" s="7" t="s">
        <v>217</v>
      </c>
      <c r="AA100" s="7" t="s">
        <v>60</v>
      </c>
      <c r="AB100" s="7" t="s">
        <v>218</v>
      </c>
      <c r="AC100" s="7" t="s">
        <v>62</v>
      </c>
      <c r="AD100" s="7" t="s">
        <v>85</v>
      </c>
      <c r="AE100" s="7" t="s">
        <v>64</v>
      </c>
      <c r="AF100" s="7" t="s">
        <v>219</v>
      </c>
      <c r="AG100" s="7" t="s">
        <v>66</v>
      </c>
      <c r="AH100" s="7" t="s">
        <v>220</v>
      </c>
      <c r="AI100" s="4">
        <v>3.0</v>
      </c>
      <c r="AJ100" s="7" t="s">
        <v>149</v>
      </c>
      <c r="AK100" s="7" t="s">
        <v>133</v>
      </c>
      <c r="AL100" s="7">
        <f>VLOOKUP(Y100,'Crop Temp Lookup'!$A$8:$G$30,4)</f>
        <v>29</v>
      </c>
      <c r="AM100" s="7">
        <f>VLOOKUP(Y99,'Crop Temp Lookup'!$A$1:$G$30,5)</f>
        <v>35</v>
      </c>
      <c r="AN100" s="7">
        <f>VLOOKUP(Y100,'Crop Temp Lookup'!$A$8:$G$8,7)</f>
        <v>200</v>
      </c>
      <c r="AO100" s="7">
        <f>VLOOKUP(Y100,'Crop Temp Lookup'!$A$8:$H$8,8)</f>
        <v>400</v>
      </c>
    </row>
    <row r="101" ht="12.75" customHeight="1">
      <c r="A101" s="7" t="s">
        <v>42</v>
      </c>
      <c r="B101" s="7" t="s">
        <v>202</v>
      </c>
      <c r="C101" s="12" t="s">
        <v>203</v>
      </c>
      <c r="D101" s="9" t="s">
        <v>47</v>
      </c>
      <c r="E101" s="9" t="s">
        <v>48</v>
      </c>
      <c r="F101" s="9" t="s">
        <v>115</v>
      </c>
      <c r="G101" s="9" t="s">
        <v>123</v>
      </c>
      <c r="H101" s="4" t="s">
        <v>56</v>
      </c>
      <c r="I101" s="11" t="s">
        <v>57</v>
      </c>
      <c r="J101" s="4" t="s">
        <v>78</v>
      </c>
      <c r="K101" s="9" t="s">
        <v>90</v>
      </c>
      <c r="L101" s="4" t="s">
        <v>91</v>
      </c>
      <c r="M101" s="4" t="s">
        <v>124</v>
      </c>
      <c r="X101" s="7" t="s">
        <v>204</v>
      </c>
      <c r="Y101" s="7" t="s">
        <v>216</v>
      </c>
      <c r="Z101" s="7" t="s">
        <v>217</v>
      </c>
      <c r="AA101" s="7" t="s">
        <v>60</v>
      </c>
      <c r="AB101" s="7" t="s">
        <v>218</v>
      </c>
      <c r="AC101" s="7" t="s">
        <v>71</v>
      </c>
      <c r="AD101" s="7" t="s">
        <v>94</v>
      </c>
      <c r="AE101" s="7" t="s">
        <v>84</v>
      </c>
      <c r="AF101" s="7" t="s">
        <v>219</v>
      </c>
      <c r="AG101" s="7" t="s">
        <v>66</v>
      </c>
      <c r="AH101" s="7" t="s">
        <v>157</v>
      </c>
      <c r="AI101" s="4">
        <v>3.0</v>
      </c>
      <c r="AJ101" s="7" t="s">
        <v>127</v>
      </c>
      <c r="AK101" s="7" t="s">
        <v>120</v>
      </c>
      <c r="AL101" s="7">
        <f>VLOOKUP(Y101,'Crop Temp Lookup'!$A$8:$G$30,4)</f>
        <v>29</v>
      </c>
      <c r="AM101" s="7">
        <f>VLOOKUP(Y100,'Crop Temp Lookup'!$A$1:$G$30,5)</f>
        <v>35</v>
      </c>
      <c r="AN101" s="7">
        <f>VLOOKUP(Y101,'Crop Temp Lookup'!$A$8:$G$8,7)</f>
        <v>200</v>
      </c>
      <c r="AO101" s="7">
        <f>VLOOKUP(Y101,'Crop Temp Lookup'!$A$8:$H$8,8)</f>
        <v>400</v>
      </c>
    </row>
    <row r="102" ht="12.75" customHeight="1">
      <c r="A102" s="7" t="s">
        <v>42</v>
      </c>
      <c r="B102" s="7" t="s">
        <v>176</v>
      </c>
      <c r="C102" s="12" t="s">
        <v>177</v>
      </c>
      <c r="D102" s="9" t="s">
        <v>178</v>
      </c>
      <c r="E102" s="13"/>
      <c r="F102" s="13"/>
      <c r="G102" s="13"/>
      <c r="H102" s="13"/>
      <c r="I102" s="13"/>
      <c r="J102" s="13"/>
      <c r="K102" s="13"/>
      <c r="X102" s="7" t="s">
        <v>179</v>
      </c>
      <c r="Y102" s="7" t="s">
        <v>216</v>
      </c>
      <c r="Z102" s="7" t="s">
        <v>217</v>
      </c>
      <c r="AA102" s="7" t="s">
        <v>60</v>
      </c>
      <c r="AB102" s="7" t="s">
        <v>218</v>
      </c>
      <c r="AC102" s="7" t="s">
        <v>61</v>
      </c>
      <c r="AD102" s="7" t="s">
        <v>98</v>
      </c>
      <c r="AE102" s="7" t="s">
        <v>64</v>
      </c>
      <c r="AF102" s="7" t="s">
        <v>219</v>
      </c>
      <c r="AG102" s="7" t="s">
        <v>66</v>
      </c>
      <c r="AH102" s="7" t="s">
        <v>157</v>
      </c>
      <c r="AI102" s="4">
        <v>3.0</v>
      </c>
      <c r="AJ102" s="7" t="s">
        <v>149</v>
      </c>
      <c r="AK102" s="7" t="s">
        <v>93</v>
      </c>
      <c r="AL102" s="7">
        <f>VLOOKUP(Y102,'Crop Temp Lookup'!$A$8:$G$30,4)</f>
        <v>29</v>
      </c>
      <c r="AM102" s="7">
        <f>VLOOKUP(Y101,'Crop Temp Lookup'!$A$1:$G$30,5)</f>
        <v>35</v>
      </c>
      <c r="AN102" s="7">
        <f>VLOOKUP(Y102,'Crop Temp Lookup'!$A$8:$G$8,7)</f>
        <v>200</v>
      </c>
      <c r="AO102" s="7">
        <f>VLOOKUP(Y102,'Crop Temp Lookup'!$A$8:$H$8,8)</f>
        <v>400</v>
      </c>
    </row>
    <row r="103" ht="12.75" customHeight="1">
      <c r="A103" s="7" t="s">
        <v>42</v>
      </c>
      <c r="B103" s="7" t="s">
        <v>186</v>
      </c>
      <c r="C103" s="12" t="s">
        <v>187</v>
      </c>
      <c r="D103" s="9" t="s">
        <v>178</v>
      </c>
      <c r="E103" s="9" t="s">
        <v>188</v>
      </c>
      <c r="F103" s="9" t="s">
        <v>189</v>
      </c>
      <c r="G103" s="9" t="s">
        <v>190</v>
      </c>
      <c r="H103" s="13"/>
      <c r="I103" s="13"/>
      <c r="J103" s="13"/>
      <c r="K103" s="13"/>
      <c r="X103" s="7" t="s">
        <v>191</v>
      </c>
      <c r="Y103" s="7" t="s">
        <v>216</v>
      </c>
      <c r="Z103" s="7" t="s">
        <v>217</v>
      </c>
      <c r="AA103" s="7" t="s">
        <v>60</v>
      </c>
      <c r="AB103" s="7" t="s">
        <v>218</v>
      </c>
      <c r="AC103" s="7" t="s">
        <v>62</v>
      </c>
      <c r="AD103" s="7" t="s">
        <v>98</v>
      </c>
      <c r="AE103" s="7" t="s">
        <v>64</v>
      </c>
      <c r="AF103" s="7" t="s">
        <v>219</v>
      </c>
      <c r="AG103" s="7" t="s">
        <v>66</v>
      </c>
      <c r="AH103" s="7" t="s">
        <v>157</v>
      </c>
      <c r="AI103" s="4">
        <v>3.0</v>
      </c>
      <c r="AJ103" s="7" t="s">
        <v>149</v>
      </c>
      <c r="AK103" s="7" t="s">
        <v>93</v>
      </c>
      <c r="AL103" s="7">
        <f>VLOOKUP(Y103,'Crop Temp Lookup'!$A$8:$G$30,4)</f>
        <v>29</v>
      </c>
      <c r="AM103" s="7">
        <f>VLOOKUP(Y102,'Crop Temp Lookup'!$A$1:$G$30,5)</f>
        <v>35</v>
      </c>
      <c r="AN103" s="7">
        <f>VLOOKUP(Y103,'Crop Temp Lookup'!$A$8:$G$8,7)</f>
        <v>200</v>
      </c>
      <c r="AO103" s="7">
        <f>VLOOKUP(Y103,'Crop Temp Lookup'!$A$8:$H$8,8)</f>
        <v>400</v>
      </c>
    </row>
    <row r="104" ht="12.75" customHeight="1">
      <c r="A104" s="7" t="s">
        <v>42</v>
      </c>
      <c r="B104" s="7" t="s">
        <v>186</v>
      </c>
      <c r="C104" s="12" t="s">
        <v>187</v>
      </c>
      <c r="D104" s="9" t="s">
        <v>178</v>
      </c>
      <c r="E104" s="9" t="s">
        <v>188</v>
      </c>
      <c r="F104" s="9" t="s">
        <v>189</v>
      </c>
      <c r="G104" s="9" t="s">
        <v>190</v>
      </c>
      <c r="H104" s="13"/>
      <c r="I104" s="13"/>
      <c r="J104" s="13"/>
      <c r="K104" s="13"/>
      <c r="X104" s="7" t="s">
        <v>191</v>
      </c>
      <c r="Y104" s="7" t="s">
        <v>216</v>
      </c>
      <c r="Z104" s="7" t="s">
        <v>217</v>
      </c>
      <c r="AA104" s="7" t="s">
        <v>60</v>
      </c>
      <c r="AB104" s="7" t="s">
        <v>218</v>
      </c>
      <c r="AC104" s="7" t="s">
        <v>71</v>
      </c>
      <c r="AD104" s="7" t="s">
        <v>83</v>
      </c>
      <c r="AE104" s="7" t="s">
        <v>133</v>
      </c>
      <c r="AF104" s="7" t="s">
        <v>219</v>
      </c>
      <c r="AG104" s="7" t="s">
        <v>66</v>
      </c>
      <c r="AH104" s="7" t="s">
        <v>157</v>
      </c>
      <c r="AI104" s="4">
        <v>3.0</v>
      </c>
      <c r="AJ104" s="7" t="s">
        <v>222</v>
      </c>
      <c r="AK104" s="7" t="s">
        <v>126</v>
      </c>
      <c r="AL104" s="7">
        <f>VLOOKUP(Y104,'Crop Temp Lookup'!$A$8:$G$30,4)</f>
        <v>29</v>
      </c>
      <c r="AM104" s="7">
        <f>VLOOKUP(Y103,'Crop Temp Lookup'!$A$1:$G$30,5)</f>
        <v>35</v>
      </c>
      <c r="AN104" s="7">
        <f>VLOOKUP(Y104,'Crop Temp Lookup'!$A$8:$G$8,7)</f>
        <v>200</v>
      </c>
      <c r="AO104" s="7">
        <f>VLOOKUP(Y104,'Crop Temp Lookup'!$A$8:$H$8,8)</f>
        <v>400</v>
      </c>
    </row>
    <row r="105" ht="12.75" customHeight="1">
      <c r="A105" s="7" t="s">
        <v>42</v>
      </c>
      <c r="B105" s="7" t="s">
        <v>192</v>
      </c>
      <c r="C105" s="12" t="s">
        <v>187</v>
      </c>
      <c r="D105" s="9" t="s">
        <v>178</v>
      </c>
      <c r="E105" s="9" t="s">
        <v>188</v>
      </c>
      <c r="F105" s="9" t="s">
        <v>189</v>
      </c>
      <c r="G105" s="9" t="s">
        <v>190</v>
      </c>
      <c r="H105" s="13"/>
      <c r="I105" s="13"/>
      <c r="J105" s="13"/>
      <c r="K105" s="13"/>
      <c r="X105" s="7" t="s">
        <v>193</v>
      </c>
      <c r="Y105" s="7" t="s">
        <v>216</v>
      </c>
      <c r="Z105" s="7" t="s">
        <v>217</v>
      </c>
      <c r="AA105" s="7" t="s">
        <v>60</v>
      </c>
      <c r="AB105" s="7" t="s">
        <v>218</v>
      </c>
      <c r="AC105" s="7" t="s">
        <v>62</v>
      </c>
      <c r="AD105" s="7" t="s">
        <v>82</v>
      </c>
      <c r="AE105" s="7" t="s">
        <v>85</v>
      </c>
      <c r="AF105" s="7" t="s">
        <v>219</v>
      </c>
      <c r="AG105" s="7" t="s">
        <v>66</v>
      </c>
      <c r="AH105" s="7" t="s">
        <v>157</v>
      </c>
      <c r="AI105" s="4">
        <v>3.0</v>
      </c>
      <c r="AJ105" s="7" t="s">
        <v>68</v>
      </c>
      <c r="AK105" s="7" t="s">
        <v>107</v>
      </c>
      <c r="AL105" s="7">
        <f>VLOOKUP(Y105,'Crop Temp Lookup'!$A$8:$G$30,4)</f>
        <v>29</v>
      </c>
      <c r="AM105" s="7">
        <f>VLOOKUP(Y104,'Crop Temp Lookup'!$A$1:$G$30,5)</f>
        <v>35</v>
      </c>
      <c r="AN105" s="7">
        <f>VLOOKUP(Y105,'Crop Temp Lookup'!$A$8:$G$8,7)</f>
        <v>200</v>
      </c>
      <c r="AO105" s="7">
        <f>VLOOKUP(Y105,'Crop Temp Lookup'!$A$8:$H$8,8)</f>
        <v>400</v>
      </c>
    </row>
    <row r="106" ht="12.75" customHeight="1">
      <c r="A106" s="7" t="s">
        <v>42</v>
      </c>
      <c r="B106" s="7" t="s">
        <v>192</v>
      </c>
      <c r="C106" s="12" t="s">
        <v>187</v>
      </c>
      <c r="D106" s="9" t="s">
        <v>178</v>
      </c>
      <c r="E106" s="9" t="s">
        <v>188</v>
      </c>
      <c r="F106" s="9" t="s">
        <v>189</v>
      </c>
      <c r="G106" s="9" t="s">
        <v>190</v>
      </c>
      <c r="H106" s="13"/>
      <c r="I106" s="13"/>
      <c r="J106" s="13"/>
      <c r="K106" s="13"/>
      <c r="X106" s="7" t="s">
        <v>193</v>
      </c>
      <c r="Y106" s="7" t="s">
        <v>216</v>
      </c>
      <c r="Z106" s="7" t="s">
        <v>217</v>
      </c>
      <c r="AA106" s="7" t="s">
        <v>60</v>
      </c>
      <c r="AB106" s="7" t="s">
        <v>218</v>
      </c>
      <c r="AC106" s="7" t="s">
        <v>71</v>
      </c>
      <c r="AD106" s="7" t="s">
        <v>94</v>
      </c>
      <c r="AE106" s="7" t="s">
        <v>126</v>
      </c>
      <c r="AF106" s="7" t="s">
        <v>219</v>
      </c>
      <c r="AG106" s="7" t="s">
        <v>66</v>
      </c>
      <c r="AH106" s="7" t="s">
        <v>157</v>
      </c>
      <c r="AI106" s="4">
        <v>3.0</v>
      </c>
      <c r="AJ106" s="7" t="s">
        <v>127</v>
      </c>
      <c r="AK106" s="7" t="s">
        <v>153</v>
      </c>
      <c r="AL106" s="7">
        <f>VLOOKUP(Y106,'Crop Temp Lookup'!$A$8:$G$30,4)</f>
        <v>29</v>
      </c>
      <c r="AM106" s="7">
        <f>VLOOKUP(Y105,'Crop Temp Lookup'!$A$1:$G$30,5)</f>
        <v>35</v>
      </c>
      <c r="AN106" s="7">
        <f>VLOOKUP(Y106,'Crop Temp Lookup'!$A$8:$G$8,7)</f>
        <v>200</v>
      </c>
      <c r="AO106" s="7">
        <f>VLOOKUP(Y106,'Crop Temp Lookup'!$A$8:$H$8,8)</f>
        <v>400</v>
      </c>
    </row>
    <row r="107" ht="12.75" customHeight="1">
      <c r="A107" s="7" t="s">
        <v>42</v>
      </c>
      <c r="B107" s="7" t="s">
        <v>205</v>
      </c>
      <c r="C107" s="12" t="s">
        <v>206</v>
      </c>
      <c r="D107" s="14" t="s">
        <v>188</v>
      </c>
      <c r="E107" s="14" t="s">
        <v>178</v>
      </c>
      <c r="F107" s="14" t="s">
        <v>190</v>
      </c>
      <c r="G107" s="14" t="s">
        <v>207</v>
      </c>
      <c r="H107" s="14" t="s">
        <v>124</v>
      </c>
      <c r="I107" s="14" t="s">
        <v>189</v>
      </c>
      <c r="J107" s="9" t="s">
        <v>123</v>
      </c>
      <c r="K107" s="9" t="s">
        <v>48</v>
      </c>
      <c r="X107" s="7" t="s">
        <v>193</v>
      </c>
      <c r="Y107" s="7" t="s">
        <v>216</v>
      </c>
      <c r="Z107" s="7" t="s">
        <v>217</v>
      </c>
      <c r="AA107" s="7" t="s">
        <v>60</v>
      </c>
      <c r="AB107" s="7" t="s">
        <v>218</v>
      </c>
      <c r="AC107" s="7" t="s">
        <v>62</v>
      </c>
      <c r="AD107" s="7" t="s">
        <v>98</v>
      </c>
      <c r="AE107" s="7" t="s">
        <v>64</v>
      </c>
      <c r="AF107" s="7" t="s">
        <v>219</v>
      </c>
      <c r="AG107" s="7" t="s">
        <v>66</v>
      </c>
      <c r="AH107" s="7" t="s">
        <v>157</v>
      </c>
      <c r="AI107" s="4">
        <v>3.0</v>
      </c>
      <c r="AJ107" s="7" t="s">
        <v>149</v>
      </c>
      <c r="AK107" s="7" t="s">
        <v>93</v>
      </c>
      <c r="AL107" s="7">
        <f>VLOOKUP(Y107,'Crop Temp Lookup'!$A$8:$G$30,4)</f>
        <v>29</v>
      </c>
      <c r="AM107" s="7">
        <f>VLOOKUP(Y106,'Crop Temp Lookup'!$A$1:$G$30,5)</f>
        <v>35</v>
      </c>
      <c r="AN107" s="7">
        <f>VLOOKUP(Y107,'Crop Temp Lookup'!$A$8:$G$8,7)</f>
        <v>200</v>
      </c>
      <c r="AO107" s="7">
        <f>VLOOKUP(Y107,'Crop Temp Lookup'!$A$8:$H$8,8)</f>
        <v>400</v>
      </c>
    </row>
    <row r="108" ht="12.75" customHeight="1">
      <c r="A108" s="7" t="s">
        <v>42</v>
      </c>
      <c r="B108" s="7" t="s">
        <v>205</v>
      </c>
      <c r="C108" s="12" t="s">
        <v>206</v>
      </c>
      <c r="D108" s="14" t="s">
        <v>188</v>
      </c>
      <c r="E108" s="14" t="s">
        <v>178</v>
      </c>
      <c r="F108" s="14" t="s">
        <v>190</v>
      </c>
      <c r="G108" s="14" t="s">
        <v>207</v>
      </c>
      <c r="H108" s="14" t="s">
        <v>124</v>
      </c>
      <c r="I108" s="14" t="s">
        <v>189</v>
      </c>
      <c r="J108" s="9" t="s">
        <v>123</v>
      </c>
      <c r="K108" s="9" t="s">
        <v>48</v>
      </c>
      <c r="X108" s="7" t="s">
        <v>193</v>
      </c>
      <c r="Y108" s="7" t="s">
        <v>216</v>
      </c>
      <c r="Z108" s="7" t="s">
        <v>217</v>
      </c>
      <c r="AA108" s="7" t="s">
        <v>60</v>
      </c>
      <c r="AB108" s="7" t="s">
        <v>218</v>
      </c>
      <c r="AC108" s="7" t="s">
        <v>71</v>
      </c>
      <c r="AD108" s="7" t="s">
        <v>94</v>
      </c>
      <c r="AE108" s="7" t="s">
        <v>126</v>
      </c>
      <c r="AF108" s="7" t="s">
        <v>219</v>
      </c>
      <c r="AG108" s="7" t="s">
        <v>66</v>
      </c>
      <c r="AH108" s="7" t="s">
        <v>157</v>
      </c>
      <c r="AI108" s="4">
        <v>3.0</v>
      </c>
      <c r="AJ108" s="7" t="s">
        <v>127</v>
      </c>
      <c r="AK108" s="7" t="s">
        <v>153</v>
      </c>
      <c r="AL108" s="7">
        <f>VLOOKUP(Y108,'Crop Temp Lookup'!$A$8:$G$30,4)</f>
        <v>29</v>
      </c>
      <c r="AM108" s="7">
        <f>VLOOKUP(Y107,'Crop Temp Lookup'!$A$1:$G$30,5)</f>
        <v>35</v>
      </c>
      <c r="AN108" s="7">
        <f>VLOOKUP(Y108,'Crop Temp Lookup'!$A$8:$G$8,7)</f>
        <v>200</v>
      </c>
      <c r="AO108" s="7">
        <f>VLOOKUP(Y108,'Crop Temp Lookup'!$A$8:$H$8,8)</f>
        <v>400</v>
      </c>
    </row>
    <row r="109" ht="12.75" customHeight="1">
      <c r="A109" s="7" t="s">
        <v>42</v>
      </c>
      <c r="B109" s="7" t="s">
        <v>140</v>
      </c>
      <c r="C109" s="12" t="s">
        <v>141</v>
      </c>
      <c r="D109" s="9" t="s">
        <v>103</v>
      </c>
      <c r="E109" s="9" t="s">
        <v>46</v>
      </c>
      <c r="F109" s="9" t="s">
        <v>47</v>
      </c>
      <c r="G109" s="9" t="s">
        <v>48</v>
      </c>
      <c r="H109" s="9" t="s">
        <v>115</v>
      </c>
      <c r="I109" s="9" t="s">
        <v>123</v>
      </c>
      <c r="J109" s="9" t="s">
        <v>49</v>
      </c>
      <c r="K109" s="9" t="s">
        <v>52</v>
      </c>
      <c r="L109" s="9" t="s">
        <v>50</v>
      </c>
      <c r="M109" s="4" t="s">
        <v>116</v>
      </c>
      <c r="N109" s="4" t="s">
        <v>53</v>
      </c>
      <c r="O109" s="4" t="s">
        <v>54</v>
      </c>
      <c r="P109" s="4" t="s">
        <v>55</v>
      </c>
      <c r="Q109" s="9" t="s">
        <v>56</v>
      </c>
      <c r="R109" s="11" t="s">
        <v>57</v>
      </c>
      <c r="S109" s="4" t="s">
        <v>78</v>
      </c>
      <c r="T109" s="4" t="s">
        <v>88</v>
      </c>
      <c r="U109" s="4" t="s">
        <v>79</v>
      </c>
      <c r="V109" s="4" t="s">
        <v>80</v>
      </c>
      <c r="W109" s="4" t="s">
        <v>91</v>
      </c>
      <c r="X109" s="7" t="s">
        <v>142</v>
      </c>
      <c r="Y109" s="7" t="s">
        <v>216</v>
      </c>
      <c r="Z109" s="7" t="s">
        <v>217</v>
      </c>
      <c r="AA109" s="7" t="s">
        <v>60</v>
      </c>
      <c r="AB109" s="7" t="s">
        <v>218</v>
      </c>
      <c r="AC109" s="7" t="s">
        <v>62</v>
      </c>
      <c r="AD109" s="7" t="s">
        <v>85</v>
      </c>
      <c r="AE109" s="7" t="s">
        <v>64</v>
      </c>
      <c r="AF109" s="7" t="s">
        <v>219</v>
      </c>
      <c r="AG109" s="7" t="s">
        <v>66</v>
      </c>
      <c r="AH109" s="7" t="s">
        <v>175</v>
      </c>
      <c r="AI109" s="4">
        <v>4.0</v>
      </c>
      <c r="AJ109" s="7" t="s">
        <v>83</v>
      </c>
      <c r="AK109" s="7" t="s">
        <v>133</v>
      </c>
      <c r="AL109" s="7">
        <f>VLOOKUP(Y109,'Crop Temp Lookup'!$A$8:$G$30,4)</f>
        <v>29</v>
      </c>
      <c r="AM109" s="7">
        <f>VLOOKUP(Y108,'Crop Temp Lookup'!$A$1:$G$30,5)</f>
        <v>35</v>
      </c>
      <c r="AN109" s="7">
        <f>VLOOKUP(Y109,'Crop Temp Lookup'!$A$8:$G$8,7)</f>
        <v>200</v>
      </c>
      <c r="AO109" s="7">
        <f>VLOOKUP(Y109,'Crop Temp Lookup'!$A$8:$H$8,8)</f>
        <v>400</v>
      </c>
    </row>
    <row r="110" ht="12.75" customHeight="1">
      <c r="A110" s="7" t="s">
        <v>42</v>
      </c>
      <c r="B110" s="7" t="s">
        <v>140</v>
      </c>
      <c r="C110" s="12" t="s">
        <v>141</v>
      </c>
      <c r="D110" s="9" t="s">
        <v>103</v>
      </c>
      <c r="E110" s="9" t="s">
        <v>46</v>
      </c>
      <c r="F110" s="9" t="s">
        <v>47</v>
      </c>
      <c r="G110" s="9" t="s">
        <v>48</v>
      </c>
      <c r="H110" s="9" t="s">
        <v>115</v>
      </c>
      <c r="I110" s="9" t="s">
        <v>123</v>
      </c>
      <c r="J110" s="9" t="s">
        <v>49</v>
      </c>
      <c r="K110" s="9" t="s">
        <v>52</v>
      </c>
      <c r="L110" s="9" t="s">
        <v>50</v>
      </c>
      <c r="M110" s="4" t="s">
        <v>116</v>
      </c>
      <c r="N110" s="4" t="s">
        <v>53</v>
      </c>
      <c r="O110" s="4" t="s">
        <v>54</v>
      </c>
      <c r="P110" s="4" t="s">
        <v>55</v>
      </c>
      <c r="Q110" s="9" t="s">
        <v>56</v>
      </c>
      <c r="R110" s="11" t="s">
        <v>57</v>
      </c>
      <c r="S110" s="4" t="s">
        <v>78</v>
      </c>
      <c r="T110" s="4" t="s">
        <v>88</v>
      </c>
      <c r="U110" s="4" t="s">
        <v>79</v>
      </c>
      <c r="V110" s="4" t="s">
        <v>80</v>
      </c>
      <c r="W110" s="4" t="s">
        <v>91</v>
      </c>
      <c r="X110" s="7" t="s">
        <v>142</v>
      </c>
      <c r="Y110" s="7" t="s">
        <v>216</v>
      </c>
      <c r="Z110" s="7" t="s">
        <v>217</v>
      </c>
      <c r="AA110" s="7" t="s">
        <v>60</v>
      </c>
      <c r="AB110" s="7" t="s">
        <v>218</v>
      </c>
      <c r="AC110" s="7" t="s">
        <v>71</v>
      </c>
      <c r="AD110" s="7" t="s">
        <v>94</v>
      </c>
      <c r="AE110" s="7" t="s">
        <v>84</v>
      </c>
      <c r="AF110" s="7" t="s">
        <v>219</v>
      </c>
      <c r="AG110" s="7" t="s">
        <v>66</v>
      </c>
      <c r="AH110" s="7" t="s">
        <v>175</v>
      </c>
      <c r="AI110" s="4">
        <v>4.0</v>
      </c>
      <c r="AJ110" s="7" t="s">
        <v>75</v>
      </c>
      <c r="AK110" s="7" t="s">
        <v>153</v>
      </c>
      <c r="AL110" s="7">
        <f>VLOOKUP(Y110,'Crop Temp Lookup'!$A$8:$G$30,4)</f>
        <v>29</v>
      </c>
      <c r="AM110" s="7">
        <f>VLOOKUP(Y109,'Crop Temp Lookup'!$A$1:$G$30,5)</f>
        <v>35</v>
      </c>
      <c r="AN110" s="7">
        <f>VLOOKUP(Y110,'Crop Temp Lookup'!$A$8:$G$8,7)</f>
        <v>200</v>
      </c>
      <c r="AO110" s="7">
        <f>VLOOKUP(Y110,'Crop Temp Lookup'!$A$8:$H$8,8)</f>
        <v>400</v>
      </c>
    </row>
    <row r="111" ht="12.75" customHeight="1">
      <c r="A111" s="7" t="s">
        <v>42</v>
      </c>
      <c r="B111" s="7" t="s">
        <v>100</v>
      </c>
      <c r="C111" s="12" t="s">
        <v>101</v>
      </c>
      <c r="D111" s="9" t="s">
        <v>102</v>
      </c>
      <c r="E111" s="9" t="s">
        <v>103</v>
      </c>
      <c r="F111" s="9" t="s">
        <v>104</v>
      </c>
      <c r="G111" s="9" t="s">
        <v>46</v>
      </c>
      <c r="I111" s="13"/>
      <c r="J111" s="13"/>
      <c r="K111" s="13"/>
      <c r="X111" s="7" t="s">
        <v>105</v>
      </c>
      <c r="Y111" s="7" t="s">
        <v>223</v>
      </c>
      <c r="Z111" s="7" t="s">
        <v>224</v>
      </c>
      <c r="AA111" s="7" t="s">
        <v>60</v>
      </c>
      <c r="AB111" s="7" t="s">
        <v>225</v>
      </c>
      <c r="AC111" s="7" t="s">
        <v>61</v>
      </c>
      <c r="AD111" s="7" t="s">
        <v>73</v>
      </c>
      <c r="AE111" s="7" t="s">
        <v>69</v>
      </c>
      <c r="AF111" s="7" t="s">
        <v>226</v>
      </c>
      <c r="AG111" s="7" t="s">
        <v>66</v>
      </c>
      <c r="AH111" s="7" t="s">
        <v>227</v>
      </c>
      <c r="AI111" s="4">
        <v>5.0</v>
      </c>
      <c r="AJ111" s="7" t="s">
        <v>170</v>
      </c>
      <c r="AK111" s="7" t="s">
        <v>120</v>
      </c>
      <c r="AL111" s="7">
        <f>VLOOKUP(Y111,'Crop Temp Lookup'!$A$38:$G$38,4)</f>
        <v>28</v>
      </c>
      <c r="AM111" s="7">
        <f>VLOOKUP(Y111,'Crop Temp Lookup'!$A$38:$G$38,5)</f>
        <v>30</v>
      </c>
      <c r="AN111" s="7">
        <f>VLOOKUP(Y111,'Crop Temp Lookup'!$A$38:$G$38,7)</f>
        <v>500</v>
      </c>
      <c r="AO111" s="7">
        <f>VLOOKUP(Y111,'Crop Temp Lookup'!$A$38:$H$38,8)</f>
        <v>600</v>
      </c>
      <c r="AP111" s="4">
        <v>500.0</v>
      </c>
      <c r="AQ111" s="4">
        <v>700.0</v>
      </c>
    </row>
    <row r="112" ht="12.75" customHeight="1">
      <c r="A112" s="7" t="s">
        <v>42</v>
      </c>
      <c r="B112" s="7" t="s">
        <v>109</v>
      </c>
      <c r="C112" s="12" t="s">
        <v>110</v>
      </c>
      <c r="D112" s="9" t="s">
        <v>102</v>
      </c>
      <c r="E112" s="9" t="s">
        <v>111</v>
      </c>
      <c r="F112" s="9" t="s">
        <v>103</v>
      </c>
      <c r="G112" s="9" t="s">
        <v>104</v>
      </c>
      <c r="H112" s="9" t="s">
        <v>46</v>
      </c>
      <c r="I112" s="9" t="s">
        <v>53</v>
      </c>
      <c r="J112" s="9" t="s">
        <v>80</v>
      </c>
      <c r="K112" s="13"/>
      <c r="X112" s="7" t="s">
        <v>112</v>
      </c>
      <c r="Y112" s="7" t="s">
        <v>223</v>
      </c>
      <c r="Z112" s="7" t="s">
        <v>224</v>
      </c>
      <c r="AA112" s="7" t="s">
        <v>60</v>
      </c>
      <c r="AB112" s="7" t="s">
        <v>225</v>
      </c>
      <c r="AC112" s="7" t="s">
        <v>62</v>
      </c>
      <c r="AD112" s="7" t="s">
        <v>153</v>
      </c>
      <c r="AE112" s="7" t="s">
        <v>63</v>
      </c>
      <c r="AF112" s="7" t="s">
        <v>226</v>
      </c>
      <c r="AG112" s="7" t="s">
        <v>66</v>
      </c>
      <c r="AH112" s="7" t="s">
        <v>227</v>
      </c>
      <c r="AI112" s="4">
        <v>5.0</v>
      </c>
      <c r="AJ112" s="7" t="s">
        <v>149</v>
      </c>
      <c r="AK112" s="7" t="s">
        <v>133</v>
      </c>
      <c r="AL112" s="7">
        <f>VLOOKUP(Y112,'Crop Temp Lookup'!$A$38:$G$38,4)</f>
        <v>28</v>
      </c>
      <c r="AM112" s="7">
        <f>VLOOKUP(Y112,'Crop Temp Lookup'!$A$38:$G$38,5)</f>
        <v>30</v>
      </c>
      <c r="AN112" s="7">
        <f>VLOOKUP(Y112,'Crop Temp Lookup'!$A$38:$G$38,7)</f>
        <v>500</v>
      </c>
      <c r="AO112" s="7">
        <f>VLOOKUP(Y112,'Crop Temp Lookup'!$A$38:$H$38,8)</f>
        <v>600</v>
      </c>
      <c r="AP112" s="4">
        <v>500.0</v>
      </c>
      <c r="AQ112" s="4">
        <v>700.0</v>
      </c>
    </row>
    <row r="113" ht="12.75" customHeight="1">
      <c r="A113" s="7" t="s">
        <v>42</v>
      </c>
      <c r="B113" s="7" t="s">
        <v>109</v>
      </c>
      <c r="C113" s="12" t="s">
        <v>110</v>
      </c>
      <c r="D113" s="9" t="s">
        <v>102</v>
      </c>
      <c r="E113" s="9" t="s">
        <v>111</v>
      </c>
      <c r="F113" s="9" t="s">
        <v>103</v>
      </c>
      <c r="G113" s="9" t="s">
        <v>104</v>
      </c>
      <c r="H113" s="9" t="s">
        <v>46</v>
      </c>
      <c r="I113" s="9" t="s">
        <v>53</v>
      </c>
      <c r="J113" s="9" t="s">
        <v>80</v>
      </c>
      <c r="K113" s="13"/>
      <c r="X113" s="7" t="s">
        <v>112</v>
      </c>
      <c r="Y113" s="7" t="s">
        <v>223</v>
      </c>
      <c r="Z113" s="7" t="s">
        <v>224</v>
      </c>
      <c r="AA113" s="7" t="s">
        <v>60</v>
      </c>
      <c r="AB113" s="7" t="s">
        <v>225</v>
      </c>
      <c r="AC113" s="7" t="s">
        <v>71</v>
      </c>
      <c r="AD113" s="7" t="s">
        <v>72</v>
      </c>
      <c r="AE113" s="7" t="s">
        <v>73</v>
      </c>
      <c r="AF113" s="7" t="s">
        <v>226</v>
      </c>
      <c r="AG113" s="7" t="s">
        <v>66</v>
      </c>
      <c r="AH113" s="7" t="s">
        <v>227</v>
      </c>
      <c r="AI113" s="4">
        <v>5.0</v>
      </c>
      <c r="AJ113" s="7" t="s">
        <v>108</v>
      </c>
      <c r="AK113" s="7" t="s">
        <v>75</v>
      </c>
      <c r="AL113" s="7">
        <f>VLOOKUP(Y113,'Crop Temp Lookup'!$A$38:$G$38,4)</f>
        <v>28</v>
      </c>
      <c r="AM113" s="7">
        <f>VLOOKUP(Y113,'Crop Temp Lookup'!$A$38:$G$38,5)</f>
        <v>30</v>
      </c>
      <c r="AN113" s="7">
        <f>VLOOKUP(Y113,'Crop Temp Lookup'!$A$38:$G$38,7)</f>
        <v>500</v>
      </c>
      <c r="AO113" s="7">
        <f>VLOOKUP(Y113,'Crop Temp Lookup'!$A$38:$H$38,8)</f>
        <v>600</v>
      </c>
      <c r="AP113" s="4">
        <v>500.0</v>
      </c>
      <c r="AQ113" s="4">
        <v>700.0</v>
      </c>
    </row>
    <row r="114" ht="12.75" customHeight="1">
      <c r="A114" s="7" t="s">
        <v>42</v>
      </c>
      <c r="B114" s="7" t="s">
        <v>113</v>
      </c>
      <c r="C114" s="12" t="s">
        <v>114</v>
      </c>
      <c r="D114" s="9" t="s">
        <v>102</v>
      </c>
      <c r="E114" s="9" t="s">
        <v>111</v>
      </c>
      <c r="F114" s="9" t="s">
        <v>104</v>
      </c>
      <c r="G114" s="9" t="s">
        <v>46</v>
      </c>
      <c r="H114" s="9" t="s">
        <v>47</v>
      </c>
      <c r="I114" s="9" t="s">
        <v>48</v>
      </c>
      <c r="J114" s="9" t="s">
        <v>115</v>
      </c>
      <c r="K114" s="9" t="s">
        <v>50</v>
      </c>
      <c r="L114" s="4" t="s">
        <v>116</v>
      </c>
      <c r="X114" s="7" t="s">
        <v>117</v>
      </c>
      <c r="Y114" s="7" t="s">
        <v>223</v>
      </c>
      <c r="Z114" s="7" t="s">
        <v>224</v>
      </c>
      <c r="AA114" s="7" t="s">
        <v>60</v>
      </c>
      <c r="AB114" s="7" t="s">
        <v>225</v>
      </c>
      <c r="AC114" s="7" t="s">
        <v>62</v>
      </c>
      <c r="AD114" s="7" t="s">
        <v>82</v>
      </c>
      <c r="AE114" s="7" t="s">
        <v>64</v>
      </c>
      <c r="AF114" s="7" t="s">
        <v>226</v>
      </c>
      <c r="AG114" s="7" t="s">
        <v>66</v>
      </c>
      <c r="AH114" s="7" t="s">
        <v>175</v>
      </c>
      <c r="AI114" s="4">
        <v>4.0</v>
      </c>
      <c r="AJ114" s="7" t="s">
        <v>149</v>
      </c>
      <c r="AK114" s="7" t="s">
        <v>133</v>
      </c>
      <c r="AL114" s="7">
        <f>VLOOKUP(Y114,'Crop Temp Lookup'!$A$38:$G$38,4)</f>
        <v>28</v>
      </c>
      <c r="AM114" s="7">
        <f>VLOOKUP(Y114,'Crop Temp Lookup'!$A$38:$G$38,5)</f>
        <v>30</v>
      </c>
      <c r="AN114" s="7">
        <f>VLOOKUP(Y114,'Crop Temp Lookup'!$A$38:$G$38,7)</f>
        <v>500</v>
      </c>
      <c r="AO114" s="7">
        <f>VLOOKUP(Y114,'Crop Temp Lookup'!$A$38:$H$38,8)</f>
        <v>600</v>
      </c>
      <c r="AP114" s="4">
        <v>500.0</v>
      </c>
      <c r="AQ114" s="4">
        <v>700.0</v>
      </c>
    </row>
    <row r="115" ht="12.75" customHeight="1">
      <c r="A115" s="7" t="s">
        <v>42</v>
      </c>
      <c r="B115" s="7" t="s">
        <v>113</v>
      </c>
      <c r="C115" s="12" t="s">
        <v>114</v>
      </c>
      <c r="D115" s="9" t="s">
        <v>102</v>
      </c>
      <c r="E115" s="9" t="s">
        <v>111</v>
      </c>
      <c r="F115" s="9" t="s">
        <v>104</v>
      </c>
      <c r="G115" s="9" t="s">
        <v>46</v>
      </c>
      <c r="H115" s="9" t="s">
        <v>47</v>
      </c>
      <c r="I115" s="9" t="s">
        <v>48</v>
      </c>
      <c r="J115" s="9" t="s">
        <v>115</v>
      </c>
      <c r="K115" s="9" t="s">
        <v>50</v>
      </c>
      <c r="L115" s="4" t="s">
        <v>116</v>
      </c>
      <c r="X115" s="7" t="s">
        <v>117</v>
      </c>
      <c r="Y115" s="7" t="s">
        <v>223</v>
      </c>
      <c r="Z115" s="7" t="s">
        <v>224</v>
      </c>
      <c r="AA115" s="7" t="s">
        <v>60</v>
      </c>
      <c r="AB115" s="7" t="s">
        <v>225</v>
      </c>
      <c r="AC115" s="7" t="s">
        <v>71</v>
      </c>
      <c r="AD115" s="7" t="s">
        <v>72</v>
      </c>
      <c r="AE115" s="7" t="s">
        <v>73</v>
      </c>
      <c r="AF115" s="7" t="s">
        <v>226</v>
      </c>
      <c r="AG115" s="7" t="s">
        <v>66</v>
      </c>
      <c r="AH115" s="7" t="s">
        <v>175</v>
      </c>
      <c r="AI115" s="4">
        <v>4.0</v>
      </c>
      <c r="AJ115" s="7" t="s">
        <v>119</v>
      </c>
      <c r="AK115" s="7" t="s">
        <v>162</v>
      </c>
      <c r="AL115" s="7">
        <f>VLOOKUP(Y115,'Crop Temp Lookup'!$A$38:$G$38,4)</f>
        <v>28</v>
      </c>
      <c r="AM115" s="7">
        <f>VLOOKUP(Y115,'Crop Temp Lookup'!$A$38:$G$38,5)</f>
        <v>30</v>
      </c>
      <c r="AN115" s="7">
        <f>VLOOKUP(Y115,'Crop Temp Lookup'!$A$38:$G$38,7)</f>
        <v>500</v>
      </c>
      <c r="AO115" s="7">
        <f>VLOOKUP(Y115,'Crop Temp Lookup'!$A$38:$H$38,8)</f>
        <v>600</v>
      </c>
      <c r="AP115" s="4">
        <v>500.0</v>
      </c>
      <c r="AQ115" s="4">
        <v>700.0</v>
      </c>
    </row>
    <row r="116" ht="12.75" customHeight="1">
      <c r="A116" s="7" t="s">
        <v>42</v>
      </c>
      <c r="B116" s="7" t="s">
        <v>121</v>
      </c>
      <c r="C116" s="12" t="s">
        <v>122</v>
      </c>
      <c r="D116" s="9" t="s">
        <v>102</v>
      </c>
      <c r="E116" s="9" t="s">
        <v>111</v>
      </c>
      <c r="F116" s="9" t="s">
        <v>104</v>
      </c>
      <c r="G116" s="9" t="s">
        <v>47</v>
      </c>
      <c r="H116" s="9" t="s">
        <v>48</v>
      </c>
      <c r="I116" s="9" t="s">
        <v>115</v>
      </c>
      <c r="J116" s="9" t="s">
        <v>123</v>
      </c>
      <c r="K116" s="9" t="s">
        <v>49</v>
      </c>
      <c r="L116" s="9" t="s">
        <v>50</v>
      </c>
      <c r="M116" s="4" t="s">
        <v>116</v>
      </c>
      <c r="N116" s="9" t="s">
        <v>56</v>
      </c>
      <c r="O116" s="11" t="s">
        <v>57</v>
      </c>
      <c r="P116" s="4" t="s">
        <v>78</v>
      </c>
      <c r="Q116" s="4" t="s">
        <v>91</v>
      </c>
      <c r="R116" s="4" t="s">
        <v>124</v>
      </c>
      <c r="X116" s="7" t="s">
        <v>125</v>
      </c>
      <c r="Y116" s="7" t="s">
        <v>223</v>
      </c>
      <c r="Z116" s="7" t="s">
        <v>224</v>
      </c>
      <c r="AA116" s="7" t="s">
        <v>60</v>
      </c>
      <c r="AB116" s="7" t="s">
        <v>225</v>
      </c>
      <c r="AC116" s="7" t="s">
        <v>62</v>
      </c>
      <c r="AD116" s="7" t="s">
        <v>85</v>
      </c>
      <c r="AE116" s="7" t="s">
        <v>64</v>
      </c>
      <c r="AF116" s="7" t="s">
        <v>226</v>
      </c>
      <c r="AG116" s="7" t="s">
        <v>66</v>
      </c>
      <c r="AH116" s="7" t="s">
        <v>175</v>
      </c>
      <c r="AI116" s="4">
        <v>4.0</v>
      </c>
      <c r="AJ116" s="7" t="s">
        <v>149</v>
      </c>
      <c r="AK116" s="7" t="s">
        <v>133</v>
      </c>
      <c r="AL116" s="7">
        <f>VLOOKUP(Y116,'Crop Temp Lookup'!$A$38:$G$38,4)</f>
        <v>28</v>
      </c>
      <c r="AM116" s="7">
        <f>VLOOKUP(Y116,'Crop Temp Lookup'!$A$38:$G$38,5)</f>
        <v>30</v>
      </c>
      <c r="AN116" s="7">
        <f>VLOOKUP(Y116,'Crop Temp Lookup'!$A$38:$G$38,7)</f>
        <v>500</v>
      </c>
      <c r="AO116" s="7">
        <f>VLOOKUP(Y116,'Crop Temp Lookup'!$A$38:$H$38,8)</f>
        <v>600</v>
      </c>
      <c r="AP116" s="4">
        <v>500.0</v>
      </c>
      <c r="AQ116" s="4">
        <v>700.0</v>
      </c>
    </row>
    <row r="117" ht="12.75" customHeight="1">
      <c r="A117" s="7" t="s">
        <v>42</v>
      </c>
      <c r="B117" s="7" t="s">
        <v>121</v>
      </c>
      <c r="C117" s="12" t="s">
        <v>122</v>
      </c>
      <c r="D117" s="9" t="s">
        <v>102</v>
      </c>
      <c r="E117" s="9" t="s">
        <v>111</v>
      </c>
      <c r="F117" s="9" t="s">
        <v>104</v>
      </c>
      <c r="G117" s="9" t="s">
        <v>47</v>
      </c>
      <c r="H117" s="9" t="s">
        <v>48</v>
      </c>
      <c r="I117" s="9" t="s">
        <v>115</v>
      </c>
      <c r="J117" s="9" t="s">
        <v>123</v>
      </c>
      <c r="K117" s="9" t="s">
        <v>49</v>
      </c>
      <c r="L117" s="9" t="s">
        <v>50</v>
      </c>
      <c r="M117" s="4" t="s">
        <v>116</v>
      </c>
      <c r="N117" s="9" t="s">
        <v>56</v>
      </c>
      <c r="O117" s="11" t="s">
        <v>57</v>
      </c>
      <c r="P117" s="4" t="s">
        <v>78</v>
      </c>
      <c r="Q117" s="4" t="s">
        <v>91</v>
      </c>
      <c r="R117" s="4" t="s">
        <v>124</v>
      </c>
      <c r="X117" s="7" t="s">
        <v>125</v>
      </c>
      <c r="Y117" s="7" t="s">
        <v>223</v>
      </c>
      <c r="Z117" s="7" t="s">
        <v>224</v>
      </c>
      <c r="AA117" s="7" t="s">
        <v>60</v>
      </c>
      <c r="AB117" s="7" t="s">
        <v>225</v>
      </c>
      <c r="AC117" s="7" t="s">
        <v>71</v>
      </c>
      <c r="AD117" s="7" t="s">
        <v>84</v>
      </c>
      <c r="AE117" s="7" t="s">
        <v>126</v>
      </c>
      <c r="AF117" s="7" t="s">
        <v>226</v>
      </c>
      <c r="AG117" s="7" t="s">
        <v>66</v>
      </c>
      <c r="AH117" s="7" t="s">
        <v>175</v>
      </c>
      <c r="AI117" s="4">
        <v>4.0</v>
      </c>
      <c r="AJ117" s="7" t="s">
        <v>75</v>
      </c>
      <c r="AK117" s="7" t="s">
        <v>63</v>
      </c>
      <c r="AL117" s="7">
        <f>VLOOKUP(Y117,'Crop Temp Lookup'!$A$38:$G$38,4)</f>
        <v>28</v>
      </c>
      <c r="AM117" s="7">
        <f>VLOOKUP(Y117,'Crop Temp Lookup'!$A$38:$G$38,5)</f>
        <v>30</v>
      </c>
      <c r="AN117" s="7">
        <f>VLOOKUP(Y117,'Crop Temp Lookup'!$A$38:$G$38,7)</f>
        <v>500</v>
      </c>
      <c r="AO117" s="7">
        <f>VLOOKUP(Y117,'Crop Temp Lookup'!$A$38:$H$38,8)</f>
        <v>600</v>
      </c>
      <c r="AP117" s="4">
        <v>500.0</v>
      </c>
      <c r="AQ117" s="4">
        <v>700.0</v>
      </c>
    </row>
    <row r="118" ht="12.75" customHeight="1">
      <c r="A118" s="7" t="s">
        <v>42</v>
      </c>
      <c r="B118" s="7" t="s">
        <v>202</v>
      </c>
      <c r="C118" s="12" t="s">
        <v>203</v>
      </c>
      <c r="D118" s="9" t="s">
        <v>47</v>
      </c>
      <c r="E118" s="9" t="s">
        <v>48</v>
      </c>
      <c r="F118" s="9" t="s">
        <v>115</v>
      </c>
      <c r="G118" s="9" t="s">
        <v>123</v>
      </c>
      <c r="H118" s="4" t="s">
        <v>56</v>
      </c>
      <c r="I118" s="11" t="s">
        <v>57</v>
      </c>
      <c r="J118" s="4" t="s">
        <v>78</v>
      </c>
      <c r="K118" s="9" t="s">
        <v>90</v>
      </c>
      <c r="L118" s="4" t="s">
        <v>91</v>
      </c>
      <c r="M118" s="4" t="s">
        <v>124</v>
      </c>
      <c r="X118" s="7" t="s">
        <v>204</v>
      </c>
      <c r="Y118" s="7" t="s">
        <v>223</v>
      </c>
      <c r="Z118" s="7" t="s">
        <v>224</v>
      </c>
      <c r="AA118" s="7" t="s">
        <v>60</v>
      </c>
      <c r="AB118" s="7" t="s">
        <v>225</v>
      </c>
      <c r="AC118" s="7" t="s">
        <v>61</v>
      </c>
      <c r="AD118" s="7" t="s">
        <v>228</v>
      </c>
      <c r="AE118" s="7" t="s">
        <v>229</v>
      </c>
      <c r="AF118" s="7" t="s">
        <v>226</v>
      </c>
      <c r="AG118" s="7" t="s">
        <v>66</v>
      </c>
      <c r="AH118" s="7" t="s">
        <v>175</v>
      </c>
      <c r="AI118" s="4">
        <v>4.0</v>
      </c>
      <c r="AJ118" s="7" t="s">
        <v>230</v>
      </c>
      <c r="AK118" s="7" t="s">
        <v>63</v>
      </c>
      <c r="AL118" s="7">
        <f>VLOOKUP(Y118,'Crop Temp Lookup'!$A$38:$G$38,4)</f>
        <v>28</v>
      </c>
      <c r="AM118" s="7">
        <f>VLOOKUP(Y118,'Crop Temp Lookup'!$A$38:$G$38,5)</f>
        <v>30</v>
      </c>
      <c r="AN118" s="7">
        <f>VLOOKUP(Y118,'Crop Temp Lookup'!$A$38:$G$38,7)</f>
        <v>500</v>
      </c>
      <c r="AO118" s="7">
        <f>VLOOKUP(Y118,'Crop Temp Lookup'!$A$38:$H$38,8)</f>
        <v>600</v>
      </c>
      <c r="AP118" s="4">
        <v>500.0</v>
      </c>
      <c r="AQ118" s="4">
        <v>700.0</v>
      </c>
    </row>
    <row r="119" ht="12.75" customHeight="1">
      <c r="A119" s="7" t="s">
        <v>42</v>
      </c>
      <c r="B119" s="7" t="s">
        <v>176</v>
      </c>
      <c r="C119" s="12" t="s">
        <v>177</v>
      </c>
      <c r="D119" s="9" t="s">
        <v>178</v>
      </c>
      <c r="E119" s="13"/>
      <c r="F119" s="13"/>
      <c r="G119" s="13"/>
      <c r="H119" s="13"/>
      <c r="I119" s="13"/>
      <c r="J119" s="13"/>
      <c r="K119" s="13"/>
      <c r="X119" s="7" t="s">
        <v>179</v>
      </c>
      <c r="Y119" s="7" t="s">
        <v>223</v>
      </c>
      <c r="Z119" s="7" t="s">
        <v>224</v>
      </c>
      <c r="AA119" s="7" t="s">
        <v>60</v>
      </c>
      <c r="AB119" s="7" t="s">
        <v>225</v>
      </c>
      <c r="AC119" s="7" t="s">
        <v>61</v>
      </c>
      <c r="AD119" s="7" t="s">
        <v>98</v>
      </c>
      <c r="AE119" s="7" t="s">
        <v>126</v>
      </c>
      <c r="AF119" s="7" t="s">
        <v>226</v>
      </c>
      <c r="AG119" s="7" t="s">
        <v>66</v>
      </c>
      <c r="AH119" s="7" t="s">
        <v>175</v>
      </c>
      <c r="AI119" s="4">
        <v>4.0</v>
      </c>
      <c r="AJ119" s="7" t="s">
        <v>83</v>
      </c>
      <c r="AK119" s="7" t="s">
        <v>63</v>
      </c>
      <c r="AL119" s="7">
        <f>VLOOKUP(Y119,'Crop Temp Lookup'!$A$38:$G$38,4)</f>
        <v>28</v>
      </c>
      <c r="AM119" s="7">
        <f>VLOOKUP(Y119,'Crop Temp Lookup'!$A$38:$G$38,5)</f>
        <v>30</v>
      </c>
      <c r="AN119" s="7">
        <f>VLOOKUP(Y119,'Crop Temp Lookup'!$A$38:$G$38,7)</f>
        <v>500</v>
      </c>
      <c r="AO119" s="7">
        <f>VLOOKUP(Y119,'Crop Temp Lookup'!$A$38:$H$38,8)</f>
        <v>600</v>
      </c>
      <c r="AP119" s="4">
        <v>500.0</v>
      </c>
      <c r="AQ119" s="4">
        <v>700.0</v>
      </c>
    </row>
    <row r="120" ht="12.75" customHeight="1">
      <c r="A120" s="7" t="s">
        <v>42</v>
      </c>
      <c r="B120" s="7" t="s">
        <v>186</v>
      </c>
      <c r="C120" s="12" t="s">
        <v>187</v>
      </c>
      <c r="D120" s="9" t="s">
        <v>178</v>
      </c>
      <c r="E120" s="9" t="s">
        <v>188</v>
      </c>
      <c r="F120" s="9" t="s">
        <v>189</v>
      </c>
      <c r="G120" s="9" t="s">
        <v>190</v>
      </c>
      <c r="H120" s="13"/>
      <c r="I120" s="13"/>
      <c r="J120" s="13"/>
      <c r="K120" s="13"/>
      <c r="X120" s="7" t="s">
        <v>191</v>
      </c>
      <c r="Y120" s="7" t="s">
        <v>223</v>
      </c>
      <c r="Z120" s="7" t="s">
        <v>224</v>
      </c>
      <c r="AA120" s="7" t="s">
        <v>60</v>
      </c>
      <c r="AB120" s="7" t="s">
        <v>225</v>
      </c>
      <c r="AC120" s="7" t="s">
        <v>62</v>
      </c>
      <c r="AD120" s="7" t="s">
        <v>98</v>
      </c>
      <c r="AE120" s="7" t="s">
        <v>154</v>
      </c>
      <c r="AF120" s="7" t="s">
        <v>226</v>
      </c>
      <c r="AG120" s="7" t="s">
        <v>66</v>
      </c>
      <c r="AH120" s="7" t="s">
        <v>175</v>
      </c>
      <c r="AI120" s="4">
        <v>4.0</v>
      </c>
      <c r="AJ120" s="7" t="s">
        <v>93</v>
      </c>
      <c r="AK120" s="7" t="s">
        <v>69</v>
      </c>
      <c r="AL120" s="7">
        <f>VLOOKUP(Y120,'Crop Temp Lookup'!$A$38:$G$38,4)</f>
        <v>28</v>
      </c>
      <c r="AM120" s="7">
        <f>VLOOKUP(Y120,'Crop Temp Lookup'!$A$38:$G$38,5)</f>
        <v>30</v>
      </c>
      <c r="AN120" s="7">
        <f>VLOOKUP(Y120,'Crop Temp Lookup'!$A$38:$G$38,7)</f>
        <v>500</v>
      </c>
      <c r="AO120" s="7">
        <f>VLOOKUP(Y120,'Crop Temp Lookup'!$A$38:$H$38,8)</f>
        <v>600</v>
      </c>
      <c r="AP120" s="4">
        <v>500.0</v>
      </c>
      <c r="AQ120" s="4">
        <v>700.0</v>
      </c>
    </row>
    <row r="121" ht="12.75" customHeight="1">
      <c r="A121" s="7" t="s">
        <v>42</v>
      </c>
      <c r="B121" s="7" t="s">
        <v>186</v>
      </c>
      <c r="C121" s="12" t="s">
        <v>187</v>
      </c>
      <c r="D121" s="9" t="s">
        <v>178</v>
      </c>
      <c r="E121" s="9" t="s">
        <v>188</v>
      </c>
      <c r="F121" s="9" t="s">
        <v>189</v>
      </c>
      <c r="G121" s="9" t="s">
        <v>190</v>
      </c>
      <c r="H121" s="13"/>
      <c r="I121" s="13"/>
      <c r="J121" s="13"/>
      <c r="K121" s="13"/>
      <c r="X121" s="7" t="s">
        <v>191</v>
      </c>
      <c r="Y121" s="7" t="s">
        <v>223</v>
      </c>
      <c r="Z121" s="7" t="s">
        <v>224</v>
      </c>
      <c r="AA121" s="7" t="s">
        <v>60</v>
      </c>
      <c r="AB121" s="7" t="s">
        <v>225</v>
      </c>
      <c r="AC121" s="7" t="s">
        <v>71</v>
      </c>
      <c r="AD121" s="7" t="s">
        <v>84</v>
      </c>
      <c r="AE121" s="7" t="s">
        <v>126</v>
      </c>
      <c r="AF121" s="7" t="s">
        <v>226</v>
      </c>
      <c r="AG121" s="7" t="s">
        <v>66</v>
      </c>
      <c r="AH121" s="7" t="s">
        <v>175</v>
      </c>
      <c r="AI121" s="4">
        <v>4.0</v>
      </c>
      <c r="AJ121" s="7" t="s">
        <v>75</v>
      </c>
      <c r="AK121" s="7" t="s">
        <v>63</v>
      </c>
      <c r="AL121" s="7">
        <f>VLOOKUP(Y121,'Crop Temp Lookup'!$A$38:$G$38,4)</f>
        <v>28</v>
      </c>
      <c r="AM121" s="7">
        <f>VLOOKUP(Y121,'Crop Temp Lookup'!$A$38:$G$38,5)</f>
        <v>30</v>
      </c>
      <c r="AN121" s="7">
        <f>VLOOKUP(Y121,'Crop Temp Lookup'!$A$38:$G$38,7)</f>
        <v>500</v>
      </c>
      <c r="AO121" s="7">
        <f>VLOOKUP(Y121,'Crop Temp Lookup'!$A$38:$H$38,8)</f>
        <v>600</v>
      </c>
      <c r="AP121" s="4">
        <v>500.0</v>
      </c>
      <c r="AQ121" s="4">
        <v>700.0</v>
      </c>
    </row>
    <row r="122" ht="12.75" customHeight="1">
      <c r="A122" s="7" t="s">
        <v>42</v>
      </c>
      <c r="B122" s="7" t="s">
        <v>192</v>
      </c>
      <c r="C122" s="12" t="s">
        <v>187</v>
      </c>
      <c r="D122" s="9" t="s">
        <v>178</v>
      </c>
      <c r="E122" s="9" t="s">
        <v>188</v>
      </c>
      <c r="F122" s="9" t="s">
        <v>189</v>
      </c>
      <c r="G122" s="9" t="s">
        <v>190</v>
      </c>
      <c r="H122" s="13"/>
      <c r="I122" s="13"/>
      <c r="J122" s="13"/>
      <c r="K122" s="13"/>
      <c r="X122" s="7" t="s">
        <v>193</v>
      </c>
      <c r="Y122" s="7" t="s">
        <v>223</v>
      </c>
      <c r="Z122" s="7" t="s">
        <v>224</v>
      </c>
      <c r="AA122" s="7" t="s">
        <v>60</v>
      </c>
      <c r="AB122" s="7" t="s">
        <v>225</v>
      </c>
      <c r="AC122" s="7" t="s">
        <v>61</v>
      </c>
      <c r="AD122" s="7" t="s">
        <v>98</v>
      </c>
      <c r="AE122" s="7" t="s">
        <v>64</v>
      </c>
      <c r="AF122" s="7" t="s">
        <v>226</v>
      </c>
      <c r="AG122" s="7" t="s">
        <v>66</v>
      </c>
      <c r="AH122" s="7" t="s">
        <v>175</v>
      </c>
      <c r="AI122" s="4">
        <v>4.0</v>
      </c>
      <c r="AJ122" s="7" t="s">
        <v>75</v>
      </c>
      <c r="AK122" s="7" t="s">
        <v>73</v>
      </c>
      <c r="AL122" s="7">
        <f>VLOOKUP(Y122,'Crop Temp Lookup'!$A$38:$G$38,4)</f>
        <v>28</v>
      </c>
      <c r="AM122" s="7">
        <f>VLOOKUP(Y122,'Crop Temp Lookup'!$A$38:$G$38,5)</f>
        <v>30</v>
      </c>
      <c r="AN122" s="7">
        <f>VLOOKUP(Y122,'Crop Temp Lookup'!$A$38:$G$38,7)</f>
        <v>500</v>
      </c>
      <c r="AO122" s="7">
        <f>VLOOKUP(Y122,'Crop Temp Lookup'!$A$38:$H$38,8)</f>
        <v>600</v>
      </c>
      <c r="AP122" s="4">
        <v>500.0</v>
      </c>
      <c r="AQ122" s="4">
        <v>700.0</v>
      </c>
    </row>
    <row r="123" ht="12.75" customHeight="1">
      <c r="A123" s="7" t="s">
        <v>42</v>
      </c>
      <c r="B123" s="7" t="s">
        <v>205</v>
      </c>
      <c r="C123" s="12" t="s">
        <v>206</v>
      </c>
      <c r="D123" s="14" t="s">
        <v>188</v>
      </c>
      <c r="E123" s="14" t="s">
        <v>178</v>
      </c>
      <c r="F123" s="14" t="s">
        <v>190</v>
      </c>
      <c r="G123" s="14" t="s">
        <v>207</v>
      </c>
      <c r="H123" s="14" t="s">
        <v>124</v>
      </c>
      <c r="I123" s="14" t="s">
        <v>189</v>
      </c>
      <c r="J123" s="9" t="s">
        <v>123</v>
      </c>
      <c r="K123" s="9" t="s">
        <v>48</v>
      </c>
      <c r="X123" s="7" t="s">
        <v>193</v>
      </c>
      <c r="Y123" s="7" t="s">
        <v>223</v>
      </c>
      <c r="Z123" s="7" t="s">
        <v>224</v>
      </c>
      <c r="AA123" s="7" t="s">
        <v>60</v>
      </c>
      <c r="AB123" s="7" t="s">
        <v>225</v>
      </c>
      <c r="AC123" s="7" t="s">
        <v>62</v>
      </c>
      <c r="AD123" s="7" t="s">
        <v>98</v>
      </c>
      <c r="AE123" s="7" t="s">
        <v>64</v>
      </c>
      <c r="AF123" s="7" t="s">
        <v>226</v>
      </c>
      <c r="AG123" s="7" t="s">
        <v>66</v>
      </c>
      <c r="AH123" s="7" t="s">
        <v>175</v>
      </c>
      <c r="AI123" s="4">
        <v>4.0</v>
      </c>
      <c r="AJ123" s="7" t="s">
        <v>75</v>
      </c>
      <c r="AK123" s="7" t="s">
        <v>73</v>
      </c>
      <c r="AL123" s="7">
        <f>VLOOKUP(Y123,'Crop Temp Lookup'!$A$38:$G$38,4)</f>
        <v>28</v>
      </c>
      <c r="AM123" s="7">
        <f>VLOOKUP(Y123,'Crop Temp Lookup'!$A$38:$G$38,5)</f>
        <v>30</v>
      </c>
      <c r="AN123" s="7">
        <f>VLOOKUP(Y123,'Crop Temp Lookup'!$A$38:$G$38,7)</f>
        <v>500</v>
      </c>
      <c r="AO123" s="7">
        <f>VLOOKUP(Y123,'Crop Temp Lookup'!$A$38:$H$38,8)</f>
        <v>600</v>
      </c>
      <c r="AP123" s="4">
        <v>500.0</v>
      </c>
      <c r="AQ123" s="4">
        <v>700.0</v>
      </c>
    </row>
    <row r="124" ht="12.75" customHeight="1">
      <c r="A124" s="7" t="s">
        <v>42</v>
      </c>
      <c r="B124" s="7" t="s">
        <v>205</v>
      </c>
      <c r="C124" s="12" t="s">
        <v>206</v>
      </c>
      <c r="D124" s="14" t="s">
        <v>188</v>
      </c>
      <c r="E124" s="14" t="s">
        <v>178</v>
      </c>
      <c r="F124" s="14" t="s">
        <v>190</v>
      </c>
      <c r="G124" s="14" t="s">
        <v>207</v>
      </c>
      <c r="H124" s="14" t="s">
        <v>124</v>
      </c>
      <c r="I124" s="14" t="s">
        <v>189</v>
      </c>
      <c r="J124" s="9" t="s">
        <v>123</v>
      </c>
      <c r="K124" s="9" t="s">
        <v>48</v>
      </c>
      <c r="X124" s="7" t="s">
        <v>193</v>
      </c>
      <c r="Y124" s="7" t="s">
        <v>223</v>
      </c>
      <c r="Z124" s="7" t="s">
        <v>224</v>
      </c>
      <c r="AA124" s="7" t="s">
        <v>60</v>
      </c>
      <c r="AB124" s="7" t="s">
        <v>225</v>
      </c>
      <c r="AC124" s="7" t="s">
        <v>71</v>
      </c>
      <c r="AD124" s="7" t="s">
        <v>228</v>
      </c>
      <c r="AE124" s="7" t="s">
        <v>229</v>
      </c>
      <c r="AF124" s="7" t="s">
        <v>226</v>
      </c>
      <c r="AG124" s="7" t="s">
        <v>66</v>
      </c>
      <c r="AH124" s="7" t="s">
        <v>175</v>
      </c>
      <c r="AI124" s="4">
        <v>4.0</v>
      </c>
      <c r="AJ124" s="7" t="s">
        <v>230</v>
      </c>
      <c r="AK124" s="7" t="s">
        <v>63</v>
      </c>
      <c r="AL124" s="7">
        <f>VLOOKUP(Y124,'Crop Temp Lookup'!$A$38:$G$38,4)</f>
        <v>28</v>
      </c>
      <c r="AM124" s="7">
        <f>VLOOKUP(Y124,'Crop Temp Lookup'!$A$38:$G$38,5)</f>
        <v>30</v>
      </c>
      <c r="AN124" s="7">
        <f>VLOOKUP(Y124,'Crop Temp Lookup'!$A$38:$G$38,7)</f>
        <v>500</v>
      </c>
      <c r="AO124" s="7">
        <f>VLOOKUP(Y124,'Crop Temp Lookup'!$A$38:$H$38,8)</f>
        <v>600</v>
      </c>
      <c r="AP124" s="4">
        <v>500.0</v>
      </c>
      <c r="AQ124" s="4">
        <v>700.0</v>
      </c>
    </row>
    <row r="125" ht="12.75" customHeight="1">
      <c r="A125" s="7" t="s">
        <v>42</v>
      </c>
      <c r="B125" s="7" t="s">
        <v>113</v>
      </c>
      <c r="C125" s="12" t="s">
        <v>114</v>
      </c>
      <c r="D125" s="9" t="s">
        <v>102</v>
      </c>
      <c r="E125" s="9" t="s">
        <v>111</v>
      </c>
      <c r="F125" s="9" t="s">
        <v>104</v>
      </c>
      <c r="G125" s="9" t="s">
        <v>46</v>
      </c>
      <c r="H125" s="9" t="s">
        <v>47</v>
      </c>
      <c r="I125" s="9" t="s">
        <v>48</v>
      </c>
      <c r="J125" s="9" t="s">
        <v>115</v>
      </c>
      <c r="K125" s="9" t="s">
        <v>50</v>
      </c>
      <c r="L125" s="4" t="s">
        <v>116</v>
      </c>
      <c r="X125" s="7" t="s">
        <v>117</v>
      </c>
      <c r="Y125" s="7" t="s">
        <v>231</v>
      </c>
      <c r="Z125" s="7" t="s">
        <v>232</v>
      </c>
      <c r="AA125" s="7" t="s">
        <v>60</v>
      </c>
      <c r="AB125" s="7" t="s">
        <v>61</v>
      </c>
      <c r="AC125" s="7" t="s">
        <v>62</v>
      </c>
      <c r="AD125" s="7" t="s">
        <v>85</v>
      </c>
      <c r="AE125" s="7" t="s">
        <v>64</v>
      </c>
      <c r="AF125" s="7" t="s">
        <v>233</v>
      </c>
      <c r="AG125" s="7" t="s">
        <v>66</v>
      </c>
      <c r="AH125" s="7" t="s">
        <v>175</v>
      </c>
      <c r="AI125" s="4">
        <v>4.0</v>
      </c>
      <c r="AJ125" s="7" t="s">
        <v>83</v>
      </c>
      <c r="AK125" s="7" t="s">
        <v>133</v>
      </c>
      <c r="AN125" s="4">
        <v>650.0</v>
      </c>
      <c r="AO125" s="4">
        <v>3000.0</v>
      </c>
      <c r="AP125" s="4"/>
      <c r="AQ125" s="4"/>
      <c r="AR125" s="4"/>
    </row>
    <row r="126" ht="12.75" customHeight="1">
      <c r="A126" s="7" t="s">
        <v>42</v>
      </c>
      <c r="B126" s="7" t="s">
        <v>113</v>
      </c>
      <c r="C126" s="12" t="s">
        <v>114</v>
      </c>
      <c r="D126" s="9" t="s">
        <v>102</v>
      </c>
      <c r="E126" s="9" t="s">
        <v>111</v>
      </c>
      <c r="F126" s="9" t="s">
        <v>104</v>
      </c>
      <c r="G126" s="9" t="s">
        <v>46</v>
      </c>
      <c r="H126" s="9" t="s">
        <v>47</v>
      </c>
      <c r="I126" s="9" t="s">
        <v>48</v>
      </c>
      <c r="J126" s="9" t="s">
        <v>115</v>
      </c>
      <c r="K126" s="9" t="s">
        <v>50</v>
      </c>
      <c r="L126" s="4" t="s">
        <v>116</v>
      </c>
      <c r="X126" s="7" t="s">
        <v>117</v>
      </c>
      <c r="Y126" s="7" t="s">
        <v>231</v>
      </c>
      <c r="Z126" s="7" t="s">
        <v>232</v>
      </c>
      <c r="AA126" s="7" t="s">
        <v>60</v>
      </c>
      <c r="AB126" s="7" t="s">
        <v>61</v>
      </c>
      <c r="AC126" s="7" t="s">
        <v>71</v>
      </c>
      <c r="AD126" s="7" t="s">
        <v>94</v>
      </c>
      <c r="AE126" s="7" t="s">
        <v>84</v>
      </c>
      <c r="AF126" s="7" t="s">
        <v>233</v>
      </c>
      <c r="AG126" s="7" t="s">
        <v>66</v>
      </c>
      <c r="AH126" s="7" t="s">
        <v>175</v>
      </c>
      <c r="AI126" s="4">
        <v>4.0</v>
      </c>
      <c r="AJ126" s="7" t="s">
        <v>230</v>
      </c>
      <c r="AK126" s="7" t="s">
        <v>63</v>
      </c>
      <c r="AN126" s="4">
        <v>650.0</v>
      </c>
      <c r="AO126" s="4">
        <v>3000.0</v>
      </c>
      <c r="AP126" s="4"/>
      <c r="AQ126" s="4"/>
      <c r="AR126" s="4"/>
    </row>
    <row r="127" ht="12.75" customHeight="1">
      <c r="A127" s="7" t="s">
        <v>42</v>
      </c>
      <c r="B127" s="7" t="s">
        <v>121</v>
      </c>
      <c r="C127" s="12" t="s">
        <v>122</v>
      </c>
      <c r="D127" s="9" t="s">
        <v>102</v>
      </c>
      <c r="E127" s="9" t="s">
        <v>111</v>
      </c>
      <c r="F127" s="9" t="s">
        <v>104</v>
      </c>
      <c r="G127" s="9" t="s">
        <v>47</v>
      </c>
      <c r="H127" s="9" t="s">
        <v>48</v>
      </c>
      <c r="I127" s="9" t="s">
        <v>115</v>
      </c>
      <c r="J127" s="9" t="s">
        <v>123</v>
      </c>
      <c r="K127" s="9" t="s">
        <v>49</v>
      </c>
      <c r="L127" s="9" t="s">
        <v>50</v>
      </c>
      <c r="M127" s="4" t="s">
        <v>116</v>
      </c>
      <c r="N127" s="9" t="s">
        <v>56</v>
      </c>
      <c r="O127" s="11" t="s">
        <v>57</v>
      </c>
      <c r="P127" s="4" t="s">
        <v>78</v>
      </c>
      <c r="Q127" s="4" t="s">
        <v>91</v>
      </c>
      <c r="R127" s="4" t="s">
        <v>124</v>
      </c>
      <c r="X127" s="7" t="s">
        <v>125</v>
      </c>
      <c r="Y127" s="7" t="s">
        <v>231</v>
      </c>
      <c r="Z127" s="7" t="s">
        <v>232</v>
      </c>
      <c r="AA127" s="7" t="s">
        <v>60</v>
      </c>
      <c r="AB127" s="7" t="s">
        <v>61</v>
      </c>
      <c r="AC127" s="7" t="s">
        <v>62</v>
      </c>
      <c r="AD127" s="7" t="s">
        <v>85</v>
      </c>
      <c r="AE127" s="7" t="s">
        <v>64</v>
      </c>
      <c r="AF127" s="7" t="s">
        <v>233</v>
      </c>
      <c r="AG127" s="7" t="s">
        <v>66</v>
      </c>
      <c r="AH127" s="7" t="s">
        <v>175</v>
      </c>
      <c r="AI127" s="4">
        <v>4.0</v>
      </c>
      <c r="AJ127" s="7" t="s">
        <v>83</v>
      </c>
      <c r="AK127" s="7" t="s">
        <v>133</v>
      </c>
      <c r="AN127" s="4">
        <v>650.0</v>
      </c>
      <c r="AO127" s="4">
        <v>3000.0</v>
      </c>
      <c r="AP127" s="4"/>
      <c r="AQ127" s="4"/>
      <c r="AR127" s="4"/>
    </row>
    <row r="128" ht="12.75" customHeight="1">
      <c r="A128" s="7" t="s">
        <v>42</v>
      </c>
      <c r="B128" s="7" t="s">
        <v>121</v>
      </c>
      <c r="C128" s="12" t="s">
        <v>122</v>
      </c>
      <c r="D128" s="9" t="s">
        <v>102</v>
      </c>
      <c r="E128" s="9" t="s">
        <v>111</v>
      </c>
      <c r="F128" s="9" t="s">
        <v>104</v>
      </c>
      <c r="G128" s="9" t="s">
        <v>47</v>
      </c>
      <c r="H128" s="9" t="s">
        <v>48</v>
      </c>
      <c r="I128" s="9" t="s">
        <v>115</v>
      </c>
      <c r="J128" s="9" t="s">
        <v>123</v>
      </c>
      <c r="K128" s="9" t="s">
        <v>49</v>
      </c>
      <c r="L128" s="9" t="s">
        <v>50</v>
      </c>
      <c r="M128" s="4" t="s">
        <v>116</v>
      </c>
      <c r="N128" s="9" t="s">
        <v>56</v>
      </c>
      <c r="O128" s="11" t="s">
        <v>57</v>
      </c>
      <c r="P128" s="4" t="s">
        <v>78</v>
      </c>
      <c r="Q128" s="4" t="s">
        <v>91</v>
      </c>
      <c r="R128" s="4" t="s">
        <v>124</v>
      </c>
      <c r="X128" s="7" t="s">
        <v>125</v>
      </c>
      <c r="Y128" s="7" t="s">
        <v>231</v>
      </c>
      <c r="Z128" s="7" t="s">
        <v>232</v>
      </c>
      <c r="AA128" s="7" t="s">
        <v>60</v>
      </c>
      <c r="AB128" s="7" t="s">
        <v>61</v>
      </c>
      <c r="AC128" s="7" t="s">
        <v>71</v>
      </c>
      <c r="AD128" s="7" t="s">
        <v>94</v>
      </c>
      <c r="AE128" s="7" t="s">
        <v>126</v>
      </c>
      <c r="AF128" s="7" t="s">
        <v>233</v>
      </c>
      <c r="AG128" s="7" t="s">
        <v>66</v>
      </c>
      <c r="AH128" s="7" t="s">
        <v>175</v>
      </c>
      <c r="AI128" s="4">
        <v>4.0</v>
      </c>
      <c r="AJ128" s="7" t="s">
        <v>230</v>
      </c>
      <c r="AK128" s="7" t="s">
        <v>63</v>
      </c>
      <c r="AN128" s="4">
        <v>650.0</v>
      </c>
      <c r="AO128" s="4">
        <v>3000.0</v>
      </c>
      <c r="AP128" s="4"/>
      <c r="AQ128" s="4"/>
      <c r="AR128" s="4"/>
    </row>
    <row r="129" ht="12.75" customHeight="1">
      <c r="A129" s="7" t="s">
        <v>42</v>
      </c>
      <c r="B129" s="7" t="s">
        <v>202</v>
      </c>
      <c r="C129" s="12" t="s">
        <v>203</v>
      </c>
      <c r="D129" s="9" t="s">
        <v>47</v>
      </c>
      <c r="E129" s="9" t="s">
        <v>48</v>
      </c>
      <c r="F129" s="9" t="s">
        <v>115</v>
      </c>
      <c r="G129" s="9" t="s">
        <v>123</v>
      </c>
      <c r="H129" s="4" t="s">
        <v>56</v>
      </c>
      <c r="I129" s="11" t="s">
        <v>57</v>
      </c>
      <c r="J129" s="4" t="s">
        <v>78</v>
      </c>
      <c r="K129" s="9" t="s">
        <v>90</v>
      </c>
      <c r="L129" s="4" t="s">
        <v>91</v>
      </c>
      <c r="M129" s="4" t="s">
        <v>124</v>
      </c>
      <c r="X129" s="7" t="s">
        <v>204</v>
      </c>
      <c r="Y129" s="7" t="s">
        <v>231</v>
      </c>
      <c r="Z129" s="7" t="s">
        <v>232</v>
      </c>
      <c r="AA129" s="7" t="s">
        <v>60</v>
      </c>
      <c r="AB129" s="7" t="s">
        <v>61</v>
      </c>
      <c r="AC129" s="7" t="s">
        <v>61</v>
      </c>
      <c r="AD129" s="7" t="s">
        <v>94</v>
      </c>
      <c r="AE129" s="7" t="s">
        <v>126</v>
      </c>
      <c r="AF129" s="7" t="s">
        <v>233</v>
      </c>
      <c r="AG129" s="7" t="s">
        <v>66</v>
      </c>
      <c r="AH129" s="7" t="s">
        <v>175</v>
      </c>
      <c r="AI129" s="4">
        <v>4.0</v>
      </c>
      <c r="AJ129" s="7" t="s">
        <v>230</v>
      </c>
      <c r="AK129" s="7" t="s">
        <v>63</v>
      </c>
      <c r="AN129" s="4">
        <v>650.0</v>
      </c>
      <c r="AO129" s="4">
        <v>3000.0</v>
      </c>
      <c r="AP129" s="4"/>
      <c r="AQ129" s="4"/>
      <c r="AR129" s="4"/>
    </row>
    <row r="130" ht="12.75" customHeight="1">
      <c r="A130" s="7" t="s">
        <v>42</v>
      </c>
      <c r="B130" s="7" t="s">
        <v>186</v>
      </c>
      <c r="C130" s="12" t="s">
        <v>187</v>
      </c>
      <c r="D130" s="9" t="s">
        <v>178</v>
      </c>
      <c r="E130" s="9" t="s">
        <v>188</v>
      </c>
      <c r="F130" s="9" t="s">
        <v>189</v>
      </c>
      <c r="G130" s="9" t="s">
        <v>190</v>
      </c>
      <c r="H130" s="13"/>
      <c r="I130" s="13"/>
      <c r="J130" s="13"/>
      <c r="K130" s="13"/>
      <c r="X130" s="7" t="s">
        <v>191</v>
      </c>
      <c r="Y130" s="7" t="s">
        <v>231</v>
      </c>
      <c r="Z130" s="7" t="s">
        <v>232</v>
      </c>
      <c r="AA130" s="7" t="s">
        <v>60</v>
      </c>
      <c r="AB130" s="7" t="s">
        <v>61</v>
      </c>
      <c r="AC130" s="7" t="s">
        <v>61</v>
      </c>
      <c r="AD130" s="7" t="s">
        <v>94</v>
      </c>
      <c r="AE130" s="7" t="s">
        <v>126</v>
      </c>
      <c r="AF130" s="7" t="s">
        <v>233</v>
      </c>
      <c r="AG130" s="7" t="s">
        <v>66</v>
      </c>
      <c r="AH130" s="7" t="s">
        <v>175</v>
      </c>
      <c r="AI130" s="4">
        <v>4.0</v>
      </c>
      <c r="AJ130" s="7" t="s">
        <v>230</v>
      </c>
      <c r="AK130" s="7" t="s">
        <v>63</v>
      </c>
      <c r="AN130" s="4">
        <v>650.0</v>
      </c>
      <c r="AO130" s="4">
        <v>3000.0</v>
      </c>
      <c r="AP130" s="4"/>
      <c r="AQ130" s="4"/>
      <c r="AR130" s="4"/>
    </row>
    <row r="131" ht="12.75" customHeight="1">
      <c r="A131" s="7" t="s">
        <v>42</v>
      </c>
      <c r="B131" s="7" t="s">
        <v>192</v>
      </c>
      <c r="C131" s="12" t="s">
        <v>187</v>
      </c>
      <c r="D131" s="9" t="s">
        <v>178</v>
      </c>
      <c r="E131" s="9" t="s">
        <v>188</v>
      </c>
      <c r="F131" s="9" t="s">
        <v>189</v>
      </c>
      <c r="G131" s="9" t="s">
        <v>190</v>
      </c>
      <c r="H131" s="13"/>
      <c r="I131" s="13"/>
      <c r="J131" s="13"/>
      <c r="K131" s="13"/>
      <c r="X131" s="7" t="s">
        <v>193</v>
      </c>
      <c r="Y131" s="7" t="s">
        <v>231</v>
      </c>
      <c r="Z131" s="7" t="s">
        <v>232</v>
      </c>
      <c r="AA131" s="7" t="s">
        <v>60</v>
      </c>
      <c r="AB131" s="7" t="s">
        <v>61</v>
      </c>
      <c r="AC131" s="7" t="s">
        <v>61</v>
      </c>
      <c r="AD131" s="7" t="s">
        <v>85</v>
      </c>
      <c r="AE131" s="7" t="s">
        <v>64</v>
      </c>
      <c r="AF131" s="7" t="s">
        <v>233</v>
      </c>
      <c r="AG131" s="7" t="s">
        <v>66</v>
      </c>
      <c r="AH131" s="7" t="s">
        <v>175</v>
      </c>
      <c r="AI131" s="4">
        <v>4.0</v>
      </c>
      <c r="AJ131" s="7" t="s">
        <v>83</v>
      </c>
      <c r="AK131" s="7" t="s">
        <v>133</v>
      </c>
      <c r="AN131" s="4">
        <v>650.0</v>
      </c>
      <c r="AO131" s="4">
        <v>3000.0</v>
      </c>
      <c r="AP131" s="4"/>
      <c r="AQ131" s="4"/>
      <c r="AR131" s="4"/>
    </row>
    <row r="132" ht="12.75" customHeight="1">
      <c r="A132" s="7" t="s">
        <v>42</v>
      </c>
      <c r="B132" s="7" t="s">
        <v>140</v>
      </c>
      <c r="C132" s="12" t="s">
        <v>141</v>
      </c>
      <c r="D132" s="9" t="s">
        <v>103</v>
      </c>
      <c r="E132" s="9" t="s">
        <v>46</v>
      </c>
      <c r="F132" s="9" t="s">
        <v>47</v>
      </c>
      <c r="G132" s="9" t="s">
        <v>48</v>
      </c>
      <c r="H132" s="9" t="s">
        <v>115</v>
      </c>
      <c r="I132" s="9" t="s">
        <v>123</v>
      </c>
      <c r="J132" s="9" t="s">
        <v>49</v>
      </c>
      <c r="K132" s="9" t="s">
        <v>52</v>
      </c>
      <c r="L132" s="9" t="s">
        <v>50</v>
      </c>
      <c r="M132" s="4" t="s">
        <v>116</v>
      </c>
      <c r="N132" s="4" t="s">
        <v>53</v>
      </c>
      <c r="O132" s="4" t="s">
        <v>54</v>
      </c>
      <c r="P132" s="4" t="s">
        <v>55</v>
      </c>
      <c r="Q132" s="9" t="s">
        <v>56</v>
      </c>
      <c r="R132" s="11" t="s">
        <v>57</v>
      </c>
      <c r="S132" s="4" t="s">
        <v>78</v>
      </c>
      <c r="T132" s="4" t="s">
        <v>88</v>
      </c>
      <c r="U132" s="4" t="s">
        <v>79</v>
      </c>
      <c r="V132" s="4" t="s">
        <v>80</v>
      </c>
      <c r="W132" s="4" t="s">
        <v>91</v>
      </c>
      <c r="X132" s="7" t="s">
        <v>142</v>
      </c>
      <c r="Y132" s="7" t="s">
        <v>231</v>
      </c>
      <c r="Z132" s="7" t="s">
        <v>232</v>
      </c>
      <c r="AA132" s="7" t="s">
        <v>60</v>
      </c>
      <c r="AB132" s="7" t="s">
        <v>61</v>
      </c>
      <c r="AC132" s="7" t="s">
        <v>62</v>
      </c>
      <c r="AD132" s="7" t="s">
        <v>85</v>
      </c>
      <c r="AE132" s="7" t="s">
        <v>64</v>
      </c>
      <c r="AF132" s="7" t="s">
        <v>233</v>
      </c>
      <c r="AG132" s="7" t="s">
        <v>66</v>
      </c>
      <c r="AH132" s="7" t="s">
        <v>175</v>
      </c>
      <c r="AI132" s="4">
        <v>4.0</v>
      </c>
      <c r="AJ132" s="7" t="s">
        <v>83</v>
      </c>
      <c r="AK132" s="7" t="s">
        <v>133</v>
      </c>
      <c r="AN132" s="4">
        <v>650.0</v>
      </c>
      <c r="AO132" s="4">
        <v>3000.0</v>
      </c>
      <c r="AP132" s="4"/>
      <c r="AQ132" s="4"/>
      <c r="AR132" s="4"/>
    </row>
    <row r="133" ht="12.75" customHeight="1">
      <c r="A133" s="7" t="s">
        <v>42</v>
      </c>
      <c r="B133" s="7" t="s">
        <v>140</v>
      </c>
      <c r="C133" s="12" t="s">
        <v>141</v>
      </c>
      <c r="D133" s="9" t="s">
        <v>103</v>
      </c>
      <c r="E133" s="9" t="s">
        <v>46</v>
      </c>
      <c r="F133" s="9" t="s">
        <v>47</v>
      </c>
      <c r="G133" s="9" t="s">
        <v>48</v>
      </c>
      <c r="H133" s="9" t="s">
        <v>115</v>
      </c>
      <c r="I133" s="9" t="s">
        <v>123</v>
      </c>
      <c r="J133" s="9" t="s">
        <v>49</v>
      </c>
      <c r="K133" s="9" t="s">
        <v>52</v>
      </c>
      <c r="L133" s="9" t="s">
        <v>50</v>
      </c>
      <c r="M133" s="4" t="s">
        <v>116</v>
      </c>
      <c r="N133" s="4" t="s">
        <v>53</v>
      </c>
      <c r="O133" s="4" t="s">
        <v>54</v>
      </c>
      <c r="P133" s="4" t="s">
        <v>55</v>
      </c>
      <c r="Q133" s="9" t="s">
        <v>56</v>
      </c>
      <c r="R133" s="11" t="s">
        <v>57</v>
      </c>
      <c r="S133" s="4" t="s">
        <v>78</v>
      </c>
      <c r="T133" s="4" t="s">
        <v>88</v>
      </c>
      <c r="U133" s="4" t="s">
        <v>79</v>
      </c>
      <c r="V133" s="4" t="s">
        <v>80</v>
      </c>
      <c r="W133" s="4" t="s">
        <v>91</v>
      </c>
      <c r="X133" s="7" t="s">
        <v>142</v>
      </c>
      <c r="Y133" s="7" t="s">
        <v>231</v>
      </c>
      <c r="Z133" s="7" t="s">
        <v>232</v>
      </c>
      <c r="AA133" s="7" t="s">
        <v>60</v>
      </c>
      <c r="AB133" s="7" t="s">
        <v>61</v>
      </c>
      <c r="AC133" s="7" t="s">
        <v>71</v>
      </c>
      <c r="AD133" s="7" t="s">
        <v>94</v>
      </c>
      <c r="AE133" s="7" t="s">
        <v>126</v>
      </c>
      <c r="AF133" s="7" t="s">
        <v>233</v>
      </c>
      <c r="AG133" s="7" t="s">
        <v>66</v>
      </c>
      <c r="AH133" s="7" t="s">
        <v>175</v>
      </c>
      <c r="AI133" s="4">
        <v>4.0</v>
      </c>
      <c r="AJ133" s="7" t="s">
        <v>230</v>
      </c>
      <c r="AK133" s="7" t="s">
        <v>63</v>
      </c>
      <c r="AN133" s="4">
        <v>650.0</v>
      </c>
      <c r="AO133" s="4">
        <v>3000.0</v>
      </c>
      <c r="AP133" s="4"/>
      <c r="AQ133" s="4"/>
      <c r="AR133" s="4"/>
    </row>
    <row r="134" ht="12.75" customHeight="1">
      <c r="A134" s="7" t="s">
        <v>42</v>
      </c>
      <c r="B134" s="7" t="s">
        <v>43</v>
      </c>
      <c r="C134" s="12" t="s">
        <v>70</v>
      </c>
      <c r="D134" s="9" t="s">
        <v>45</v>
      </c>
      <c r="E134" s="9" t="s">
        <v>46</v>
      </c>
      <c r="F134" s="9" t="s">
        <v>47</v>
      </c>
      <c r="G134" s="9" t="s">
        <v>48</v>
      </c>
      <c r="H134" s="10" t="s">
        <v>49</v>
      </c>
      <c r="I134" s="10" t="s">
        <v>50</v>
      </c>
      <c r="J134" s="10" t="s">
        <v>51</v>
      </c>
      <c r="K134" s="10" t="s">
        <v>52</v>
      </c>
      <c r="L134" s="4" t="s">
        <v>53</v>
      </c>
      <c r="M134" s="4" t="s">
        <v>54</v>
      </c>
      <c r="N134" s="4" t="s">
        <v>55</v>
      </c>
      <c r="O134" s="4" t="s">
        <v>56</v>
      </c>
      <c r="P134" s="11" t="s">
        <v>57</v>
      </c>
      <c r="X134" s="7" t="s">
        <v>58</v>
      </c>
      <c r="Y134" s="7" t="s">
        <v>234</v>
      </c>
      <c r="Z134" s="7" t="s">
        <v>235</v>
      </c>
      <c r="AA134" s="7" t="s">
        <v>145</v>
      </c>
      <c r="AB134" s="7" t="s">
        <v>61</v>
      </c>
      <c r="AC134" s="7" t="s">
        <v>62</v>
      </c>
      <c r="AD134" s="7" t="s">
        <v>63</v>
      </c>
      <c r="AE134" s="7" t="s">
        <v>85</v>
      </c>
      <c r="AF134" s="7" t="s">
        <v>146</v>
      </c>
      <c r="AG134" s="7" t="s">
        <v>66</v>
      </c>
      <c r="AH134" s="7" t="s">
        <v>236</v>
      </c>
      <c r="AI134" s="4">
        <v>2.0</v>
      </c>
      <c r="AJ134" s="7" t="s">
        <v>154</v>
      </c>
      <c r="AK134" s="7" t="s">
        <v>73</v>
      </c>
      <c r="AL134" s="7">
        <f>VLOOKUP(Y135,'Crop Temp Lookup'!$A$1:$G$30,4)</f>
        <v>17</v>
      </c>
      <c r="AM134" s="7">
        <f>VLOOKUP(Y135,'Crop Temp Lookup'!$A$1:$G$30,5)</f>
        <v>30</v>
      </c>
      <c r="AN134" s="7">
        <f>VLOOKUP(Y134,'Crop Temp Lookup'!$A$1:$H$12,7)</f>
        <v>500</v>
      </c>
      <c r="AO134" s="7">
        <f>VLOOKUP(Y134,'Crop Temp Lookup'!$A$1:$H$12,8)</f>
        <v>600</v>
      </c>
    </row>
    <row r="135" ht="12.75" customHeight="1">
      <c r="A135" s="7" t="s">
        <v>42</v>
      </c>
      <c r="B135" s="7" t="s">
        <v>43</v>
      </c>
      <c r="C135" s="12" t="s">
        <v>70</v>
      </c>
      <c r="D135" s="9" t="s">
        <v>45</v>
      </c>
      <c r="E135" s="9" t="s">
        <v>46</v>
      </c>
      <c r="F135" s="9" t="s">
        <v>47</v>
      </c>
      <c r="G135" s="9" t="s">
        <v>48</v>
      </c>
      <c r="H135" s="10" t="s">
        <v>49</v>
      </c>
      <c r="I135" s="10" t="s">
        <v>50</v>
      </c>
      <c r="J135" s="10" t="s">
        <v>51</v>
      </c>
      <c r="K135" s="10" t="s">
        <v>52</v>
      </c>
      <c r="L135" s="4" t="s">
        <v>53</v>
      </c>
      <c r="M135" s="4" t="s">
        <v>54</v>
      </c>
      <c r="N135" s="4" t="s">
        <v>55</v>
      </c>
      <c r="O135" s="4" t="s">
        <v>56</v>
      </c>
      <c r="P135" s="11" t="s">
        <v>57</v>
      </c>
      <c r="X135" s="7" t="s">
        <v>58</v>
      </c>
      <c r="Y135" s="7" t="s">
        <v>234</v>
      </c>
      <c r="Z135" s="7" t="s">
        <v>235</v>
      </c>
      <c r="AA135" s="7" t="s">
        <v>145</v>
      </c>
      <c r="AB135" s="7" t="s">
        <v>61</v>
      </c>
      <c r="AC135" s="7" t="s">
        <v>71</v>
      </c>
      <c r="AD135" s="7" t="s">
        <v>72</v>
      </c>
      <c r="AE135" s="7" t="s">
        <v>84</v>
      </c>
      <c r="AF135" s="7" t="s">
        <v>146</v>
      </c>
      <c r="AG135" s="7" t="s">
        <v>66</v>
      </c>
      <c r="AH135" s="7" t="s">
        <v>236</v>
      </c>
      <c r="AI135" s="4">
        <v>2.0</v>
      </c>
      <c r="AJ135" s="7" t="s">
        <v>222</v>
      </c>
      <c r="AK135" s="7" t="s">
        <v>85</v>
      </c>
      <c r="AL135" s="7">
        <f>VLOOKUP(Y135,'Crop Temp Lookup'!$A$1:$G$30,4)</f>
        <v>17</v>
      </c>
      <c r="AM135" s="7">
        <f>VLOOKUP(Y136,'Crop Temp Lookup'!$A$1:$G$30,5)</f>
        <v>30</v>
      </c>
      <c r="AN135" s="7">
        <f>VLOOKUP(Y135,'Crop Temp Lookup'!$A$1:$H$12,7)</f>
        <v>500</v>
      </c>
      <c r="AO135" s="7">
        <f>VLOOKUP(Y135,'Crop Temp Lookup'!$A$1:$H$12,8)</f>
        <v>600</v>
      </c>
    </row>
    <row r="136" ht="12.75" customHeight="1">
      <c r="A136" s="7" t="s">
        <v>42</v>
      </c>
      <c r="B136" s="7" t="s">
        <v>76</v>
      </c>
      <c r="C136" s="12" t="s">
        <v>77</v>
      </c>
      <c r="D136" s="9" t="s">
        <v>45</v>
      </c>
      <c r="E136" s="9" t="s">
        <v>46</v>
      </c>
      <c r="F136" s="9" t="s">
        <v>48</v>
      </c>
      <c r="G136" s="9" t="s">
        <v>49</v>
      </c>
      <c r="H136" s="9" t="s">
        <v>52</v>
      </c>
      <c r="I136" s="9" t="s">
        <v>53</v>
      </c>
      <c r="J136" s="9" t="s">
        <v>54</v>
      </c>
      <c r="K136" s="4" t="s">
        <v>55</v>
      </c>
      <c r="L136" s="4" t="s">
        <v>56</v>
      </c>
      <c r="M136" s="11" t="s">
        <v>57</v>
      </c>
      <c r="N136" s="4" t="s">
        <v>78</v>
      </c>
      <c r="O136" s="4" t="s">
        <v>79</v>
      </c>
      <c r="P136" s="4" t="s">
        <v>80</v>
      </c>
      <c r="X136" s="7" t="s">
        <v>81</v>
      </c>
      <c r="Y136" s="7" t="s">
        <v>234</v>
      </c>
      <c r="Z136" s="7" t="s">
        <v>235</v>
      </c>
      <c r="AA136" s="7" t="s">
        <v>145</v>
      </c>
      <c r="AB136" s="7" t="s">
        <v>61</v>
      </c>
      <c r="AC136" s="7" t="s">
        <v>62</v>
      </c>
      <c r="AD136" s="7" t="s">
        <v>82</v>
      </c>
      <c r="AE136" s="7" t="s">
        <v>85</v>
      </c>
      <c r="AF136" s="7" t="s">
        <v>146</v>
      </c>
      <c r="AG136" s="7" t="s">
        <v>66</v>
      </c>
      <c r="AH136" s="7" t="s">
        <v>236</v>
      </c>
      <c r="AI136" s="4">
        <v>2.0</v>
      </c>
      <c r="AJ136" s="7" t="s">
        <v>148</v>
      </c>
      <c r="AK136" s="7" t="s">
        <v>73</v>
      </c>
      <c r="AL136" s="7">
        <f>VLOOKUP(Y136,'Crop Temp Lookup'!$A$1:$G$30,4)</f>
        <v>17</v>
      </c>
      <c r="AM136" s="7">
        <f>VLOOKUP(Y137,'Crop Temp Lookup'!$A$1:$G$30,5)</f>
        <v>30</v>
      </c>
      <c r="AN136" s="7">
        <f>VLOOKUP(Y136,'Crop Temp Lookup'!$A$1:$H$12,7)</f>
        <v>500</v>
      </c>
      <c r="AO136" s="7">
        <f>VLOOKUP(Y136,'Crop Temp Lookup'!$A$1:$H$12,8)</f>
        <v>600</v>
      </c>
    </row>
    <row r="137" ht="12.75" customHeight="1">
      <c r="A137" s="7" t="s">
        <v>42</v>
      </c>
      <c r="B137" s="7" t="s">
        <v>76</v>
      </c>
      <c r="C137" s="12" t="s">
        <v>77</v>
      </c>
      <c r="D137" s="9" t="s">
        <v>45</v>
      </c>
      <c r="E137" s="9" t="s">
        <v>46</v>
      </c>
      <c r="F137" s="9" t="s">
        <v>48</v>
      </c>
      <c r="G137" s="9" t="s">
        <v>49</v>
      </c>
      <c r="H137" s="9" t="s">
        <v>52</v>
      </c>
      <c r="I137" s="9" t="s">
        <v>53</v>
      </c>
      <c r="J137" s="9" t="s">
        <v>54</v>
      </c>
      <c r="K137" s="4" t="s">
        <v>55</v>
      </c>
      <c r="L137" s="4" t="s">
        <v>56</v>
      </c>
      <c r="M137" s="11" t="s">
        <v>57</v>
      </c>
      <c r="N137" s="4" t="s">
        <v>78</v>
      </c>
      <c r="O137" s="4" t="s">
        <v>79</v>
      </c>
      <c r="P137" s="4" t="s">
        <v>80</v>
      </c>
      <c r="X137" s="7" t="s">
        <v>81</v>
      </c>
      <c r="Y137" s="7" t="s">
        <v>234</v>
      </c>
      <c r="Z137" s="7" t="s">
        <v>235</v>
      </c>
      <c r="AA137" s="7" t="s">
        <v>145</v>
      </c>
      <c r="AB137" s="7" t="s">
        <v>61</v>
      </c>
      <c r="AC137" s="7" t="s">
        <v>71</v>
      </c>
      <c r="AD137" s="7" t="s">
        <v>72</v>
      </c>
      <c r="AE137" s="7" t="s">
        <v>84</v>
      </c>
      <c r="AF137" s="7" t="s">
        <v>146</v>
      </c>
      <c r="AG137" s="7" t="s">
        <v>66</v>
      </c>
      <c r="AH137" s="7" t="s">
        <v>236</v>
      </c>
      <c r="AI137" s="4">
        <v>2.0</v>
      </c>
      <c r="AJ137" s="7" t="s">
        <v>222</v>
      </c>
      <c r="AK137" s="7" t="s">
        <v>85</v>
      </c>
      <c r="AL137" s="7">
        <f>VLOOKUP(Y137,'Crop Temp Lookup'!$A$1:$G$30,4)</f>
        <v>17</v>
      </c>
      <c r="AM137" s="7">
        <f>VLOOKUP(Y138,'Crop Temp Lookup'!$A$1:$G$30,5)</f>
        <v>30</v>
      </c>
      <c r="AN137" s="7">
        <f>VLOOKUP(Y137,'Crop Temp Lookup'!$A$1:$H$12,7)</f>
        <v>500</v>
      </c>
      <c r="AO137" s="7">
        <f>VLOOKUP(Y137,'Crop Temp Lookup'!$A$1:$H$12,8)</f>
        <v>600</v>
      </c>
    </row>
    <row r="138" ht="12.75" customHeight="1">
      <c r="A138" s="7" t="s">
        <v>42</v>
      </c>
      <c r="B138" s="7" t="s">
        <v>86</v>
      </c>
      <c r="C138" s="12" t="s">
        <v>87</v>
      </c>
      <c r="D138" s="9" t="s">
        <v>48</v>
      </c>
      <c r="E138" s="9" t="s">
        <v>49</v>
      </c>
      <c r="F138" s="9" t="s">
        <v>52</v>
      </c>
      <c r="G138" s="9" t="s">
        <v>51</v>
      </c>
      <c r="H138" s="9" t="s">
        <v>53</v>
      </c>
      <c r="I138" s="9" t="s">
        <v>54</v>
      </c>
      <c r="J138" s="9" t="s">
        <v>55</v>
      </c>
      <c r="K138" s="9" t="s">
        <v>56</v>
      </c>
      <c r="L138" s="11" t="s">
        <v>57</v>
      </c>
      <c r="M138" s="4" t="s">
        <v>78</v>
      </c>
      <c r="N138" s="4" t="s">
        <v>88</v>
      </c>
      <c r="O138" s="4" t="s">
        <v>89</v>
      </c>
      <c r="P138" s="4" t="s">
        <v>90</v>
      </c>
      <c r="Q138" s="4" t="s">
        <v>79</v>
      </c>
      <c r="R138" s="4" t="s">
        <v>80</v>
      </c>
      <c r="S138" s="4" t="s">
        <v>91</v>
      </c>
      <c r="X138" s="7" t="s">
        <v>92</v>
      </c>
      <c r="Y138" s="7" t="s">
        <v>234</v>
      </c>
      <c r="Z138" s="7" t="s">
        <v>235</v>
      </c>
      <c r="AA138" s="7" t="s">
        <v>145</v>
      </c>
      <c r="AB138" s="7" t="s">
        <v>61</v>
      </c>
      <c r="AC138" s="7" t="s">
        <v>62</v>
      </c>
      <c r="AD138" s="7" t="s">
        <v>85</v>
      </c>
      <c r="AE138" s="7" t="s">
        <v>64</v>
      </c>
      <c r="AF138" s="7" t="s">
        <v>146</v>
      </c>
      <c r="AG138" s="7" t="s">
        <v>66</v>
      </c>
      <c r="AH138" s="7" t="s">
        <v>236</v>
      </c>
      <c r="AI138" s="4">
        <v>2.0</v>
      </c>
      <c r="AJ138" s="7" t="s">
        <v>148</v>
      </c>
      <c r="AK138" s="7" t="s">
        <v>73</v>
      </c>
      <c r="AL138" s="7">
        <f>VLOOKUP(Y138,'Crop Temp Lookup'!$A$1:$G$30,4)</f>
        <v>17</v>
      </c>
      <c r="AM138" s="7">
        <f>VLOOKUP(Y139,'Crop Temp Lookup'!$A$1:$G$30,5)</f>
        <v>30</v>
      </c>
      <c r="AN138" s="7">
        <f>VLOOKUP(Y138,'Crop Temp Lookup'!$A$1:$H$12,7)</f>
        <v>500</v>
      </c>
      <c r="AO138" s="7">
        <f>VLOOKUP(Y138,'Crop Temp Lookup'!$A$1:$H$12,8)</f>
        <v>600</v>
      </c>
    </row>
    <row r="139" ht="12.75" customHeight="1">
      <c r="A139" s="7" t="s">
        <v>42</v>
      </c>
      <c r="B139" s="7" t="s">
        <v>86</v>
      </c>
      <c r="C139" s="12" t="s">
        <v>87</v>
      </c>
      <c r="D139" s="9" t="s">
        <v>48</v>
      </c>
      <c r="E139" s="9" t="s">
        <v>49</v>
      </c>
      <c r="F139" s="9" t="s">
        <v>52</v>
      </c>
      <c r="G139" s="9" t="s">
        <v>51</v>
      </c>
      <c r="H139" s="9" t="s">
        <v>53</v>
      </c>
      <c r="I139" s="9" t="s">
        <v>54</v>
      </c>
      <c r="J139" s="9" t="s">
        <v>55</v>
      </c>
      <c r="K139" s="9" t="s">
        <v>56</v>
      </c>
      <c r="L139" s="11" t="s">
        <v>57</v>
      </c>
      <c r="M139" s="4" t="s">
        <v>78</v>
      </c>
      <c r="N139" s="4" t="s">
        <v>88</v>
      </c>
      <c r="O139" s="4" t="s">
        <v>89</v>
      </c>
      <c r="P139" s="4" t="s">
        <v>90</v>
      </c>
      <c r="Q139" s="4" t="s">
        <v>79</v>
      </c>
      <c r="R139" s="4" t="s">
        <v>80</v>
      </c>
      <c r="S139" s="4" t="s">
        <v>91</v>
      </c>
      <c r="X139" s="7" t="s">
        <v>92</v>
      </c>
      <c r="Y139" s="7" t="s">
        <v>234</v>
      </c>
      <c r="Z139" s="7" t="s">
        <v>235</v>
      </c>
      <c r="AA139" s="7" t="s">
        <v>145</v>
      </c>
      <c r="AB139" s="7" t="s">
        <v>61</v>
      </c>
      <c r="AC139" s="7" t="s">
        <v>71</v>
      </c>
      <c r="AD139" s="7" t="s">
        <v>73</v>
      </c>
      <c r="AE139" s="7" t="s">
        <v>84</v>
      </c>
      <c r="AF139" s="7" t="s">
        <v>146</v>
      </c>
      <c r="AG139" s="7" t="s">
        <v>66</v>
      </c>
      <c r="AH139" s="7" t="s">
        <v>236</v>
      </c>
      <c r="AI139" s="4">
        <v>2.0</v>
      </c>
      <c r="AJ139" s="7" t="s">
        <v>94</v>
      </c>
      <c r="AK139" s="7" t="s">
        <v>85</v>
      </c>
      <c r="AL139" s="7">
        <f>VLOOKUP(Y139,'Crop Temp Lookup'!$A$1:$G$30,4)</f>
        <v>17</v>
      </c>
      <c r="AM139" s="7">
        <f>VLOOKUP(Y140,'Crop Temp Lookup'!$A$1:$G$30,5)</f>
        <v>30</v>
      </c>
      <c r="AN139" s="7">
        <f>VLOOKUP(Y139,'Crop Temp Lookup'!$A$1:$H$12,7)</f>
        <v>500</v>
      </c>
      <c r="AO139" s="7">
        <f>VLOOKUP(Y139,'Crop Temp Lookup'!$A$1:$H$12,8)</f>
        <v>600</v>
      </c>
    </row>
    <row r="140" ht="12.75" customHeight="1">
      <c r="A140" s="7" t="s">
        <v>42</v>
      </c>
      <c r="B140" s="7" t="s">
        <v>100</v>
      </c>
      <c r="C140" s="12" t="s">
        <v>101</v>
      </c>
      <c r="D140" s="9" t="s">
        <v>102</v>
      </c>
      <c r="E140" s="9" t="s">
        <v>103</v>
      </c>
      <c r="F140" s="9" t="s">
        <v>104</v>
      </c>
      <c r="G140" s="9" t="s">
        <v>46</v>
      </c>
      <c r="H140" s="13"/>
      <c r="I140" s="13"/>
      <c r="J140" s="13"/>
      <c r="K140" s="13"/>
      <c r="X140" s="7" t="s">
        <v>105</v>
      </c>
      <c r="Y140" s="7" t="s">
        <v>234</v>
      </c>
      <c r="Z140" s="7" t="s">
        <v>235</v>
      </c>
      <c r="AA140" s="7" t="s">
        <v>145</v>
      </c>
      <c r="AB140" s="7" t="s">
        <v>61</v>
      </c>
      <c r="AC140" s="7" t="s">
        <v>62</v>
      </c>
      <c r="AD140" s="7" t="s">
        <v>85</v>
      </c>
      <c r="AE140" s="7" t="s">
        <v>64</v>
      </c>
      <c r="AF140" s="7" t="s">
        <v>146</v>
      </c>
      <c r="AG140" s="7" t="s">
        <v>66</v>
      </c>
      <c r="AH140" s="7" t="s">
        <v>236</v>
      </c>
      <c r="AI140" s="4">
        <v>2.0</v>
      </c>
      <c r="AJ140" s="7" t="s">
        <v>148</v>
      </c>
      <c r="AK140" s="7" t="s">
        <v>73</v>
      </c>
      <c r="AL140" s="7">
        <f>VLOOKUP(Y140,'Crop Temp Lookup'!$A$1:$G$30,4)</f>
        <v>17</v>
      </c>
      <c r="AM140" s="7">
        <f>VLOOKUP(Y141,'Crop Temp Lookup'!$A$1:$G$30,5)</f>
        <v>30</v>
      </c>
      <c r="AN140" s="7">
        <f>VLOOKUP(Y140,'Crop Temp Lookup'!$A$1:$H$12,7)</f>
        <v>500</v>
      </c>
      <c r="AO140" s="7">
        <f>VLOOKUP(Y140,'Crop Temp Lookup'!$A$1:$H$12,8)</f>
        <v>600</v>
      </c>
    </row>
    <row r="141" ht="12.75" customHeight="1">
      <c r="A141" s="7" t="s">
        <v>42</v>
      </c>
      <c r="B141" s="7" t="s">
        <v>100</v>
      </c>
      <c r="C141" s="12" t="s">
        <v>101</v>
      </c>
      <c r="D141" s="9" t="s">
        <v>102</v>
      </c>
      <c r="E141" s="9" t="s">
        <v>103</v>
      </c>
      <c r="F141" s="9" t="s">
        <v>104</v>
      </c>
      <c r="G141" s="9" t="s">
        <v>46</v>
      </c>
      <c r="H141" s="13"/>
      <c r="I141" s="13"/>
      <c r="J141" s="13"/>
      <c r="K141" s="13"/>
      <c r="X141" s="7" t="s">
        <v>105</v>
      </c>
      <c r="Y141" s="7" t="s">
        <v>234</v>
      </c>
      <c r="Z141" s="7" t="s">
        <v>235</v>
      </c>
      <c r="AA141" s="7" t="s">
        <v>145</v>
      </c>
      <c r="AB141" s="7" t="s">
        <v>61</v>
      </c>
      <c r="AC141" s="7" t="s">
        <v>71</v>
      </c>
      <c r="AD141" s="7" t="s">
        <v>73</v>
      </c>
      <c r="AE141" s="7" t="s">
        <v>69</v>
      </c>
      <c r="AF141" s="7" t="s">
        <v>146</v>
      </c>
      <c r="AG141" s="7" t="s">
        <v>66</v>
      </c>
      <c r="AH141" s="7" t="s">
        <v>236</v>
      </c>
      <c r="AI141" s="4">
        <v>2.0</v>
      </c>
      <c r="AJ141" s="7" t="s">
        <v>94</v>
      </c>
      <c r="AK141" s="7" t="s">
        <v>120</v>
      </c>
      <c r="AL141" s="7">
        <f>VLOOKUP(Y141,'Crop Temp Lookup'!$A$1:$G$30,4)</f>
        <v>17</v>
      </c>
      <c r="AM141" s="7">
        <f>VLOOKUP(Y142,'Crop Temp Lookup'!$A$1:$G$30,5)</f>
        <v>30</v>
      </c>
      <c r="AN141" s="7">
        <f>VLOOKUP(Y141,'Crop Temp Lookup'!$A$1:$H$12,7)</f>
        <v>500</v>
      </c>
      <c r="AO141" s="7">
        <f>VLOOKUP(Y141,'Crop Temp Lookup'!$A$1:$H$12,8)</f>
        <v>600</v>
      </c>
    </row>
    <row r="142" ht="12.75" customHeight="1">
      <c r="A142" s="7" t="s">
        <v>42</v>
      </c>
      <c r="B142" s="7" t="s">
        <v>109</v>
      </c>
      <c r="C142" s="12" t="s">
        <v>110</v>
      </c>
      <c r="D142" s="9" t="s">
        <v>102</v>
      </c>
      <c r="E142" s="9" t="s">
        <v>111</v>
      </c>
      <c r="F142" s="9" t="s">
        <v>103</v>
      </c>
      <c r="G142" s="9" t="s">
        <v>104</v>
      </c>
      <c r="H142" s="9" t="s">
        <v>46</v>
      </c>
      <c r="I142" s="9" t="s">
        <v>53</v>
      </c>
      <c r="J142" s="9" t="s">
        <v>80</v>
      </c>
      <c r="K142" s="13"/>
      <c r="X142" s="7" t="s">
        <v>112</v>
      </c>
      <c r="Y142" s="7" t="s">
        <v>234</v>
      </c>
      <c r="Z142" s="7" t="s">
        <v>235</v>
      </c>
      <c r="AA142" s="7" t="s">
        <v>145</v>
      </c>
      <c r="AB142" s="7" t="s">
        <v>61</v>
      </c>
      <c r="AC142" s="7" t="s">
        <v>62</v>
      </c>
      <c r="AD142" s="7" t="s">
        <v>153</v>
      </c>
      <c r="AE142" s="7" t="s">
        <v>85</v>
      </c>
      <c r="AF142" s="7" t="s">
        <v>146</v>
      </c>
      <c r="AG142" s="7" t="s">
        <v>66</v>
      </c>
      <c r="AH142" s="7" t="s">
        <v>236</v>
      </c>
      <c r="AI142" s="4">
        <v>2.0</v>
      </c>
      <c r="AJ142" s="7" t="s">
        <v>98</v>
      </c>
      <c r="AK142" s="7" t="s">
        <v>73</v>
      </c>
      <c r="AL142" s="7">
        <f>VLOOKUP(Y142,'Crop Temp Lookup'!$A$1:$G$30,4)</f>
        <v>17</v>
      </c>
      <c r="AM142" s="7">
        <f>VLOOKUP(Y143,'Crop Temp Lookup'!$A$1:$G$30,5)</f>
        <v>30</v>
      </c>
      <c r="AN142" s="7">
        <f>VLOOKUP(Y142,'Crop Temp Lookup'!$A$1:$H$12,7)</f>
        <v>500</v>
      </c>
      <c r="AO142" s="7">
        <f>VLOOKUP(Y142,'Crop Temp Lookup'!$A$1:$H$12,8)</f>
        <v>600</v>
      </c>
    </row>
    <row r="143" ht="12.75" customHeight="1">
      <c r="A143" s="7" t="s">
        <v>42</v>
      </c>
      <c r="B143" s="7" t="s">
        <v>109</v>
      </c>
      <c r="C143" s="12" t="s">
        <v>110</v>
      </c>
      <c r="D143" s="9" t="s">
        <v>102</v>
      </c>
      <c r="E143" s="9" t="s">
        <v>111</v>
      </c>
      <c r="F143" s="9" t="s">
        <v>103</v>
      </c>
      <c r="G143" s="9" t="s">
        <v>104</v>
      </c>
      <c r="H143" s="9" t="s">
        <v>46</v>
      </c>
      <c r="I143" s="9" t="s">
        <v>53</v>
      </c>
      <c r="J143" s="9" t="s">
        <v>80</v>
      </c>
      <c r="K143" s="13"/>
      <c r="X143" s="7" t="s">
        <v>112</v>
      </c>
      <c r="Y143" s="7" t="s">
        <v>234</v>
      </c>
      <c r="Z143" s="7" t="s">
        <v>235</v>
      </c>
      <c r="AA143" s="7" t="s">
        <v>145</v>
      </c>
      <c r="AB143" s="7" t="s">
        <v>61</v>
      </c>
      <c r="AC143" s="7" t="s">
        <v>71</v>
      </c>
      <c r="AD143" s="7" t="s">
        <v>72</v>
      </c>
      <c r="AE143" s="7" t="s">
        <v>69</v>
      </c>
      <c r="AF143" s="7" t="s">
        <v>146</v>
      </c>
      <c r="AG143" s="7" t="s">
        <v>66</v>
      </c>
      <c r="AH143" s="7" t="s">
        <v>236</v>
      </c>
      <c r="AI143" s="4">
        <v>2.0</v>
      </c>
      <c r="AJ143" s="7" t="s">
        <v>94</v>
      </c>
      <c r="AK143" s="7" t="s">
        <v>120</v>
      </c>
      <c r="AL143" s="7">
        <f>VLOOKUP(Y143,'Crop Temp Lookup'!$A$1:$G$30,4)</f>
        <v>17</v>
      </c>
      <c r="AM143" s="7">
        <f>VLOOKUP(Y144,'Crop Temp Lookup'!$A$1:$G$30,5)</f>
        <v>30</v>
      </c>
      <c r="AN143" s="7">
        <f>VLOOKUP(Y143,'Crop Temp Lookup'!$A$1:$H$12,7)</f>
        <v>500</v>
      </c>
      <c r="AO143" s="7">
        <f>VLOOKUP(Y143,'Crop Temp Lookup'!$A$1:$H$12,8)</f>
        <v>600</v>
      </c>
    </row>
    <row r="144" ht="12.75" customHeight="1">
      <c r="A144" s="7" t="s">
        <v>42</v>
      </c>
      <c r="B144" s="7" t="s">
        <v>113</v>
      </c>
      <c r="C144" s="12" t="s">
        <v>114</v>
      </c>
      <c r="D144" s="9" t="s">
        <v>102</v>
      </c>
      <c r="E144" s="9" t="s">
        <v>111</v>
      </c>
      <c r="F144" s="9" t="s">
        <v>104</v>
      </c>
      <c r="G144" s="9" t="s">
        <v>46</v>
      </c>
      <c r="H144" s="9" t="s">
        <v>47</v>
      </c>
      <c r="I144" s="9" t="s">
        <v>48</v>
      </c>
      <c r="J144" s="9" t="s">
        <v>115</v>
      </c>
      <c r="K144" s="9" t="s">
        <v>50</v>
      </c>
      <c r="L144" s="4" t="s">
        <v>116</v>
      </c>
      <c r="X144" s="7" t="s">
        <v>117</v>
      </c>
      <c r="Y144" s="7" t="s">
        <v>234</v>
      </c>
      <c r="Z144" s="7" t="s">
        <v>235</v>
      </c>
      <c r="AA144" s="7" t="s">
        <v>145</v>
      </c>
      <c r="AB144" s="7" t="s">
        <v>61</v>
      </c>
      <c r="AC144" s="7" t="s">
        <v>62</v>
      </c>
      <c r="AD144" s="7" t="s">
        <v>85</v>
      </c>
      <c r="AE144" s="7" t="s">
        <v>64</v>
      </c>
      <c r="AF144" s="7" t="s">
        <v>146</v>
      </c>
      <c r="AG144" s="7" t="s">
        <v>66</v>
      </c>
      <c r="AH144" s="7" t="s">
        <v>236</v>
      </c>
      <c r="AI144" s="4">
        <v>2.0</v>
      </c>
      <c r="AJ144" s="7" t="s">
        <v>148</v>
      </c>
      <c r="AK144" s="7" t="s">
        <v>69</v>
      </c>
      <c r="AL144" s="7">
        <f>VLOOKUP(Y144,'Crop Temp Lookup'!$A$1:$G$30,4)</f>
        <v>17</v>
      </c>
      <c r="AM144" s="7">
        <f>VLOOKUP(Y145,'Crop Temp Lookup'!$A$1:$G$30,5)</f>
        <v>30</v>
      </c>
      <c r="AN144" s="7">
        <f>VLOOKUP(Y144,'Crop Temp Lookup'!$A$1:$H$12,7)</f>
        <v>500</v>
      </c>
      <c r="AO144" s="7">
        <f>VLOOKUP(Y144,'Crop Temp Lookup'!$A$1:$H$12,8)</f>
        <v>600</v>
      </c>
    </row>
    <row r="145" ht="12.75" customHeight="1">
      <c r="A145" s="7" t="s">
        <v>42</v>
      </c>
      <c r="B145" s="7" t="s">
        <v>113</v>
      </c>
      <c r="C145" s="12" t="s">
        <v>114</v>
      </c>
      <c r="D145" s="9" t="s">
        <v>102</v>
      </c>
      <c r="E145" s="9" t="s">
        <v>111</v>
      </c>
      <c r="F145" s="9" t="s">
        <v>104</v>
      </c>
      <c r="G145" s="9" t="s">
        <v>46</v>
      </c>
      <c r="H145" s="9" t="s">
        <v>47</v>
      </c>
      <c r="I145" s="9" t="s">
        <v>48</v>
      </c>
      <c r="J145" s="9" t="s">
        <v>115</v>
      </c>
      <c r="K145" s="9" t="s">
        <v>50</v>
      </c>
      <c r="L145" s="4" t="s">
        <v>116</v>
      </c>
      <c r="X145" s="7" t="s">
        <v>117</v>
      </c>
      <c r="Y145" s="7" t="s">
        <v>234</v>
      </c>
      <c r="Z145" s="7" t="s">
        <v>235</v>
      </c>
      <c r="AA145" s="7" t="s">
        <v>145</v>
      </c>
      <c r="AB145" s="7" t="s">
        <v>61</v>
      </c>
      <c r="AC145" s="7" t="s">
        <v>71</v>
      </c>
      <c r="AD145" s="7" t="s">
        <v>94</v>
      </c>
      <c r="AE145" s="7" t="s">
        <v>84</v>
      </c>
      <c r="AF145" s="7" t="s">
        <v>146</v>
      </c>
      <c r="AG145" s="7" t="s">
        <v>66</v>
      </c>
      <c r="AH145" s="7" t="s">
        <v>236</v>
      </c>
      <c r="AI145" s="4">
        <v>2.0</v>
      </c>
      <c r="AJ145" s="7" t="s">
        <v>119</v>
      </c>
      <c r="AK145" s="7" t="s">
        <v>85</v>
      </c>
      <c r="AL145" s="7">
        <f>VLOOKUP(Y145,'Crop Temp Lookup'!$A$1:$G$30,4)</f>
        <v>17</v>
      </c>
      <c r="AM145" s="7">
        <f>VLOOKUP(Y146,'Crop Temp Lookup'!$A$1:$G$30,5)</f>
        <v>30</v>
      </c>
      <c r="AN145" s="7">
        <f>VLOOKUP(Y145,'Crop Temp Lookup'!$A$1:$H$12,7)</f>
        <v>500</v>
      </c>
      <c r="AO145" s="7">
        <f>VLOOKUP(Y145,'Crop Temp Lookup'!$A$1:$H$12,8)</f>
        <v>600</v>
      </c>
    </row>
    <row r="146" ht="12.75" customHeight="1">
      <c r="A146" s="7" t="s">
        <v>42</v>
      </c>
      <c r="B146" s="7" t="s">
        <v>186</v>
      </c>
      <c r="C146" s="12" t="s">
        <v>187</v>
      </c>
      <c r="D146" s="9" t="s">
        <v>178</v>
      </c>
      <c r="E146" s="9" t="s">
        <v>188</v>
      </c>
      <c r="F146" s="9" t="s">
        <v>189</v>
      </c>
      <c r="G146" s="9" t="s">
        <v>190</v>
      </c>
      <c r="H146" s="13"/>
      <c r="I146" s="13"/>
      <c r="J146" s="13"/>
      <c r="K146" s="13"/>
      <c r="X146" s="7" t="s">
        <v>191</v>
      </c>
      <c r="Y146" s="7" t="s">
        <v>234</v>
      </c>
      <c r="Z146" s="7" t="s">
        <v>235</v>
      </c>
      <c r="AA146" s="7" t="s">
        <v>145</v>
      </c>
      <c r="AB146" s="7" t="s">
        <v>61</v>
      </c>
      <c r="AC146" s="7" t="s">
        <v>61</v>
      </c>
      <c r="AD146" s="7" t="s">
        <v>98</v>
      </c>
      <c r="AE146" s="7" t="s">
        <v>64</v>
      </c>
      <c r="AF146" s="7" t="s">
        <v>146</v>
      </c>
      <c r="AG146" s="7" t="s">
        <v>66</v>
      </c>
      <c r="AH146" s="7" t="s">
        <v>236</v>
      </c>
      <c r="AI146" s="4">
        <v>2.0</v>
      </c>
      <c r="AJ146" s="7" t="s">
        <v>148</v>
      </c>
      <c r="AK146" s="7" t="s">
        <v>69</v>
      </c>
      <c r="AL146" s="7">
        <f>VLOOKUP(Y146,'Crop Temp Lookup'!$A$1:$G$30,4)</f>
        <v>17</v>
      </c>
      <c r="AM146" s="7">
        <f>VLOOKUP(Y147,'Crop Temp Lookup'!$A$1:$G$30,5)</f>
        <v>30</v>
      </c>
      <c r="AN146" s="7">
        <f>VLOOKUP(Y146,'Crop Temp Lookup'!$A$1:$H$12,7)</f>
        <v>500</v>
      </c>
      <c r="AO146" s="7">
        <f>VLOOKUP(Y146,'Crop Temp Lookup'!$A$1:$H$12,8)</f>
        <v>600</v>
      </c>
    </row>
    <row r="147" ht="12.75" customHeight="1">
      <c r="A147" s="7" t="s">
        <v>42</v>
      </c>
      <c r="B147" s="7" t="s">
        <v>192</v>
      </c>
      <c r="C147" s="12" t="s">
        <v>187</v>
      </c>
      <c r="D147" s="9" t="s">
        <v>178</v>
      </c>
      <c r="E147" s="9" t="s">
        <v>188</v>
      </c>
      <c r="F147" s="9" t="s">
        <v>189</v>
      </c>
      <c r="G147" s="9" t="s">
        <v>190</v>
      </c>
      <c r="H147" s="13"/>
      <c r="I147" s="13"/>
      <c r="J147" s="13"/>
      <c r="K147" s="13"/>
      <c r="X147" s="7" t="s">
        <v>193</v>
      </c>
      <c r="Y147" s="7" t="s">
        <v>234</v>
      </c>
      <c r="Z147" s="7" t="s">
        <v>235</v>
      </c>
      <c r="AA147" s="7" t="s">
        <v>145</v>
      </c>
      <c r="AB147" s="7" t="s">
        <v>61</v>
      </c>
      <c r="AC147" s="7" t="s">
        <v>61</v>
      </c>
      <c r="AD147" s="7" t="s">
        <v>98</v>
      </c>
      <c r="AE147" s="7" t="s">
        <v>64</v>
      </c>
      <c r="AF147" s="7" t="s">
        <v>146</v>
      </c>
      <c r="AG147" s="7" t="s">
        <v>66</v>
      </c>
      <c r="AH147" s="7" t="s">
        <v>236</v>
      </c>
      <c r="AI147" s="4">
        <v>2.0</v>
      </c>
      <c r="AJ147" s="7" t="s">
        <v>148</v>
      </c>
      <c r="AK147" s="7" t="s">
        <v>69</v>
      </c>
      <c r="AL147" s="7">
        <f>VLOOKUP(Y147,'Crop Temp Lookup'!$A$1:$G$30,4)</f>
        <v>17</v>
      </c>
      <c r="AM147" s="7">
        <f>VLOOKUP(Y148,'Crop Temp Lookup'!$A$1:$G$30,5)</f>
        <v>30</v>
      </c>
      <c r="AN147" s="7">
        <f>VLOOKUP(Y147,'Crop Temp Lookup'!$A$1:$H$12,7)</f>
        <v>500</v>
      </c>
      <c r="AO147" s="7">
        <f>VLOOKUP(Y147,'Crop Temp Lookup'!$A$1:$H$12,8)</f>
        <v>600</v>
      </c>
    </row>
    <row r="148" ht="12.75" customHeight="1">
      <c r="A148" s="7" t="s">
        <v>42</v>
      </c>
      <c r="B148" s="7" t="s">
        <v>158</v>
      </c>
      <c r="C148" s="12" t="s">
        <v>159</v>
      </c>
      <c r="D148" s="4" t="s">
        <v>46</v>
      </c>
      <c r="E148" s="9" t="s">
        <v>48</v>
      </c>
      <c r="F148" s="14" t="s">
        <v>49</v>
      </c>
      <c r="G148" s="14" t="s">
        <v>116</v>
      </c>
      <c r="H148" s="14" t="s">
        <v>50</v>
      </c>
      <c r="I148" s="14" t="s">
        <v>51</v>
      </c>
      <c r="J148" s="14" t="s">
        <v>52</v>
      </c>
      <c r="K148" s="9" t="s">
        <v>53</v>
      </c>
      <c r="L148" s="9" t="s">
        <v>54</v>
      </c>
      <c r="M148" s="9" t="s">
        <v>55</v>
      </c>
      <c r="N148" s="9" t="s">
        <v>56</v>
      </c>
      <c r="O148" s="11" t="s">
        <v>57</v>
      </c>
      <c r="P148" s="4" t="s">
        <v>78</v>
      </c>
      <c r="Q148" s="4" t="s">
        <v>88</v>
      </c>
      <c r="R148" s="4" t="s">
        <v>79</v>
      </c>
      <c r="X148" s="7" t="s">
        <v>160</v>
      </c>
      <c r="Y148" s="7" t="s">
        <v>234</v>
      </c>
      <c r="Z148" s="7" t="s">
        <v>235</v>
      </c>
      <c r="AA148" s="7" t="s">
        <v>145</v>
      </c>
      <c r="AB148" s="7" t="s">
        <v>61</v>
      </c>
      <c r="AC148" s="7" t="s">
        <v>62</v>
      </c>
      <c r="AD148" s="7" t="s">
        <v>85</v>
      </c>
      <c r="AE148" s="7" t="s">
        <v>64</v>
      </c>
      <c r="AF148" s="7" t="s">
        <v>146</v>
      </c>
      <c r="AG148" s="7" t="s">
        <v>66</v>
      </c>
      <c r="AH148" s="7" t="s">
        <v>236</v>
      </c>
      <c r="AI148" s="4">
        <v>2.0</v>
      </c>
      <c r="AJ148" s="7" t="s">
        <v>148</v>
      </c>
      <c r="AK148" s="7" t="s">
        <v>73</v>
      </c>
      <c r="AL148" s="7">
        <f>VLOOKUP(Y148,'Crop Temp Lookup'!$A$1:$G$30,4)</f>
        <v>17</v>
      </c>
      <c r="AM148" s="7">
        <f>VLOOKUP(Y149,'Crop Temp Lookup'!$A$1:$G$30,5)</f>
        <v>30</v>
      </c>
      <c r="AN148" s="7">
        <f>VLOOKUP(Y148,'Crop Temp Lookup'!$A$1:$H$12,7)</f>
        <v>500</v>
      </c>
      <c r="AO148" s="7">
        <f>VLOOKUP(Y148,'Crop Temp Lookup'!$A$1:$H$12,8)</f>
        <v>600</v>
      </c>
    </row>
    <row r="149" ht="12.75" customHeight="1">
      <c r="A149" s="7" t="s">
        <v>42</v>
      </c>
      <c r="B149" s="7" t="s">
        <v>158</v>
      </c>
      <c r="C149" s="12" t="s">
        <v>159</v>
      </c>
      <c r="D149" s="4" t="s">
        <v>46</v>
      </c>
      <c r="E149" s="9" t="s">
        <v>48</v>
      </c>
      <c r="F149" s="14" t="s">
        <v>49</v>
      </c>
      <c r="G149" s="14" t="s">
        <v>116</v>
      </c>
      <c r="H149" s="14" t="s">
        <v>50</v>
      </c>
      <c r="I149" s="14" t="s">
        <v>51</v>
      </c>
      <c r="J149" s="14" t="s">
        <v>52</v>
      </c>
      <c r="K149" s="9" t="s">
        <v>53</v>
      </c>
      <c r="L149" s="9" t="s">
        <v>54</v>
      </c>
      <c r="M149" s="9" t="s">
        <v>55</v>
      </c>
      <c r="N149" s="9" t="s">
        <v>56</v>
      </c>
      <c r="O149" s="11" t="s">
        <v>57</v>
      </c>
      <c r="P149" s="4" t="s">
        <v>78</v>
      </c>
      <c r="Q149" s="4" t="s">
        <v>88</v>
      </c>
      <c r="R149" s="4" t="s">
        <v>79</v>
      </c>
      <c r="X149" s="7" t="s">
        <v>160</v>
      </c>
      <c r="Y149" s="7" t="s">
        <v>234</v>
      </c>
      <c r="Z149" s="7" t="s">
        <v>235</v>
      </c>
      <c r="AA149" s="7" t="s">
        <v>145</v>
      </c>
      <c r="AB149" s="7" t="s">
        <v>61</v>
      </c>
      <c r="AC149" s="7" t="s">
        <v>71</v>
      </c>
      <c r="AD149" s="7" t="s">
        <v>73</v>
      </c>
      <c r="AE149" s="7" t="s">
        <v>69</v>
      </c>
      <c r="AF149" s="7" t="s">
        <v>146</v>
      </c>
      <c r="AG149" s="7" t="s">
        <v>66</v>
      </c>
      <c r="AH149" s="7" t="s">
        <v>236</v>
      </c>
      <c r="AI149" s="4">
        <v>2.0</v>
      </c>
      <c r="AJ149" s="7" t="s">
        <v>94</v>
      </c>
      <c r="AK149" s="7" t="s">
        <v>120</v>
      </c>
      <c r="AL149" s="7">
        <f>VLOOKUP(Y149,'Crop Temp Lookup'!$A$1:$G$30,4)</f>
        <v>17</v>
      </c>
      <c r="AM149" s="7">
        <f>VLOOKUP(Y150,'Crop Temp Lookup'!$A$1:$G$30,5)</f>
        <v>30</v>
      </c>
      <c r="AN149" s="7">
        <f>VLOOKUP(Y149,'Crop Temp Lookup'!$A$1:$H$12,7)</f>
        <v>500</v>
      </c>
      <c r="AO149" s="7">
        <f>VLOOKUP(Y149,'Crop Temp Lookup'!$A$1:$H$12,8)</f>
        <v>600</v>
      </c>
    </row>
    <row r="150" ht="12.75" customHeight="1">
      <c r="A150" s="16" t="s">
        <v>42</v>
      </c>
      <c r="B150" s="16" t="s">
        <v>163</v>
      </c>
      <c r="C150" s="17" t="s">
        <v>164</v>
      </c>
      <c r="D150" s="9" t="s">
        <v>48</v>
      </c>
      <c r="E150" s="4" t="s">
        <v>88</v>
      </c>
      <c r="F150" s="4" t="s">
        <v>79</v>
      </c>
      <c r="G150" s="14" t="s">
        <v>52</v>
      </c>
      <c r="H150" s="13"/>
      <c r="I150" s="13"/>
      <c r="J150" s="13"/>
      <c r="K150" s="13"/>
      <c r="X150" s="7" t="s">
        <v>165</v>
      </c>
      <c r="Y150" s="7" t="s">
        <v>234</v>
      </c>
      <c r="Z150" s="7" t="s">
        <v>235</v>
      </c>
      <c r="AA150" s="7" t="s">
        <v>145</v>
      </c>
      <c r="AB150" s="7" t="s">
        <v>61</v>
      </c>
      <c r="AC150" s="7" t="s">
        <v>62</v>
      </c>
      <c r="AD150" s="7" t="s">
        <v>85</v>
      </c>
      <c r="AE150" s="7" t="s">
        <v>64</v>
      </c>
      <c r="AF150" s="7" t="s">
        <v>146</v>
      </c>
      <c r="AG150" s="7" t="s">
        <v>66</v>
      </c>
      <c r="AH150" s="7" t="s">
        <v>236</v>
      </c>
      <c r="AI150" s="4">
        <v>2.0</v>
      </c>
      <c r="AJ150" s="7" t="s">
        <v>148</v>
      </c>
      <c r="AK150" s="7" t="s">
        <v>73</v>
      </c>
      <c r="AL150" s="7">
        <f>VLOOKUP(Y150,'Crop Temp Lookup'!$A$1:$G$30,4)</f>
        <v>17</v>
      </c>
      <c r="AM150" s="7">
        <f>VLOOKUP(Y151,'Crop Temp Lookup'!$A$1:$G$30,5)</f>
        <v>30</v>
      </c>
      <c r="AN150" s="7">
        <f>VLOOKUP(Y150,'Crop Temp Lookup'!$A$1:$H$12,7)</f>
        <v>500</v>
      </c>
      <c r="AO150" s="7">
        <f>VLOOKUP(Y150,'Crop Temp Lookup'!$A$1:$H$12,8)</f>
        <v>600</v>
      </c>
    </row>
    <row r="151" ht="12.75" customHeight="1">
      <c r="A151" s="7" t="s">
        <v>42</v>
      </c>
      <c r="B151" s="7" t="s">
        <v>163</v>
      </c>
      <c r="C151" s="12" t="s">
        <v>164</v>
      </c>
      <c r="D151" s="9" t="s">
        <v>48</v>
      </c>
      <c r="E151" s="4" t="s">
        <v>88</v>
      </c>
      <c r="F151" s="4" t="s">
        <v>79</v>
      </c>
      <c r="G151" s="14" t="s">
        <v>52</v>
      </c>
      <c r="H151" s="13"/>
      <c r="I151" s="13"/>
      <c r="J151" s="13"/>
      <c r="K151" s="13"/>
      <c r="X151" s="7" t="s">
        <v>165</v>
      </c>
      <c r="Y151" s="7" t="s">
        <v>234</v>
      </c>
      <c r="Z151" s="7" t="s">
        <v>235</v>
      </c>
      <c r="AA151" s="7" t="s">
        <v>145</v>
      </c>
      <c r="AB151" s="7" t="s">
        <v>61</v>
      </c>
      <c r="AC151" s="7" t="s">
        <v>71</v>
      </c>
      <c r="AD151" s="7" t="s">
        <v>73</v>
      </c>
      <c r="AE151" s="7" t="s">
        <v>69</v>
      </c>
      <c r="AF151" s="7" t="s">
        <v>146</v>
      </c>
      <c r="AG151" s="7" t="s">
        <v>66</v>
      </c>
      <c r="AH151" s="7" t="s">
        <v>236</v>
      </c>
      <c r="AI151" s="4">
        <v>2.0</v>
      </c>
      <c r="AJ151" s="7" t="s">
        <v>94</v>
      </c>
      <c r="AK151" s="7" t="s">
        <v>120</v>
      </c>
      <c r="AL151" s="7">
        <f>VLOOKUP(Y151,'Crop Temp Lookup'!$A$1:$G$30,4)</f>
        <v>17</v>
      </c>
      <c r="AM151" s="7">
        <f>VLOOKUP(Y152,'Crop Temp Lookup'!$A$1:$G$30,5)</f>
        <v>30</v>
      </c>
      <c r="AN151" s="7">
        <f>VLOOKUP(Y151,'Crop Temp Lookup'!$A$1:$H$12,7)</f>
        <v>500</v>
      </c>
      <c r="AO151" s="7">
        <f>VLOOKUP(Y151,'Crop Temp Lookup'!$A$1:$H$12,8)</f>
        <v>600</v>
      </c>
    </row>
    <row r="152" ht="12.75" customHeight="1">
      <c r="A152" s="7" t="s">
        <v>42</v>
      </c>
      <c r="B152" s="7" t="s">
        <v>166</v>
      </c>
      <c r="C152" s="12" t="s">
        <v>167</v>
      </c>
      <c r="D152" s="9" t="s">
        <v>48</v>
      </c>
      <c r="E152" s="9" t="s">
        <v>51</v>
      </c>
      <c r="F152" s="9" t="s">
        <v>52</v>
      </c>
      <c r="G152" s="9" t="s">
        <v>54</v>
      </c>
      <c r="H152" s="9" t="s">
        <v>55</v>
      </c>
      <c r="I152" s="4" t="s">
        <v>88</v>
      </c>
      <c r="J152" s="9" t="s">
        <v>56</v>
      </c>
      <c r="K152" s="11" t="s">
        <v>57</v>
      </c>
      <c r="L152" s="4" t="s">
        <v>78</v>
      </c>
      <c r="M152" s="4" t="s">
        <v>89</v>
      </c>
      <c r="N152" s="4" t="s">
        <v>79</v>
      </c>
      <c r="O152" s="4" t="s">
        <v>46</v>
      </c>
      <c r="X152" s="7" t="s">
        <v>168</v>
      </c>
      <c r="Y152" s="7" t="s">
        <v>234</v>
      </c>
      <c r="Z152" s="7" t="s">
        <v>235</v>
      </c>
      <c r="AA152" s="7" t="s">
        <v>145</v>
      </c>
      <c r="AB152" s="7" t="s">
        <v>61</v>
      </c>
      <c r="AC152" s="7" t="s">
        <v>62</v>
      </c>
      <c r="AD152" s="7" t="s">
        <v>85</v>
      </c>
      <c r="AE152" s="7" t="s">
        <v>64</v>
      </c>
      <c r="AF152" s="7" t="s">
        <v>146</v>
      </c>
      <c r="AG152" s="7" t="s">
        <v>66</v>
      </c>
      <c r="AH152" s="7" t="s">
        <v>236</v>
      </c>
      <c r="AI152" s="4">
        <v>2.0</v>
      </c>
      <c r="AJ152" s="7" t="s">
        <v>148</v>
      </c>
      <c r="AK152" s="7" t="s">
        <v>73</v>
      </c>
      <c r="AL152" s="7">
        <f>VLOOKUP(Y152,'Crop Temp Lookup'!$A$1:$G$30,4)</f>
        <v>17</v>
      </c>
      <c r="AM152" s="7">
        <f>VLOOKUP(Y153,'Crop Temp Lookup'!$A$1:$G$30,5)</f>
        <v>30</v>
      </c>
      <c r="AN152" s="7">
        <f>VLOOKUP(Y152,'Crop Temp Lookup'!$A$1:$H$12,7)</f>
        <v>500</v>
      </c>
      <c r="AO152" s="7">
        <f>VLOOKUP(Y152,'Crop Temp Lookup'!$A$1:$H$12,8)</f>
        <v>600</v>
      </c>
    </row>
    <row r="153" ht="12.75" customHeight="1">
      <c r="A153" s="7" t="s">
        <v>42</v>
      </c>
      <c r="B153" s="7" t="s">
        <v>166</v>
      </c>
      <c r="C153" s="12" t="s">
        <v>167</v>
      </c>
      <c r="D153" s="9" t="s">
        <v>48</v>
      </c>
      <c r="E153" s="9" t="s">
        <v>51</v>
      </c>
      <c r="F153" s="9" t="s">
        <v>52</v>
      </c>
      <c r="G153" s="9" t="s">
        <v>54</v>
      </c>
      <c r="H153" s="9" t="s">
        <v>55</v>
      </c>
      <c r="I153" s="4" t="s">
        <v>88</v>
      </c>
      <c r="J153" s="9" t="s">
        <v>56</v>
      </c>
      <c r="K153" s="11" t="s">
        <v>57</v>
      </c>
      <c r="L153" s="4" t="s">
        <v>78</v>
      </c>
      <c r="M153" s="4" t="s">
        <v>89</v>
      </c>
      <c r="N153" s="4" t="s">
        <v>79</v>
      </c>
      <c r="O153" s="4" t="s">
        <v>46</v>
      </c>
      <c r="X153" s="7" t="s">
        <v>168</v>
      </c>
      <c r="Y153" s="7" t="s">
        <v>234</v>
      </c>
      <c r="Z153" s="7" t="s">
        <v>235</v>
      </c>
      <c r="AA153" s="7" t="s">
        <v>145</v>
      </c>
      <c r="AB153" s="7" t="s">
        <v>61</v>
      </c>
      <c r="AC153" s="7" t="s">
        <v>71</v>
      </c>
      <c r="AD153" s="7" t="s">
        <v>150</v>
      </c>
      <c r="AE153" s="7" t="s">
        <v>151</v>
      </c>
      <c r="AF153" s="7" t="s">
        <v>146</v>
      </c>
      <c r="AG153" s="7" t="s">
        <v>66</v>
      </c>
      <c r="AH153" s="7" t="s">
        <v>236</v>
      </c>
      <c r="AI153" s="4">
        <v>2.0</v>
      </c>
      <c r="AJ153" s="7" t="s">
        <v>84</v>
      </c>
      <c r="AK153" s="7" t="s">
        <v>153</v>
      </c>
      <c r="AL153" s="7">
        <f>VLOOKUP(Y153,'Crop Temp Lookup'!$A$1:$G$30,4)</f>
        <v>17</v>
      </c>
      <c r="AM153" s="7">
        <f>VLOOKUP(Y154,'Crop Temp Lookup'!$A$1:$G$30,5)</f>
        <v>30</v>
      </c>
      <c r="AN153" s="7">
        <f>VLOOKUP(Y153,'Crop Temp Lookup'!$A$1:$H$12,7)</f>
        <v>500</v>
      </c>
      <c r="AO153" s="7">
        <f>VLOOKUP(Y153,'Crop Temp Lookup'!$A$1:$H$12,8)</f>
        <v>600</v>
      </c>
    </row>
    <row r="154" ht="12.75" customHeight="1">
      <c r="A154" s="7" t="s">
        <v>42</v>
      </c>
      <c r="B154" s="7" t="s">
        <v>128</v>
      </c>
      <c r="C154" s="12" t="s">
        <v>129</v>
      </c>
      <c r="D154" s="9" t="s">
        <v>45</v>
      </c>
      <c r="E154" s="9" t="s">
        <v>111</v>
      </c>
      <c r="F154" s="9" t="s">
        <v>103</v>
      </c>
      <c r="G154" s="9" t="s">
        <v>46</v>
      </c>
      <c r="H154" s="9" t="s">
        <v>47</v>
      </c>
      <c r="I154" s="9" t="s">
        <v>48</v>
      </c>
      <c r="J154" s="10" t="s">
        <v>49</v>
      </c>
      <c r="K154" s="10" t="s">
        <v>50</v>
      </c>
      <c r="L154" s="10" t="s">
        <v>51</v>
      </c>
      <c r="M154" s="10" t="s">
        <v>52</v>
      </c>
      <c r="N154" s="4" t="s">
        <v>53</v>
      </c>
      <c r="O154" s="4" t="s">
        <v>54</v>
      </c>
      <c r="X154" s="7" t="s">
        <v>131</v>
      </c>
      <c r="Y154" s="7" t="s">
        <v>234</v>
      </c>
      <c r="Z154" s="7" t="s">
        <v>235</v>
      </c>
      <c r="AA154" s="7" t="s">
        <v>145</v>
      </c>
      <c r="AB154" s="7" t="s">
        <v>61</v>
      </c>
      <c r="AC154" s="7" t="s">
        <v>62</v>
      </c>
      <c r="AD154" s="7" t="s">
        <v>63</v>
      </c>
      <c r="AE154" s="7" t="s">
        <v>85</v>
      </c>
      <c r="AF154" s="7" t="s">
        <v>146</v>
      </c>
      <c r="AG154" s="7" t="s">
        <v>66</v>
      </c>
      <c r="AH154" s="7" t="s">
        <v>236</v>
      </c>
      <c r="AI154" s="4">
        <v>2.0</v>
      </c>
      <c r="AJ154" s="7" t="s">
        <v>154</v>
      </c>
      <c r="AK154" s="7" t="s">
        <v>73</v>
      </c>
      <c r="AL154" s="7">
        <f>VLOOKUP(Y154,'Crop Temp Lookup'!$A$1:$G$30,4)</f>
        <v>17</v>
      </c>
      <c r="AM154" s="7">
        <f>VLOOKUP(Y155,'Crop Temp Lookup'!$A$1:$G$30,5)</f>
        <v>30</v>
      </c>
      <c r="AN154" s="7">
        <f>VLOOKUP(Y154,'Crop Temp Lookup'!$A$1:$H$12,7)</f>
        <v>500</v>
      </c>
      <c r="AO154" s="7">
        <f>VLOOKUP(Y154,'Crop Temp Lookup'!$A$1:$H$12,8)</f>
        <v>600</v>
      </c>
    </row>
    <row r="155" ht="12.75" customHeight="1">
      <c r="A155" s="7" t="s">
        <v>42</v>
      </c>
      <c r="B155" s="7" t="s">
        <v>128</v>
      </c>
      <c r="C155" s="12" t="s">
        <v>129</v>
      </c>
      <c r="D155" s="9" t="s">
        <v>45</v>
      </c>
      <c r="E155" s="9" t="s">
        <v>111</v>
      </c>
      <c r="F155" s="9" t="s">
        <v>103</v>
      </c>
      <c r="G155" s="9" t="s">
        <v>46</v>
      </c>
      <c r="H155" s="9" t="s">
        <v>47</v>
      </c>
      <c r="I155" s="9" t="s">
        <v>48</v>
      </c>
      <c r="J155" s="10" t="s">
        <v>49</v>
      </c>
      <c r="K155" s="10" t="s">
        <v>50</v>
      </c>
      <c r="L155" s="10" t="s">
        <v>51</v>
      </c>
      <c r="M155" s="10" t="s">
        <v>52</v>
      </c>
      <c r="N155" s="4" t="s">
        <v>53</v>
      </c>
      <c r="O155" s="4" t="s">
        <v>54</v>
      </c>
      <c r="X155" s="7" t="s">
        <v>131</v>
      </c>
      <c r="Y155" s="7" t="s">
        <v>234</v>
      </c>
      <c r="Z155" s="7" t="s">
        <v>235</v>
      </c>
      <c r="AA155" s="7" t="s">
        <v>145</v>
      </c>
      <c r="AB155" s="7" t="s">
        <v>61</v>
      </c>
      <c r="AC155" s="7" t="s">
        <v>71</v>
      </c>
      <c r="AD155" s="7" t="s">
        <v>94</v>
      </c>
      <c r="AE155" s="7" t="s">
        <v>84</v>
      </c>
      <c r="AF155" s="7" t="s">
        <v>146</v>
      </c>
      <c r="AG155" s="7" t="s">
        <v>66</v>
      </c>
      <c r="AH155" s="7" t="s">
        <v>236</v>
      </c>
      <c r="AI155" s="4">
        <v>2.0</v>
      </c>
      <c r="AJ155" s="7" t="s">
        <v>127</v>
      </c>
      <c r="AK155" s="7" t="s">
        <v>85</v>
      </c>
      <c r="AL155" s="7">
        <f>VLOOKUP(Y155,'Crop Temp Lookup'!$A$1:$G$30,4)</f>
        <v>17</v>
      </c>
      <c r="AM155" s="7">
        <f>VLOOKUP(Y156,'Crop Temp Lookup'!$A$1:$G$30,5)</f>
        <v>30</v>
      </c>
      <c r="AN155" s="7">
        <f>VLOOKUP(Y155,'Crop Temp Lookup'!$A$1:$H$12,7)</f>
        <v>500</v>
      </c>
      <c r="AO155" s="7">
        <f>VLOOKUP(Y155,'Crop Temp Lookup'!$A$1:$H$12,8)</f>
        <v>600</v>
      </c>
    </row>
    <row r="156" ht="12.75" customHeight="1">
      <c r="A156" s="7" t="s">
        <v>42</v>
      </c>
      <c r="B156" s="7" t="s">
        <v>134</v>
      </c>
      <c r="C156" s="12" t="s">
        <v>135</v>
      </c>
      <c r="D156" s="9" t="s">
        <v>46</v>
      </c>
      <c r="E156" s="9" t="s">
        <v>47</v>
      </c>
      <c r="F156" s="9" t="s">
        <v>48</v>
      </c>
      <c r="G156" s="9" t="s">
        <v>115</v>
      </c>
      <c r="H156" s="9" t="s">
        <v>49</v>
      </c>
      <c r="I156" s="9" t="s">
        <v>52</v>
      </c>
      <c r="J156" s="9" t="s">
        <v>50</v>
      </c>
      <c r="K156" s="4" t="s">
        <v>116</v>
      </c>
      <c r="L156" s="4" t="s">
        <v>54</v>
      </c>
      <c r="M156" s="4" t="s">
        <v>55</v>
      </c>
      <c r="X156" s="7" t="s">
        <v>136</v>
      </c>
      <c r="Y156" s="7" t="s">
        <v>234</v>
      </c>
      <c r="Z156" s="7" t="s">
        <v>235</v>
      </c>
      <c r="AA156" s="7" t="s">
        <v>145</v>
      </c>
      <c r="AB156" s="7" t="s">
        <v>61</v>
      </c>
      <c r="AC156" s="7" t="s">
        <v>62</v>
      </c>
      <c r="AD156" s="7" t="s">
        <v>85</v>
      </c>
      <c r="AE156" s="7" t="s">
        <v>64</v>
      </c>
      <c r="AF156" s="7" t="s">
        <v>146</v>
      </c>
      <c r="AG156" s="7" t="s">
        <v>66</v>
      </c>
      <c r="AH156" s="7" t="s">
        <v>236</v>
      </c>
      <c r="AI156" s="4">
        <v>2.0</v>
      </c>
      <c r="AJ156" s="7" t="s">
        <v>148</v>
      </c>
      <c r="AK156" s="7" t="s">
        <v>69</v>
      </c>
      <c r="AL156" s="7">
        <f>VLOOKUP(Y156,'Crop Temp Lookup'!$A$1:$G$30,4)</f>
        <v>17</v>
      </c>
      <c r="AM156" s="7">
        <f>VLOOKUP(Y157,'Crop Temp Lookup'!$A$1:$G$30,5)</f>
        <v>30</v>
      </c>
      <c r="AN156" s="7">
        <f>VLOOKUP(Y156,'Crop Temp Lookup'!$A$1:$H$12,7)</f>
        <v>500</v>
      </c>
      <c r="AO156" s="7">
        <f>VLOOKUP(Y156,'Crop Temp Lookup'!$A$1:$H$12,8)</f>
        <v>600</v>
      </c>
    </row>
    <row r="157" ht="12.75" customHeight="1">
      <c r="A157" s="7" t="s">
        <v>42</v>
      </c>
      <c r="B157" s="7" t="s">
        <v>134</v>
      </c>
      <c r="C157" s="12" t="s">
        <v>135</v>
      </c>
      <c r="D157" s="9" t="s">
        <v>46</v>
      </c>
      <c r="E157" s="9" t="s">
        <v>47</v>
      </c>
      <c r="F157" s="9" t="s">
        <v>48</v>
      </c>
      <c r="G157" s="9" t="s">
        <v>115</v>
      </c>
      <c r="H157" s="9" t="s">
        <v>49</v>
      </c>
      <c r="I157" s="9" t="s">
        <v>52</v>
      </c>
      <c r="J157" s="9" t="s">
        <v>50</v>
      </c>
      <c r="K157" s="4" t="s">
        <v>116</v>
      </c>
      <c r="L157" s="4" t="s">
        <v>54</v>
      </c>
      <c r="M157" s="4" t="s">
        <v>55</v>
      </c>
      <c r="X157" s="7" t="s">
        <v>136</v>
      </c>
      <c r="Y157" s="7" t="s">
        <v>234</v>
      </c>
      <c r="Z157" s="7" t="s">
        <v>235</v>
      </c>
      <c r="AA157" s="7" t="s">
        <v>145</v>
      </c>
      <c r="AB157" s="7" t="s">
        <v>61</v>
      </c>
      <c r="AC157" s="7" t="s">
        <v>71</v>
      </c>
      <c r="AD157" s="7" t="s">
        <v>73</v>
      </c>
      <c r="AE157" s="7" t="s">
        <v>84</v>
      </c>
      <c r="AF157" s="7" t="s">
        <v>146</v>
      </c>
      <c r="AG157" s="7" t="s">
        <v>66</v>
      </c>
      <c r="AH157" s="7" t="s">
        <v>236</v>
      </c>
      <c r="AI157" s="4">
        <v>2.0</v>
      </c>
      <c r="AJ157" s="7" t="s">
        <v>94</v>
      </c>
      <c r="AK157" s="7" t="s">
        <v>85</v>
      </c>
      <c r="AL157" s="7">
        <f>VLOOKUP(Y157,'Crop Temp Lookup'!$A$1:$G$30,4)</f>
        <v>17</v>
      </c>
      <c r="AM157" s="7">
        <f>VLOOKUP(Y158,'Crop Temp Lookup'!$A$1:$G$30,5)</f>
        <v>30</v>
      </c>
      <c r="AN157" s="7">
        <f>VLOOKUP(Y157,'Crop Temp Lookup'!$A$1:$H$12,7)</f>
        <v>500</v>
      </c>
      <c r="AO157" s="7">
        <f>VLOOKUP(Y157,'Crop Temp Lookup'!$A$1:$H$12,8)</f>
        <v>600</v>
      </c>
    </row>
    <row r="158" ht="12.75" customHeight="1">
      <c r="A158" s="7" t="s">
        <v>42</v>
      </c>
      <c r="B158" s="7" t="s">
        <v>137</v>
      </c>
      <c r="C158" s="12" t="s">
        <v>138</v>
      </c>
      <c r="D158" s="9" t="s">
        <v>46</v>
      </c>
      <c r="E158" s="9" t="s">
        <v>47</v>
      </c>
      <c r="F158" s="9" t="s">
        <v>48</v>
      </c>
      <c r="G158" s="9" t="s">
        <v>115</v>
      </c>
      <c r="H158" s="9" t="s">
        <v>49</v>
      </c>
      <c r="I158" s="9" t="s">
        <v>52</v>
      </c>
      <c r="J158" s="9" t="s">
        <v>50</v>
      </c>
      <c r="K158" s="4" t="s">
        <v>116</v>
      </c>
      <c r="L158" s="4" t="s">
        <v>54</v>
      </c>
      <c r="M158" s="4" t="s">
        <v>55</v>
      </c>
      <c r="N158" s="9" t="s">
        <v>56</v>
      </c>
      <c r="O158" s="4" t="s">
        <v>78</v>
      </c>
      <c r="P158" s="4" t="s">
        <v>79</v>
      </c>
      <c r="Q158" s="4" t="s">
        <v>91</v>
      </c>
      <c r="R158" s="4" t="s">
        <v>124</v>
      </c>
      <c r="X158" s="7" t="s">
        <v>139</v>
      </c>
      <c r="Y158" s="7" t="s">
        <v>234</v>
      </c>
      <c r="Z158" s="7" t="s">
        <v>235</v>
      </c>
      <c r="AA158" s="7" t="s">
        <v>145</v>
      </c>
      <c r="AB158" s="7" t="s">
        <v>61</v>
      </c>
      <c r="AC158" s="7" t="s">
        <v>62</v>
      </c>
      <c r="AD158" s="7" t="s">
        <v>63</v>
      </c>
      <c r="AE158" s="7" t="s">
        <v>85</v>
      </c>
      <c r="AF158" s="7" t="s">
        <v>146</v>
      </c>
      <c r="AG158" s="7" t="s">
        <v>66</v>
      </c>
      <c r="AH158" s="7" t="s">
        <v>236</v>
      </c>
      <c r="AI158" s="4">
        <v>2.0</v>
      </c>
      <c r="AJ158" s="7" t="s">
        <v>154</v>
      </c>
      <c r="AK158" s="7" t="s">
        <v>73</v>
      </c>
      <c r="AL158" s="7">
        <f>VLOOKUP(Y158,'Crop Temp Lookup'!$A$1:$G$30,4)</f>
        <v>17</v>
      </c>
      <c r="AM158" s="7">
        <f>VLOOKUP(Y159,'Crop Temp Lookup'!$A$1:$G$30,5)</f>
        <v>30</v>
      </c>
      <c r="AN158" s="7">
        <f>VLOOKUP(Y158,'Crop Temp Lookup'!$A$1:$H$12,7)</f>
        <v>500</v>
      </c>
      <c r="AO158" s="7">
        <f>VLOOKUP(Y158,'Crop Temp Lookup'!$A$1:$H$12,8)</f>
        <v>600</v>
      </c>
    </row>
    <row r="159" ht="12.75" customHeight="1">
      <c r="A159" s="7" t="s">
        <v>42</v>
      </c>
      <c r="B159" s="7" t="s">
        <v>137</v>
      </c>
      <c r="C159" s="12" t="s">
        <v>138</v>
      </c>
      <c r="D159" s="9" t="s">
        <v>46</v>
      </c>
      <c r="E159" s="9" t="s">
        <v>47</v>
      </c>
      <c r="F159" s="9" t="s">
        <v>48</v>
      </c>
      <c r="G159" s="9" t="s">
        <v>115</v>
      </c>
      <c r="H159" s="9" t="s">
        <v>49</v>
      </c>
      <c r="I159" s="9" t="s">
        <v>52</v>
      </c>
      <c r="J159" s="9" t="s">
        <v>50</v>
      </c>
      <c r="K159" s="4" t="s">
        <v>116</v>
      </c>
      <c r="L159" s="4" t="s">
        <v>54</v>
      </c>
      <c r="M159" s="4" t="s">
        <v>55</v>
      </c>
      <c r="N159" s="9" t="s">
        <v>56</v>
      </c>
      <c r="O159" s="4" t="s">
        <v>78</v>
      </c>
      <c r="P159" s="4" t="s">
        <v>79</v>
      </c>
      <c r="Q159" s="4" t="s">
        <v>91</v>
      </c>
      <c r="R159" s="4" t="s">
        <v>124</v>
      </c>
      <c r="X159" s="7" t="s">
        <v>139</v>
      </c>
      <c r="Y159" s="7" t="s">
        <v>234</v>
      </c>
      <c r="Z159" s="7" t="s">
        <v>235</v>
      </c>
      <c r="AA159" s="7" t="s">
        <v>145</v>
      </c>
      <c r="AB159" s="7" t="s">
        <v>61</v>
      </c>
      <c r="AC159" s="7" t="s">
        <v>71</v>
      </c>
      <c r="AD159" s="7" t="s">
        <v>94</v>
      </c>
      <c r="AE159" s="7" t="s">
        <v>84</v>
      </c>
      <c r="AF159" s="7" t="s">
        <v>146</v>
      </c>
      <c r="AG159" s="7" t="s">
        <v>66</v>
      </c>
      <c r="AH159" s="7" t="s">
        <v>236</v>
      </c>
      <c r="AI159" s="4">
        <v>2.0</v>
      </c>
      <c r="AJ159" s="7" t="s">
        <v>127</v>
      </c>
      <c r="AK159" s="7" t="s">
        <v>85</v>
      </c>
      <c r="AL159" s="7">
        <f>VLOOKUP(Y159,'Crop Temp Lookup'!$A$1:$G$30,4)</f>
        <v>17</v>
      </c>
      <c r="AM159" s="7">
        <f>VLOOKUP(Y160,'Crop Temp Lookup'!$A$1:$G$30,5)</f>
        <v>30</v>
      </c>
      <c r="AN159" s="7">
        <f>VLOOKUP(Y159,'Crop Temp Lookup'!$A$1:$H$12,7)</f>
        <v>500</v>
      </c>
      <c r="AO159" s="7">
        <f>VLOOKUP(Y159,'Crop Temp Lookup'!$A$1:$H$12,8)</f>
        <v>600</v>
      </c>
    </row>
    <row r="160" ht="12.75" customHeight="1">
      <c r="A160" s="7" t="s">
        <v>42</v>
      </c>
      <c r="B160" s="7" t="s">
        <v>140</v>
      </c>
      <c r="C160" s="12" t="s">
        <v>141</v>
      </c>
      <c r="D160" s="9" t="s">
        <v>103</v>
      </c>
      <c r="E160" s="9" t="s">
        <v>46</v>
      </c>
      <c r="F160" s="9" t="s">
        <v>47</v>
      </c>
      <c r="G160" s="9" t="s">
        <v>48</v>
      </c>
      <c r="H160" s="9" t="s">
        <v>115</v>
      </c>
      <c r="I160" s="9" t="s">
        <v>123</v>
      </c>
      <c r="J160" s="9" t="s">
        <v>49</v>
      </c>
      <c r="K160" s="9" t="s">
        <v>52</v>
      </c>
      <c r="L160" s="9" t="s">
        <v>50</v>
      </c>
      <c r="M160" s="4" t="s">
        <v>116</v>
      </c>
      <c r="N160" s="4" t="s">
        <v>53</v>
      </c>
      <c r="O160" s="4" t="s">
        <v>54</v>
      </c>
      <c r="P160" s="4" t="s">
        <v>55</v>
      </c>
      <c r="Q160" s="9" t="s">
        <v>56</v>
      </c>
      <c r="R160" s="11" t="s">
        <v>57</v>
      </c>
      <c r="S160" s="4" t="s">
        <v>78</v>
      </c>
      <c r="T160" s="4" t="s">
        <v>88</v>
      </c>
      <c r="U160" s="4" t="s">
        <v>79</v>
      </c>
      <c r="V160" s="4" t="s">
        <v>80</v>
      </c>
      <c r="W160" s="4" t="s">
        <v>91</v>
      </c>
      <c r="X160" s="7" t="s">
        <v>142</v>
      </c>
      <c r="Y160" s="7" t="s">
        <v>234</v>
      </c>
      <c r="Z160" s="7" t="s">
        <v>235</v>
      </c>
      <c r="AA160" s="7" t="s">
        <v>145</v>
      </c>
      <c r="AB160" s="7" t="s">
        <v>61</v>
      </c>
      <c r="AC160" s="7" t="s">
        <v>62</v>
      </c>
      <c r="AD160" s="7" t="s">
        <v>85</v>
      </c>
      <c r="AE160" s="7" t="s">
        <v>64</v>
      </c>
      <c r="AF160" s="7" t="s">
        <v>146</v>
      </c>
      <c r="AG160" s="7" t="s">
        <v>66</v>
      </c>
      <c r="AH160" s="7" t="s">
        <v>236</v>
      </c>
      <c r="AI160" s="4">
        <v>2.0</v>
      </c>
      <c r="AJ160" s="7" t="s">
        <v>148</v>
      </c>
      <c r="AK160" s="7" t="s">
        <v>69</v>
      </c>
      <c r="AL160" s="7">
        <f>VLOOKUP(Y160,'Crop Temp Lookup'!$A$1:$G$30,4)</f>
        <v>17</v>
      </c>
      <c r="AM160" s="7">
        <f>VLOOKUP(Y161,'Crop Temp Lookup'!$A$1:$G$30,5)</f>
        <v>30</v>
      </c>
      <c r="AN160" s="7">
        <f>VLOOKUP(Y160,'Crop Temp Lookup'!$A$1:$H$12,7)</f>
        <v>500</v>
      </c>
      <c r="AO160" s="7">
        <f>VLOOKUP(Y160,'Crop Temp Lookup'!$A$1:$H$12,8)</f>
        <v>600</v>
      </c>
    </row>
    <row r="161" ht="12.75" customHeight="1">
      <c r="A161" s="7" t="s">
        <v>42</v>
      </c>
      <c r="B161" s="7" t="s">
        <v>140</v>
      </c>
      <c r="C161" s="12" t="s">
        <v>141</v>
      </c>
      <c r="D161" s="9" t="s">
        <v>103</v>
      </c>
      <c r="E161" s="9" t="s">
        <v>46</v>
      </c>
      <c r="F161" s="9" t="s">
        <v>47</v>
      </c>
      <c r="G161" s="9" t="s">
        <v>48</v>
      </c>
      <c r="H161" s="9" t="s">
        <v>115</v>
      </c>
      <c r="I161" s="9" t="s">
        <v>123</v>
      </c>
      <c r="J161" s="9" t="s">
        <v>49</v>
      </c>
      <c r="K161" s="9" t="s">
        <v>52</v>
      </c>
      <c r="L161" s="9" t="s">
        <v>50</v>
      </c>
      <c r="M161" s="4" t="s">
        <v>116</v>
      </c>
      <c r="N161" s="4" t="s">
        <v>53</v>
      </c>
      <c r="O161" s="4" t="s">
        <v>54</v>
      </c>
      <c r="P161" s="4" t="s">
        <v>55</v>
      </c>
      <c r="Q161" s="9" t="s">
        <v>56</v>
      </c>
      <c r="R161" s="11" t="s">
        <v>57</v>
      </c>
      <c r="S161" s="4" t="s">
        <v>78</v>
      </c>
      <c r="T161" s="4" t="s">
        <v>88</v>
      </c>
      <c r="U161" s="4" t="s">
        <v>79</v>
      </c>
      <c r="V161" s="4" t="s">
        <v>80</v>
      </c>
      <c r="W161" s="4" t="s">
        <v>91</v>
      </c>
      <c r="X161" s="7" t="s">
        <v>142</v>
      </c>
      <c r="Y161" s="7" t="s">
        <v>234</v>
      </c>
      <c r="Z161" s="7" t="s">
        <v>235</v>
      </c>
      <c r="AA161" s="7" t="s">
        <v>145</v>
      </c>
      <c r="AB161" s="7" t="s">
        <v>61</v>
      </c>
      <c r="AC161" s="7" t="s">
        <v>71</v>
      </c>
      <c r="AD161" s="7" t="s">
        <v>73</v>
      </c>
      <c r="AE161" s="7" t="s">
        <v>84</v>
      </c>
      <c r="AF161" s="7" t="s">
        <v>146</v>
      </c>
      <c r="AG161" s="7" t="s">
        <v>66</v>
      </c>
      <c r="AH161" s="7" t="s">
        <v>236</v>
      </c>
      <c r="AI161" s="4">
        <v>2.0</v>
      </c>
      <c r="AJ161" s="7" t="s">
        <v>94</v>
      </c>
      <c r="AK161" s="7" t="s">
        <v>85</v>
      </c>
      <c r="AL161" s="7">
        <f>VLOOKUP(Y161,'Crop Temp Lookup'!$A$1:$G$30,4)</f>
        <v>17</v>
      </c>
      <c r="AM161" s="7">
        <f>VLOOKUP(Y162,'Crop Temp Lookup'!$A$1:$G$30,5)</f>
        <v>30</v>
      </c>
      <c r="AN161" s="7">
        <f>VLOOKUP(Y161,'Crop Temp Lookup'!$A$1:$H$12,7)</f>
        <v>500</v>
      </c>
      <c r="AO161" s="7">
        <f>VLOOKUP(Y161,'Crop Temp Lookup'!$A$1:$H$12,8)</f>
        <v>600</v>
      </c>
    </row>
    <row r="162" ht="12.75" customHeight="1">
      <c r="A162" s="7" t="s">
        <v>42</v>
      </c>
      <c r="B162" s="7" t="s">
        <v>43</v>
      </c>
      <c r="C162" s="12" t="s">
        <v>70</v>
      </c>
      <c r="D162" s="9" t="s">
        <v>45</v>
      </c>
      <c r="E162" s="9" t="s">
        <v>46</v>
      </c>
      <c r="F162" s="9" t="s">
        <v>47</v>
      </c>
      <c r="G162" s="9" t="s">
        <v>48</v>
      </c>
      <c r="H162" s="10" t="s">
        <v>49</v>
      </c>
      <c r="I162" s="10" t="s">
        <v>50</v>
      </c>
      <c r="J162" s="10" t="s">
        <v>51</v>
      </c>
      <c r="K162" s="10" t="s">
        <v>52</v>
      </c>
      <c r="L162" s="4" t="s">
        <v>53</v>
      </c>
      <c r="M162" s="4" t="s">
        <v>54</v>
      </c>
      <c r="N162" s="4" t="s">
        <v>55</v>
      </c>
      <c r="O162" s="4" t="s">
        <v>56</v>
      </c>
      <c r="P162" s="11" t="s">
        <v>57</v>
      </c>
      <c r="X162" s="7" t="s">
        <v>58</v>
      </c>
      <c r="Y162" s="7" t="s">
        <v>237</v>
      </c>
      <c r="Z162" s="7" t="s">
        <v>238</v>
      </c>
      <c r="AA162" s="7" t="s">
        <v>239</v>
      </c>
      <c r="AB162" s="7" t="s">
        <v>240</v>
      </c>
      <c r="AC162" s="7" t="s">
        <v>62</v>
      </c>
      <c r="AD162" s="7" t="s">
        <v>63</v>
      </c>
      <c r="AE162" s="7" t="s">
        <v>64</v>
      </c>
      <c r="AF162" s="7" t="s">
        <v>241</v>
      </c>
      <c r="AG162" s="7" t="s">
        <v>66</v>
      </c>
      <c r="AH162" s="7" t="s">
        <v>242</v>
      </c>
      <c r="AI162" s="4">
        <v>9.0</v>
      </c>
      <c r="AJ162" s="7" t="s">
        <v>118</v>
      </c>
      <c r="AK162" s="7" t="s">
        <v>162</v>
      </c>
      <c r="AL162" s="7">
        <f>VLOOKUP(Y162,'Crop Temp Lookup'!$A$1:$G$30,4)</f>
        <v>25</v>
      </c>
      <c r="AM162" s="7">
        <f>VLOOKUP(Y162,'Crop Temp Lookup'!$A$1:$G$30,5)</f>
        <v>30</v>
      </c>
      <c r="AN162" s="7">
        <f>VLOOKUP(Y162,'Crop Temp Lookup'!$A$1:$G$30,7)</f>
        <v>400</v>
      </c>
      <c r="AO162" s="4">
        <f>VLOOKUP(Y162,'Crop Temp Lookup'!$A$14:$H$14,8)</f>
        <v>1200</v>
      </c>
      <c r="AP162" s="4">
        <v>500.0</v>
      </c>
      <c r="AQ162" s="4">
        <v>800.0</v>
      </c>
      <c r="AR162" s="4"/>
    </row>
    <row r="163" ht="12.75" customHeight="1">
      <c r="A163" s="7" t="s">
        <v>42</v>
      </c>
      <c r="B163" s="7" t="s">
        <v>43</v>
      </c>
      <c r="C163" s="12" t="s">
        <v>70</v>
      </c>
      <c r="D163" s="9" t="s">
        <v>45</v>
      </c>
      <c r="E163" s="9" t="s">
        <v>46</v>
      </c>
      <c r="F163" s="9" t="s">
        <v>47</v>
      </c>
      <c r="G163" s="9" t="s">
        <v>48</v>
      </c>
      <c r="H163" s="10" t="s">
        <v>49</v>
      </c>
      <c r="I163" s="10" t="s">
        <v>50</v>
      </c>
      <c r="J163" s="10" t="s">
        <v>51</v>
      </c>
      <c r="K163" s="10" t="s">
        <v>52</v>
      </c>
      <c r="L163" s="4" t="s">
        <v>53</v>
      </c>
      <c r="M163" s="4" t="s">
        <v>54</v>
      </c>
      <c r="N163" s="4" t="s">
        <v>55</v>
      </c>
      <c r="O163" s="4" t="s">
        <v>56</v>
      </c>
      <c r="P163" s="11" t="s">
        <v>57</v>
      </c>
      <c r="X163" s="7" t="s">
        <v>58</v>
      </c>
      <c r="Y163" s="7" t="s">
        <v>237</v>
      </c>
      <c r="Z163" s="7" t="s">
        <v>238</v>
      </c>
      <c r="AA163" s="7" t="s">
        <v>239</v>
      </c>
      <c r="AB163" s="7" t="s">
        <v>240</v>
      </c>
      <c r="AC163" s="7" t="s">
        <v>71</v>
      </c>
      <c r="AD163" s="7" t="s">
        <v>118</v>
      </c>
      <c r="AE163" s="7" t="s">
        <v>99</v>
      </c>
      <c r="AF163" s="7" t="s">
        <v>241</v>
      </c>
      <c r="AG163" s="7" t="s">
        <v>66</v>
      </c>
      <c r="AH163" s="7" t="s">
        <v>242</v>
      </c>
      <c r="AI163" s="4">
        <v>9.0</v>
      </c>
      <c r="AJ163" s="7" t="s">
        <v>230</v>
      </c>
      <c r="AK163" s="7" t="s">
        <v>107</v>
      </c>
      <c r="AL163" s="7">
        <f>VLOOKUP(Y163,'Crop Temp Lookup'!$A$1:$G$30,4)</f>
        <v>25</v>
      </c>
      <c r="AM163" s="7">
        <f>VLOOKUP(Y163,'Crop Temp Lookup'!$A$1:$G$30,5)</f>
        <v>30</v>
      </c>
      <c r="AN163" s="7">
        <f>VLOOKUP(Y163,'Crop Temp Lookup'!$A$1:$G$30,7)</f>
        <v>400</v>
      </c>
      <c r="AO163" s="4">
        <f>VLOOKUP(Y163,'Crop Temp Lookup'!$A$14:$H$14,8)</f>
        <v>1200</v>
      </c>
      <c r="AP163" s="4">
        <v>500.0</v>
      </c>
      <c r="AQ163" s="4">
        <v>800.0</v>
      </c>
      <c r="AR163" s="4"/>
    </row>
    <row r="164" ht="12.75" customHeight="1">
      <c r="A164" s="7" t="s">
        <v>42</v>
      </c>
      <c r="B164" s="7" t="s">
        <v>76</v>
      </c>
      <c r="C164" s="12" t="s">
        <v>77</v>
      </c>
      <c r="D164" s="9" t="s">
        <v>45</v>
      </c>
      <c r="E164" s="9" t="s">
        <v>46</v>
      </c>
      <c r="F164" s="9" t="s">
        <v>48</v>
      </c>
      <c r="G164" s="9" t="s">
        <v>49</v>
      </c>
      <c r="H164" s="9" t="s">
        <v>52</v>
      </c>
      <c r="I164" s="9" t="s">
        <v>53</v>
      </c>
      <c r="J164" s="9" t="s">
        <v>54</v>
      </c>
      <c r="K164" s="4" t="s">
        <v>55</v>
      </c>
      <c r="L164" s="4" t="s">
        <v>56</v>
      </c>
      <c r="M164" s="11" t="s">
        <v>57</v>
      </c>
      <c r="N164" s="4" t="s">
        <v>78</v>
      </c>
      <c r="O164" s="4" t="s">
        <v>79</v>
      </c>
      <c r="P164" s="4" t="s">
        <v>80</v>
      </c>
      <c r="X164" s="7" t="s">
        <v>81</v>
      </c>
      <c r="Y164" s="7" t="s">
        <v>237</v>
      </c>
      <c r="Z164" s="7" t="s">
        <v>238</v>
      </c>
      <c r="AA164" s="7" t="s">
        <v>239</v>
      </c>
      <c r="AB164" s="7" t="s">
        <v>240</v>
      </c>
      <c r="AC164" s="7" t="s">
        <v>62</v>
      </c>
      <c r="AD164" s="7" t="s">
        <v>82</v>
      </c>
      <c r="AE164" s="7" t="s">
        <v>64</v>
      </c>
      <c r="AF164" s="7" t="s">
        <v>241</v>
      </c>
      <c r="AG164" s="7" t="s">
        <v>66</v>
      </c>
      <c r="AH164" s="7" t="s">
        <v>242</v>
      </c>
      <c r="AI164" s="4">
        <v>9.0</v>
      </c>
      <c r="AJ164" s="7" t="s">
        <v>118</v>
      </c>
      <c r="AK164" s="7" t="s">
        <v>162</v>
      </c>
      <c r="AL164" s="7">
        <f>VLOOKUP(Y164,'Crop Temp Lookup'!$A$1:$G$30,4)</f>
        <v>25</v>
      </c>
      <c r="AM164" s="7">
        <f>VLOOKUP(Y164,'Crop Temp Lookup'!$A$1:$G$30,5)</f>
        <v>30</v>
      </c>
      <c r="AN164" s="7">
        <f>VLOOKUP(Y164,'Crop Temp Lookup'!$A$1:$G$30,7)</f>
        <v>400</v>
      </c>
      <c r="AO164" s="4">
        <f>VLOOKUP(Y164,'Crop Temp Lookup'!$A$14:$H$14,8)</f>
        <v>1200</v>
      </c>
      <c r="AP164" s="4">
        <v>500.0</v>
      </c>
      <c r="AQ164" s="4">
        <v>800.0</v>
      </c>
      <c r="AR164" s="4"/>
    </row>
    <row r="165" ht="12.75" customHeight="1">
      <c r="A165" s="7" t="s">
        <v>42</v>
      </c>
      <c r="B165" s="7" t="s">
        <v>76</v>
      </c>
      <c r="C165" s="12" t="s">
        <v>77</v>
      </c>
      <c r="D165" s="9" t="s">
        <v>45</v>
      </c>
      <c r="E165" s="9" t="s">
        <v>46</v>
      </c>
      <c r="F165" s="9" t="s">
        <v>48</v>
      </c>
      <c r="G165" s="9" t="s">
        <v>49</v>
      </c>
      <c r="H165" s="9" t="s">
        <v>52</v>
      </c>
      <c r="I165" s="9" t="s">
        <v>53</v>
      </c>
      <c r="J165" s="9" t="s">
        <v>54</v>
      </c>
      <c r="K165" s="4" t="s">
        <v>55</v>
      </c>
      <c r="L165" s="4" t="s">
        <v>56</v>
      </c>
      <c r="M165" s="11" t="s">
        <v>57</v>
      </c>
      <c r="N165" s="4" t="s">
        <v>78</v>
      </c>
      <c r="O165" s="4" t="s">
        <v>79</v>
      </c>
      <c r="P165" s="4" t="s">
        <v>80</v>
      </c>
      <c r="X165" s="7" t="s">
        <v>81</v>
      </c>
      <c r="Y165" s="7" t="s">
        <v>237</v>
      </c>
      <c r="Z165" s="7" t="s">
        <v>238</v>
      </c>
      <c r="AA165" s="7" t="s">
        <v>239</v>
      </c>
      <c r="AB165" s="7" t="s">
        <v>240</v>
      </c>
      <c r="AC165" s="7" t="s">
        <v>71</v>
      </c>
      <c r="AD165" s="7" t="s">
        <v>72</v>
      </c>
      <c r="AE165" s="7" t="s">
        <v>84</v>
      </c>
      <c r="AF165" s="7" t="s">
        <v>241</v>
      </c>
      <c r="AG165" s="7" t="s">
        <v>66</v>
      </c>
      <c r="AH165" s="7" t="s">
        <v>242</v>
      </c>
      <c r="AI165" s="4">
        <v>9.0</v>
      </c>
      <c r="AJ165" s="7" t="s">
        <v>127</v>
      </c>
      <c r="AK165" s="7" t="s">
        <v>243</v>
      </c>
      <c r="AL165" s="7">
        <f>VLOOKUP(Y165,'Crop Temp Lookup'!$A$1:$G$30,4)</f>
        <v>25</v>
      </c>
      <c r="AM165" s="7">
        <f>VLOOKUP(Y165,'Crop Temp Lookup'!$A$1:$G$30,5)</f>
        <v>30</v>
      </c>
      <c r="AN165" s="7">
        <f>VLOOKUP(Y165,'Crop Temp Lookup'!$A$1:$G$30,7)</f>
        <v>400</v>
      </c>
      <c r="AO165" s="4">
        <f>VLOOKUP(Y165,'Crop Temp Lookup'!$A$14:$H$14,8)</f>
        <v>1200</v>
      </c>
      <c r="AP165" s="4">
        <v>500.0</v>
      </c>
      <c r="AQ165" s="4">
        <v>800.0</v>
      </c>
      <c r="AR165" s="4"/>
    </row>
    <row r="166" ht="12.75" customHeight="1">
      <c r="A166" s="7" t="s">
        <v>42</v>
      </c>
      <c r="B166" s="7" t="s">
        <v>86</v>
      </c>
      <c r="C166" s="12" t="s">
        <v>87</v>
      </c>
      <c r="D166" s="9" t="s">
        <v>48</v>
      </c>
      <c r="E166" s="9" t="s">
        <v>49</v>
      </c>
      <c r="F166" s="9" t="s">
        <v>52</v>
      </c>
      <c r="G166" s="9" t="s">
        <v>51</v>
      </c>
      <c r="H166" s="9" t="s">
        <v>53</v>
      </c>
      <c r="I166" s="9" t="s">
        <v>54</v>
      </c>
      <c r="J166" s="9" t="s">
        <v>55</v>
      </c>
      <c r="K166" s="9" t="s">
        <v>56</v>
      </c>
      <c r="L166" s="11" t="s">
        <v>57</v>
      </c>
      <c r="M166" s="4" t="s">
        <v>78</v>
      </c>
      <c r="N166" s="4" t="s">
        <v>88</v>
      </c>
      <c r="O166" s="4" t="s">
        <v>89</v>
      </c>
      <c r="P166" s="4" t="s">
        <v>90</v>
      </c>
      <c r="Q166" s="4" t="s">
        <v>79</v>
      </c>
      <c r="R166" s="4" t="s">
        <v>80</v>
      </c>
      <c r="S166" s="4" t="s">
        <v>91</v>
      </c>
      <c r="X166" s="7" t="s">
        <v>92</v>
      </c>
      <c r="Y166" s="7" t="s">
        <v>237</v>
      </c>
      <c r="Z166" s="7" t="s">
        <v>238</v>
      </c>
      <c r="AA166" s="7" t="s">
        <v>239</v>
      </c>
      <c r="AB166" s="7" t="s">
        <v>240</v>
      </c>
      <c r="AC166" s="7" t="s">
        <v>62</v>
      </c>
      <c r="AD166" s="7" t="s">
        <v>85</v>
      </c>
      <c r="AE166" s="7" t="s">
        <v>64</v>
      </c>
      <c r="AF166" s="7" t="s">
        <v>241</v>
      </c>
      <c r="AG166" s="7" t="s">
        <v>66</v>
      </c>
      <c r="AH166" s="7" t="s">
        <v>242</v>
      </c>
      <c r="AI166" s="4">
        <v>9.0</v>
      </c>
      <c r="AJ166" s="7" t="s">
        <v>222</v>
      </c>
      <c r="AK166" s="7" t="s">
        <v>162</v>
      </c>
      <c r="AL166" s="7">
        <f>VLOOKUP(Y166,'Crop Temp Lookup'!$A$1:$G$30,4)</f>
        <v>25</v>
      </c>
      <c r="AM166" s="7">
        <f>VLOOKUP(Y166,'Crop Temp Lookup'!$A$1:$G$30,5)</f>
        <v>30</v>
      </c>
      <c r="AN166" s="7">
        <f>VLOOKUP(Y166,'Crop Temp Lookup'!$A$1:$G$30,7)</f>
        <v>400</v>
      </c>
      <c r="AO166" s="4">
        <f>VLOOKUP(Y166,'Crop Temp Lookup'!$A$14:$H$14,8)</f>
        <v>1200</v>
      </c>
      <c r="AP166" s="4">
        <v>500.0</v>
      </c>
      <c r="AQ166" s="4">
        <v>800.0</v>
      </c>
      <c r="AR166" s="4"/>
    </row>
    <row r="167" ht="12.75" customHeight="1">
      <c r="A167" s="7" t="s">
        <v>42</v>
      </c>
      <c r="B167" s="7" t="s">
        <v>86</v>
      </c>
      <c r="C167" s="12" t="s">
        <v>87</v>
      </c>
      <c r="D167" s="9" t="s">
        <v>48</v>
      </c>
      <c r="E167" s="9" t="s">
        <v>49</v>
      </c>
      <c r="F167" s="9" t="s">
        <v>52</v>
      </c>
      <c r="G167" s="9" t="s">
        <v>51</v>
      </c>
      <c r="H167" s="9" t="s">
        <v>53</v>
      </c>
      <c r="I167" s="9" t="s">
        <v>54</v>
      </c>
      <c r="J167" s="9" t="s">
        <v>55</v>
      </c>
      <c r="K167" s="9" t="s">
        <v>56</v>
      </c>
      <c r="L167" s="11" t="s">
        <v>57</v>
      </c>
      <c r="M167" s="4" t="s">
        <v>78</v>
      </c>
      <c r="N167" s="4" t="s">
        <v>88</v>
      </c>
      <c r="O167" s="4" t="s">
        <v>89</v>
      </c>
      <c r="P167" s="4" t="s">
        <v>90</v>
      </c>
      <c r="Q167" s="4" t="s">
        <v>79</v>
      </c>
      <c r="R167" s="4" t="s">
        <v>80</v>
      </c>
      <c r="S167" s="4" t="s">
        <v>91</v>
      </c>
      <c r="X167" s="7" t="s">
        <v>92</v>
      </c>
      <c r="Y167" s="7" t="s">
        <v>237</v>
      </c>
      <c r="Z167" s="7" t="s">
        <v>238</v>
      </c>
      <c r="AA167" s="7" t="s">
        <v>239</v>
      </c>
      <c r="AB167" s="7" t="s">
        <v>240</v>
      </c>
      <c r="AC167" s="7" t="s">
        <v>71</v>
      </c>
      <c r="AD167" s="7" t="s">
        <v>94</v>
      </c>
      <c r="AE167" s="7" t="s">
        <v>126</v>
      </c>
      <c r="AF167" s="7" t="s">
        <v>241</v>
      </c>
      <c r="AG167" s="7" t="s">
        <v>66</v>
      </c>
      <c r="AH167" s="7" t="s">
        <v>242</v>
      </c>
      <c r="AI167" s="4">
        <v>9.0</v>
      </c>
      <c r="AJ167" s="7" t="s">
        <v>148</v>
      </c>
      <c r="AK167" s="7" t="s">
        <v>107</v>
      </c>
      <c r="AL167" s="7">
        <f>VLOOKUP(Y167,'Crop Temp Lookup'!$A$1:$G$30,4)</f>
        <v>25</v>
      </c>
      <c r="AM167" s="7">
        <f>VLOOKUP(Y167,'Crop Temp Lookup'!$A$1:$G$30,5)</f>
        <v>30</v>
      </c>
      <c r="AN167" s="7">
        <f>VLOOKUP(Y167,'Crop Temp Lookup'!$A$1:$G$30,7)</f>
        <v>400</v>
      </c>
      <c r="AO167" s="4">
        <f>VLOOKUP(Y167,'Crop Temp Lookup'!$A$14:$H$14,8)</f>
        <v>1200</v>
      </c>
      <c r="AP167" s="4">
        <v>500.0</v>
      </c>
      <c r="AQ167" s="4">
        <v>800.0</v>
      </c>
      <c r="AR167" s="4"/>
    </row>
    <row r="168" ht="12.75" customHeight="1">
      <c r="A168" s="7" t="s">
        <v>42</v>
      </c>
      <c r="B168" s="7" t="s">
        <v>95</v>
      </c>
      <c r="C168" s="12" t="s">
        <v>96</v>
      </c>
      <c r="D168" s="9" t="s">
        <v>48</v>
      </c>
      <c r="E168" s="9" t="s">
        <v>52</v>
      </c>
      <c r="F168" s="9" t="s">
        <v>51</v>
      </c>
      <c r="G168" s="9" t="s">
        <v>55</v>
      </c>
      <c r="H168" s="9" t="s">
        <v>56</v>
      </c>
      <c r="I168" s="9" t="s">
        <v>90</v>
      </c>
      <c r="J168" s="9" t="s">
        <v>88</v>
      </c>
      <c r="K168" s="9" t="s">
        <v>79</v>
      </c>
      <c r="L168" s="4" t="s">
        <v>80</v>
      </c>
      <c r="X168" s="7" t="s">
        <v>97</v>
      </c>
      <c r="Y168" s="7" t="s">
        <v>237</v>
      </c>
      <c r="Z168" s="7" t="s">
        <v>238</v>
      </c>
      <c r="AA168" s="7" t="s">
        <v>239</v>
      </c>
      <c r="AB168" s="7" t="s">
        <v>240</v>
      </c>
      <c r="AC168" s="7" t="s">
        <v>62</v>
      </c>
      <c r="AD168" s="7" t="s">
        <v>85</v>
      </c>
      <c r="AE168" s="7" t="s">
        <v>64</v>
      </c>
      <c r="AF168" s="7" t="s">
        <v>241</v>
      </c>
      <c r="AG168" s="7" t="s">
        <v>66</v>
      </c>
      <c r="AH168" s="7" t="s">
        <v>242</v>
      </c>
      <c r="AI168" s="4">
        <v>9.0</v>
      </c>
      <c r="AJ168" s="7" t="s">
        <v>222</v>
      </c>
      <c r="AK168" s="7" t="s">
        <v>162</v>
      </c>
      <c r="AL168" s="7">
        <f>VLOOKUP(Y168,'Crop Temp Lookup'!$A$1:$G$30,4)</f>
        <v>25</v>
      </c>
      <c r="AM168" s="7">
        <f>VLOOKUP(Y168,'Crop Temp Lookup'!$A$1:$G$30,5)</f>
        <v>30</v>
      </c>
      <c r="AN168" s="7">
        <f>VLOOKUP(Y168,'Crop Temp Lookup'!$A$1:$G$30,7)</f>
        <v>400</v>
      </c>
      <c r="AO168" s="4">
        <f>VLOOKUP(Y168,'Crop Temp Lookup'!$A$14:$H$14,8)</f>
        <v>1200</v>
      </c>
      <c r="AP168" s="4">
        <v>500.0</v>
      </c>
      <c r="AQ168" s="4">
        <v>800.0</v>
      </c>
      <c r="AR168" s="4"/>
    </row>
    <row r="169" ht="12.75" customHeight="1">
      <c r="A169" s="7" t="s">
        <v>42</v>
      </c>
      <c r="B169" s="7" t="s">
        <v>100</v>
      </c>
      <c r="C169" s="12" t="s">
        <v>101</v>
      </c>
      <c r="D169" s="9" t="s">
        <v>102</v>
      </c>
      <c r="E169" s="9" t="s">
        <v>103</v>
      </c>
      <c r="F169" s="9" t="s">
        <v>104</v>
      </c>
      <c r="G169" s="9" t="s">
        <v>46</v>
      </c>
      <c r="H169" s="13"/>
      <c r="I169" s="13"/>
      <c r="J169" s="13"/>
      <c r="K169" s="13"/>
      <c r="X169" s="7" t="s">
        <v>105</v>
      </c>
      <c r="Y169" s="7" t="s">
        <v>237</v>
      </c>
      <c r="Z169" s="7" t="s">
        <v>238</v>
      </c>
      <c r="AA169" s="7" t="s">
        <v>239</v>
      </c>
      <c r="AB169" s="7" t="s">
        <v>240</v>
      </c>
      <c r="AC169" s="7" t="s">
        <v>62</v>
      </c>
      <c r="AD169" s="7" t="s">
        <v>85</v>
      </c>
      <c r="AE169" s="7" t="s">
        <v>154</v>
      </c>
      <c r="AF169" s="7" t="s">
        <v>241</v>
      </c>
      <c r="AG169" s="7" t="s">
        <v>66</v>
      </c>
      <c r="AH169" s="7" t="s">
        <v>244</v>
      </c>
      <c r="AI169" s="4">
        <v>5.0</v>
      </c>
      <c r="AJ169" s="7" t="s">
        <v>72</v>
      </c>
      <c r="AK169" s="7" t="s">
        <v>222</v>
      </c>
      <c r="AL169" s="7">
        <f>VLOOKUP(Y169,'Crop Temp Lookup'!$A$1:$G$30,4)</f>
        <v>25</v>
      </c>
      <c r="AM169" s="7">
        <f>VLOOKUP(Y169,'Crop Temp Lookup'!$A$1:$G$30,5)</f>
        <v>30</v>
      </c>
      <c r="AN169" s="7">
        <f>VLOOKUP(Y169,'Crop Temp Lookup'!$A$1:$G$30,7)</f>
        <v>400</v>
      </c>
      <c r="AO169" s="4">
        <f>VLOOKUP(Y169,'Crop Temp Lookup'!$A$14:$H$14,8)</f>
        <v>1200</v>
      </c>
      <c r="AP169" s="4">
        <v>500.0</v>
      </c>
      <c r="AQ169" s="4">
        <v>800.0</v>
      </c>
      <c r="AR169" s="4"/>
    </row>
    <row r="170" ht="12.75" customHeight="1">
      <c r="A170" s="7" t="s">
        <v>42</v>
      </c>
      <c r="B170" s="7" t="s">
        <v>100</v>
      </c>
      <c r="C170" s="12" t="s">
        <v>101</v>
      </c>
      <c r="D170" s="9" t="s">
        <v>102</v>
      </c>
      <c r="E170" s="9" t="s">
        <v>103</v>
      </c>
      <c r="F170" s="9" t="s">
        <v>104</v>
      </c>
      <c r="G170" s="9" t="s">
        <v>46</v>
      </c>
      <c r="H170" s="13"/>
      <c r="I170" s="13"/>
      <c r="J170" s="13"/>
      <c r="K170" s="13"/>
      <c r="X170" s="7" t="s">
        <v>105</v>
      </c>
      <c r="Y170" s="7" t="s">
        <v>237</v>
      </c>
      <c r="Z170" s="7" t="s">
        <v>238</v>
      </c>
      <c r="AA170" s="7" t="s">
        <v>239</v>
      </c>
      <c r="AB170" s="7" t="s">
        <v>240</v>
      </c>
      <c r="AC170" s="7" t="s">
        <v>71</v>
      </c>
      <c r="AD170" s="7" t="s">
        <v>118</v>
      </c>
      <c r="AE170" s="7" t="s">
        <v>84</v>
      </c>
      <c r="AF170" s="7" t="s">
        <v>241</v>
      </c>
      <c r="AG170" s="7" t="s">
        <v>66</v>
      </c>
      <c r="AH170" s="7" t="s">
        <v>244</v>
      </c>
      <c r="AI170" s="4">
        <v>5.0</v>
      </c>
      <c r="AJ170" s="7" t="s">
        <v>127</v>
      </c>
      <c r="AK170" s="7" t="s">
        <v>85</v>
      </c>
      <c r="AL170" s="7">
        <f>VLOOKUP(Y170,'Crop Temp Lookup'!$A$1:$G$30,4)</f>
        <v>25</v>
      </c>
      <c r="AM170" s="7">
        <f>VLOOKUP(Y170,'Crop Temp Lookup'!$A$1:$G$30,5)</f>
        <v>30</v>
      </c>
      <c r="AN170" s="7">
        <f>VLOOKUP(Y170,'Crop Temp Lookup'!$A$1:$G$30,7)</f>
        <v>400</v>
      </c>
      <c r="AO170" s="4">
        <f>VLOOKUP(Y170,'Crop Temp Lookup'!$A$14:$H$14,8)</f>
        <v>1200</v>
      </c>
      <c r="AP170" s="4">
        <v>500.0</v>
      </c>
      <c r="AQ170" s="4">
        <v>800.0</v>
      </c>
      <c r="AR170" s="4"/>
    </row>
    <row r="171" ht="12.75" customHeight="1">
      <c r="A171" s="7" t="s">
        <v>42</v>
      </c>
      <c r="B171" s="7" t="s">
        <v>109</v>
      </c>
      <c r="C171" s="12" t="s">
        <v>110</v>
      </c>
      <c r="D171" s="9" t="s">
        <v>102</v>
      </c>
      <c r="E171" s="9" t="s">
        <v>111</v>
      </c>
      <c r="F171" s="9" t="s">
        <v>103</v>
      </c>
      <c r="G171" s="9" t="s">
        <v>104</v>
      </c>
      <c r="H171" s="9" t="s">
        <v>46</v>
      </c>
      <c r="I171" s="9" t="s">
        <v>53</v>
      </c>
      <c r="J171" s="9" t="s">
        <v>80</v>
      </c>
      <c r="K171" s="13"/>
      <c r="X171" s="7" t="s">
        <v>112</v>
      </c>
      <c r="Y171" s="7" t="s">
        <v>237</v>
      </c>
      <c r="Z171" s="7" t="s">
        <v>238</v>
      </c>
      <c r="AA171" s="7" t="s">
        <v>239</v>
      </c>
      <c r="AB171" s="7" t="s">
        <v>240</v>
      </c>
      <c r="AC171" s="7" t="s">
        <v>62</v>
      </c>
      <c r="AD171" s="7" t="s">
        <v>85</v>
      </c>
      <c r="AE171" s="7" t="s">
        <v>154</v>
      </c>
      <c r="AF171" s="7" t="s">
        <v>241</v>
      </c>
      <c r="AG171" s="7" t="s">
        <v>66</v>
      </c>
      <c r="AH171" s="7" t="s">
        <v>244</v>
      </c>
      <c r="AI171" s="4">
        <v>5.0</v>
      </c>
      <c r="AJ171" s="7" t="s">
        <v>72</v>
      </c>
      <c r="AK171" s="7" t="s">
        <v>222</v>
      </c>
      <c r="AL171" s="7">
        <f>VLOOKUP(Y171,'Crop Temp Lookup'!$A$1:$G$30,4)</f>
        <v>25</v>
      </c>
      <c r="AM171" s="7">
        <f>VLOOKUP(Y171,'Crop Temp Lookup'!$A$1:$G$30,5)</f>
        <v>30</v>
      </c>
      <c r="AN171" s="7">
        <f>VLOOKUP(Y171,'Crop Temp Lookup'!$A$1:$G$30,7)</f>
        <v>400</v>
      </c>
      <c r="AO171" s="4">
        <f>VLOOKUP(Y171,'Crop Temp Lookup'!$A$14:$H$14,8)</f>
        <v>1200</v>
      </c>
      <c r="AP171" s="4">
        <v>500.0</v>
      </c>
      <c r="AQ171" s="4">
        <v>800.0</v>
      </c>
      <c r="AR171" s="4"/>
    </row>
    <row r="172" ht="12.75" customHeight="1">
      <c r="A172" s="7" t="s">
        <v>42</v>
      </c>
      <c r="B172" s="7" t="s">
        <v>109</v>
      </c>
      <c r="C172" s="12" t="s">
        <v>110</v>
      </c>
      <c r="D172" s="9" t="s">
        <v>102</v>
      </c>
      <c r="E172" s="9" t="s">
        <v>111</v>
      </c>
      <c r="F172" s="9" t="s">
        <v>103</v>
      </c>
      <c r="G172" s="9" t="s">
        <v>104</v>
      </c>
      <c r="H172" s="9" t="s">
        <v>46</v>
      </c>
      <c r="I172" s="9" t="s">
        <v>53</v>
      </c>
      <c r="J172" s="9" t="s">
        <v>80</v>
      </c>
      <c r="K172" s="13"/>
      <c r="X172" s="7" t="s">
        <v>112</v>
      </c>
      <c r="Y172" s="7" t="s">
        <v>237</v>
      </c>
      <c r="Z172" s="7" t="s">
        <v>238</v>
      </c>
      <c r="AA172" s="7" t="s">
        <v>239</v>
      </c>
      <c r="AB172" s="7" t="s">
        <v>240</v>
      </c>
      <c r="AC172" s="7" t="s">
        <v>71</v>
      </c>
      <c r="AD172" s="7" t="s">
        <v>72</v>
      </c>
      <c r="AE172" s="7" t="s">
        <v>84</v>
      </c>
      <c r="AF172" s="7" t="s">
        <v>241</v>
      </c>
      <c r="AG172" s="7" t="s">
        <v>66</v>
      </c>
      <c r="AH172" s="7" t="s">
        <v>244</v>
      </c>
      <c r="AI172" s="4">
        <v>5.0</v>
      </c>
      <c r="AJ172" s="7" t="s">
        <v>108</v>
      </c>
      <c r="AK172" s="7" t="s">
        <v>85</v>
      </c>
      <c r="AL172" s="7">
        <f>VLOOKUP(Y172,'Crop Temp Lookup'!$A$1:$G$30,4)</f>
        <v>25</v>
      </c>
      <c r="AM172" s="7">
        <f>VLOOKUP(Y172,'Crop Temp Lookup'!$A$1:$G$30,5)</f>
        <v>30</v>
      </c>
      <c r="AN172" s="7">
        <f>VLOOKUP(Y172,'Crop Temp Lookup'!$A$1:$G$30,7)</f>
        <v>400</v>
      </c>
      <c r="AO172" s="4">
        <f>VLOOKUP(Y172,'Crop Temp Lookup'!$A$14:$H$14,8)</f>
        <v>1200</v>
      </c>
      <c r="AP172" s="4">
        <v>500.0</v>
      </c>
      <c r="AQ172" s="4">
        <v>800.0</v>
      </c>
      <c r="AR172" s="4"/>
    </row>
    <row r="173" ht="12.75" customHeight="1">
      <c r="A173" s="7" t="s">
        <v>42</v>
      </c>
      <c r="B173" s="7" t="s">
        <v>113</v>
      </c>
      <c r="C173" s="12" t="s">
        <v>114</v>
      </c>
      <c r="D173" s="9" t="s">
        <v>102</v>
      </c>
      <c r="E173" s="9" t="s">
        <v>111</v>
      </c>
      <c r="F173" s="9" t="s">
        <v>104</v>
      </c>
      <c r="G173" s="9" t="s">
        <v>46</v>
      </c>
      <c r="H173" s="9" t="s">
        <v>47</v>
      </c>
      <c r="I173" s="9" t="s">
        <v>48</v>
      </c>
      <c r="J173" s="9" t="s">
        <v>115</v>
      </c>
      <c r="K173" s="9" t="s">
        <v>50</v>
      </c>
      <c r="L173" s="4" t="s">
        <v>116</v>
      </c>
      <c r="X173" s="7" t="s">
        <v>117</v>
      </c>
      <c r="Y173" s="7" t="s">
        <v>237</v>
      </c>
      <c r="Z173" s="7" t="s">
        <v>238</v>
      </c>
      <c r="AA173" s="7" t="s">
        <v>239</v>
      </c>
      <c r="AB173" s="7" t="s">
        <v>240</v>
      </c>
      <c r="AC173" s="7" t="s">
        <v>62</v>
      </c>
      <c r="AD173" s="7" t="s">
        <v>82</v>
      </c>
      <c r="AE173" s="7" t="s">
        <v>64</v>
      </c>
      <c r="AF173" s="7" t="s">
        <v>241</v>
      </c>
      <c r="AG173" s="7" t="s">
        <v>66</v>
      </c>
      <c r="AH173" s="7" t="s">
        <v>244</v>
      </c>
      <c r="AI173" s="4">
        <v>5.0</v>
      </c>
      <c r="AJ173" s="7" t="s">
        <v>72</v>
      </c>
      <c r="AK173" s="7" t="s">
        <v>69</v>
      </c>
      <c r="AL173" s="7">
        <f>VLOOKUP(Y173,'Crop Temp Lookup'!$A$1:$G$30,4)</f>
        <v>25</v>
      </c>
      <c r="AM173" s="7">
        <f>VLOOKUP(Y173,'Crop Temp Lookup'!$A$1:$G$30,5)</f>
        <v>30</v>
      </c>
      <c r="AN173" s="7">
        <f>VLOOKUP(Y173,'Crop Temp Lookup'!$A$1:$G$30,7)</f>
        <v>400</v>
      </c>
      <c r="AO173" s="4">
        <f>VLOOKUP(Y173,'Crop Temp Lookup'!$A$14:$H$14,8)</f>
        <v>1200</v>
      </c>
      <c r="AP173" s="4">
        <v>500.0</v>
      </c>
      <c r="AQ173" s="4">
        <v>800.0</v>
      </c>
      <c r="AR173" s="4"/>
    </row>
    <row r="174" ht="12.75" customHeight="1">
      <c r="A174" s="7" t="s">
        <v>42</v>
      </c>
      <c r="B174" s="7" t="s">
        <v>113</v>
      </c>
      <c r="C174" s="12" t="s">
        <v>114</v>
      </c>
      <c r="D174" s="9" t="s">
        <v>102</v>
      </c>
      <c r="E174" s="9" t="s">
        <v>111</v>
      </c>
      <c r="F174" s="9" t="s">
        <v>104</v>
      </c>
      <c r="G174" s="9" t="s">
        <v>46</v>
      </c>
      <c r="H174" s="9" t="s">
        <v>47</v>
      </c>
      <c r="I174" s="9" t="s">
        <v>48</v>
      </c>
      <c r="J174" s="9" t="s">
        <v>115</v>
      </c>
      <c r="K174" s="9" t="s">
        <v>50</v>
      </c>
      <c r="L174" s="4" t="s">
        <v>116</v>
      </c>
      <c r="X174" s="7" t="s">
        <v>117</v>
      </c>
      <c r="Y174" s="7" t="s">
        <v>237</v>
      </c>
      <c r="Z174" s="7" t="s">
        <v>238</v>
      </c>
      <c r="AA174" s="7" t="s">
        <v>239</v>
      </c>
      <c r="AB174" s="7" t="s">
        <v>240</v>
      </c>
      <c r="AC174" s="7" t="s">
        <v>71</v>
      </c>
      <c r="AD174" s="7" t="s">
        <v>84</v>
      </c>
      <c r="AE174" s="7" t="s">
        <v>126</v>
      </c>
      <c r="AF174" s="7" t="s">
        <v>241</v>
      </c>
      <c r="AG174" s="7" t="s">
        <v>66</v>
      </c>
      <c r="AH174" s="7" t="s">
        <v>244</v>
      </c>
      <c r="AI174" s="4">
        <v>5.0</v>
      </c>
      <c r="AJ174" s="7" t="s">
        <v>230</v>
      </c>
      <c r="AK174" s="7" t="s">
        <v>64</v>
      </c>
      <c r="AL174" s="7">
        <f>VLOOKUP(Y174,'Crop Temp Lookup'!$A$1:$G$30,4)</f>
        <v>25</v>
      </c>
      <c r="AM174" s="7">
        <f>VLOOKUP(Y174,'Crop Temp Lookup'!$A$1:$G$30,5)</f>
        <v>30</v>
      </c>
      <c r="AN174" s="7">
        <f>VLOOKUP(Y174,'Crop Temp Lookup'!$A$1:$G$30,7)</f>
        <v>400</v>
      </c>
      <c r="AO174" s="4">
        <f>VLOOKUP(Y174,'Crop Temp Lookup'!$A$14:$H$14,8)</f>
        <v>1200</v>
      </c>
      <c r="AP174" s="4">
        <v>500.0</v>
      </c>
      <c r="AQ174" s="4">
        <v>800.0</v>
      </c>
      <c r="AR174" s="4"/>
    </row>
    <row r="175" ht="12.75" customHeight="1">
      <c r="A175" s="7" t="s">
        <v>42</v>
      </c>
      <c r="B175" s="7" t="s">
        <v>121</v>
      </c>
      <c r="C175" s="12" t="s">
        <v>122</v>
      </c>
      <c r="D175" s="9" t="s">
        <v>102</v>
      </c>
      <c r="E175" s="9" t="s">
        <v>111</v>
      </c>
      <c r="F175" s="9" t="s">
        <v>104</v>
      </c>
      <c r="G175" s="9" t="s">
        <v>47</v>
      </c>
      <c r="H175" s="9" t="s">
        <v>48</v>
      </c>
      <c r="I175" s="9" t="s">
        <v>115</v>
      </c>
      <c r="J175" s="9" t="s">
        <v>123</v>
      </c>
      <c r="K175" s="9" t="s">
        <v>49</v>
      </c>
      <c r="L175" s="9" t="s">
        <v>50</v>
      </c>
      <c r="M175" s="4" t="s">
        <v>116</v>
      </c>
      <c r="N175" s="9" t="s">
        <v>56</v>
      </c>
      <c r="O175" s="11" t="s">
        <v>57</v>
      </c>
      <c r="P175" s="4" t="s">
        <v>78</v>
      </c>
      <c r="Q175" s="4" t="s">
        <v>91</v>
      </c>
      <c r="R175" s="4" t="s">
        <v>124</v>
      </c>
      <c r="X175" s="7" t="s">
        <v>125</v>
      </c>
      <c r="Y175" s="7" t="s">
        <v>237</v>
      </c>
      <c r="Z175" s="7" t="s">
        <v>238</v>
      </c>
      <c r="AA175" s="7" t="s">
        <v>239</v>
      </c>
      <c r="AB175" s="7" t="s">
        <v>240</v>
      </c>
      <c r="AC175" s="7" t="s">
        <v>62</v>
      </c>
      <c r="AD175" s="7" t="s">
        <v>82</v>
      </c>
      <c r="AE175" s="7" t="s">
        <v>64</v>
      </c>
      <c r="AF175" s="7" t="s">
        <v>241</v>
      </c>
      <c r="AG175" s="7" t="s">
        <v>66</v>
      </c>
      <c r="AH175" s="7" t="s">
        <v>175</v>
      </c>
      <c r="AI175" s="4">
        <v>4.0</v>
      </c>
      <c r="AJ175" s="7" t="s">
        <v>83</v>
      </c>
      <c r="AK175" s="7" t="s">
        <v>73</v>
      </c>
      <c r="AL175" s="7">
        <f>VLOOKUP(Y175,'Crop Temp Lookup'!$A$1:$G$30,4)</f>
        <v>25</v>
      </c>
      <c r="AM175" s="7">
        <f>VLOOKUP(Y175,'Crop Temp Lookup'!$A$1:$G$30,5)</f>
        <v>30</v>
      </c>
      <c r="AN175" s="7">
        <f>VLOOKUP(Y175,'Crop Temp Lookup'!$A$1:$G$30,7)</f>
        <v>400</v>
      </c>
      <c r="AO175" s="4">
        <f>VLOOKUP(Y175,'Crop Temp Lookup'!$A$14:$H$14,8)</f>
        <v>1200</v>
      </c>
      <c r="AP175" s="4">
        <v>500.0</v>
      </c>
      <c r="AQ175" s="4">
        <v>800.0</v>
      </c>
      <c r="AR175" s="4"/>
    </row>
    <row r="176" ht="12.75" customHeight="1">
      <c r="A176" s="7" t="s">
        <v>42</v>
      </c>
      <c r="B176" s="7" t="s">
        <v>121</v>
      </c>
      <c r="C176" s="12" t="s">
        <v>122</v>
      </c>
      <c r="D176" s="9" t="s">
        <v>102</v>
      </c>
      <c r="E176" s="9" t="s">
        <v>111</v>
      </c>
      <c r="F176" s="9" t="s">
        <v>104</v>
      </c>
      <c r="G176" s="9" t="s">
        <v>47</v>
      </c>
      <c r="H176" s="9" t="s">
        <v>48</v>
      </c>
      <c r="I176" s="9" t="s">
        <v>115</v>
      </c>
      <c r="J176" s="9" t="s">
        <v>123</v>
      </c>
      <c r="K176" s="9" t="s">
        <v>49</v>
      </c>
      <c r="L176" s="9" t="s">
        <v>50</v>
      </c>
      <c r="M176" s="4" t="s">
        <v>116</v>
      </c>
      <c r="N176" s="9" t="s">
        <v>56</v>
      </c>
      <c r="O176" s="11" t="s">
        <v>57</v>
      </c>
      <c r="P176" s="4" t="s">
        <v>78</v>
      </c>
      <c r="Q176" s="4" t="s">
        <v>91</v>
      </c>
      <c r="R176" s="4" t="s">
        <v>124</v>
      </c>
      <c r="X176" s="7" t="s">
        <v>125</v>
      </c>
      <c r="Y176" s="7" t="s">
        <v>237</v>
      </c>
      <c r="Z176" s="7" t="s">
        <v>238</v>
      </c>
      <c r="AA176" s="7" t="s">
        <v>239</v>
      </c>
      <c r="AB176" s="7" t="s">
        <v>240</v>
      </c>
      <c r="AC176" s="7" t="s">
        <v>71</v>
      </c>
      <c r="AD176" s="7" t="s">
        <v>94</v>
      </c>
      <c r="AE176" s="7" t="s">
        <v>126</v>
      </c>
      <c r="AF176" s="7" t="s">
        <v>241</v>
      </c>
      <c r="AG176" s="7" t="s">
        <v>66</v>
      </c>
      <c r="AH176" s="7" t="s">
        <v>175</v>
      </c>
      <c r="AI176" s="4">
        <v>4.0</v>
      </c>
      <c r="AJ176" s="7" t="s">
        <v>127</v>
      </c>
      <c r="AK176" s="7" t="s">
        <v>63</v>
      </c>
      <c r="AL176" s="7">
        <f>VLOOKUP(Y176,'Crop Temp Lookup'!$A$1:$G$30,4)</f>
        <v>25</v>
      </c>
      <c r="AM176" s="7">
        <f>VLOOKUP(Y176,'Crop Temp Lookup'!$A$1:$G$30,5)</f>
        <v>30</v>
      </c>
      <c r="AN176" s="7">
        <f>VLOOKUP(Y176,'Crop Temp Lookup'!$A$1:$G$30,7)</f>
        <v>400</v>
      </c>
      <c r="AO176" s="4">
        <f>VLOOKUP(Y176,'Crop Temp Lookup'!$A$14:$H$14,8)</f>
        <v>1200</v>
      </c>
      <c r="AP176" s="4">
        <v>500.0</v>
      </c>
      <c r="AQ176" s="4">
        <v>800.0</v>
      </c>
      <c r="AR176" s="4"/>
    </row>
    <row r="177" ht="12.75" customHeight="1">
      <c r="A177" s="7" t="s">
        <v>42</v>
      </c>
      <c r="B177" s="7" t="s">
        <v>176</v>
      </c>
      <c r="C177" s="12" t="s">
        <v>177</v>
      </c>
      <c r="D177" s="9" t="s">
        <v>178</v>
      </c>
      <c r="E177" s="13"/>
      <c r="F177" s="13"/>
      <c r="G177" s="13"/>
      <c r="H177" s="13"/>
      <c r="I177" s="13"/>
      <c r="J177" s="13"/>
      <c r="K177" s="13"/>
      <c r="X177" s="7" t="s">
        <v>179</v>
      </c>
      <c r="Y177" s="7" t="s">
        <v>237</v>
      </c>
      <c r="Z177" s="7" t="s">
        <v>238</v>
      </c>
      <c r="AA177" s="7" t="s">
        <v>239</v>
      </c>
      <c r="AB177" s="7" t="s">
        <v>240</v>
      </c>
      <c r="AC177" s="7" t="s">
        <v>62</v>
      </c>
      <c r="AD177" s="7" t="s">
        <v>98</v>
      </c>
      <c r="AE177" s="7" t="s">
        <v>154</v>
      </c>
      <c r="AF177" s="7" t="s">
        <v>241</v>
      </c>
      <c r="AG177" s="7" t="s">
        <v>66</v>
      </c>
      <c r="AH177" s="7" t="s">
        <v>175</v>
      </c>
      <c r="AI177" s="4">
        <v>4.0</v>
      </c>
      <c r="AJ177" s="7" t="s">
        <v>93</v>
      </c>
      <c r="AK177" s="7" t="s">
        <v>73</v>
      </c>
      <c r="AL177" s="7">
        <f>VLOOKUP(Y177,'Crop Temp Lookup'!$A$1:$G$30,4)</f>
        <v>25</v>
      </c>
      <c r="AM177" s="7">
        <f>VLOOKUP(Y177,'Crop Temp Lookup'!$A$1:$G$30,5)</f>
        <v>30</v>
      </c>
      <c r="AN177" s="7">
        <f>VLOOKUP(Y177,'Crop Temp Lookup'!$A$1:$G$30,7)</f>
        <v>400</v>
      </c>
      <c r="AO177" s="4">
        <f>VLOOKUP(Y177,'Crop Temp Lookup'!$A$14:$H$14,8)</f>
        <v>1200</v>
      </c>
      <c r="AP177" s="4">
        <v>500.0</v>
      </c>
      <c r="AQ177" s="4">
        <v>800.0</v>
      </c>
      <c r="AR177" s="4"/>
    </row>
    <row r="178" ht="12.75" customHeight="1">
      <c r="A178" s="7" t="s">
        <v>42</v>
      </c>
      <c r="B178" s="7" t="s">
        <v>186</v>
      </c>
      <c r="C178" s="12" t="s">
        <v>187</v>
      </c>
      <c r="D178" s="9" t="s">
        <v>178</v>
      </c>
      <c r="E178" s="9" t="s">
        <v>188</v>
      </c>
      <c r="F178" s="9" t="s">
        <v>189</v>
      </c>
      <c r="G178" s="9" t="s">
        <v>190</v>
      </c>
      <c r="H178" s="13"/>
      <c r="I178" s="13"/>
      <c r="J178" s="13"/>
      <c r="K178" s="13"/>
      <c r="X178" s="7" t="s">
        <v>191</v>
      </c>
      <c r="Y178" s="7" t="s">
        <v>237</v>
      </c>
      <c r="Z178" s="7" t="s">
        <v>238</v>
      </c>
      <c r="AA178" s="7" t="s">
        <v>239</v>
      </c>
      <c r="AB178" s="7" t="s">
        <v>240</v>
      </c>
      <c r="AC178" s="7" t="s">
        <v>61</v>
      </c>
      <c r="AD178" s="7" t="s">
        <v>154</v>
      </c>
      <c r="AE178" s="7" t="s">
        <v>245</v>
      </c>
      <c r="AF178" s="7" t="s">
        <v>241</v>
      </c>
      <c r="AG178" s="7" t="s">
        <v>66</v>
      </c>
      <c r="AH178" s="7" t="s">
        <v>175</v>
      </c>
      <c r="AI178" s="4">
        <v>4.0</v>
      </c>
      <c r="AJ178" s="7" t="s">
        <v>93</v>
      </c>
      <c r="AK178" s="7" t="s">
        <v>73</v>
      </c>
      <c r="AL178" s="7">
        <f>VLOOKUP(Y178,'Crop Temp Lookup'!$A$1:$G$30,4)</f>
        <v>25</v>
      </c>
      <c r="AM178" s="7">
        <f>VLOOKUP(Y178,'Crop Temp Lookup'!$A$1:$G$30,5)</f>
        <v>30</v>
      </c>
      <c r="AN178" s="7">
        <f>VLOOKUP(Y178,'Crop Temp Lookup'!$A$1:$G$30,7)</f>
        <v>400</v>
      </c>
      <c r="AO178" s="4">
        <f>VLOOKUP(Y178,'Crop Temp Lookup'!$A$14:$H$14,8)</f>
        <v>1200</v>
      </c>
      <c r="AP178" s="4">
        <v>500.0</v>
      </c>
      <c r="AQ178" s="4">
        <v>800.0</v>
      </c>
      <c r="AR178" s="4"/>
    </row>
    <row r="179" ht="12.75" customHeight="1">
      <c r="A179" s="7" t="s">
        <v>42</v>
      </c>
      <c r="B179" s="7" t="s">
        <v>192</v>
      </c>
      <c r="C179" s="12" t="s">
        <v>187</v>
      </c>
      <c r="D179" s="9" t="s">
        <v>178</v>
      </c>
      <c r="E179" s="9" t="s">
        <v>188</v>
      </c>
      <c r="F179" s="9" t="s">
        <v>189</v>
      </c>
      <c r="G179" s="9" t="s">
        <v>190</v>
      </c>
      <c r="H179" s="13"/>
      <c r="I179" s="13"/>
      <c r="J179" s="13"/>
      <c r="K179" s="13"/>
      <c r="X179" s="7" t="s">
        <v>193</v>
      </c>
      <c r="Y179" s="7" t="s">
        <v>237</v>
      </c>
      <c r="Z179" s="7" t="s">
        <v>238</v>
      </c>
      <c r="AA179" s="7" t="s">
        <v>239</v>
      </c>
      <c r="AB179" s="7" t="s">
        <v>240</v>
      </c>
      <c r="AC179" s="7" t="s">
        <v>61</v>
      </c>
      <c r="AD179" s="7" t="s">
        <v>85</v>
      </c>
      <c r="AE179" s="7" t="s">
        <v>154</v>
      </c>
      <c r="AF179" s="7" t="s">
        <v>241</v>
      </c>
      <c r="AG179" s="7" t="s">
        <v>66</v>
      </c>
      <c r="AH179" s="7" t="s">
        <v>175</v>
      </c>
      <c r="AI179" s="4">
        <v>4.0</v>
      </c>
      <c r="AJ179" s="7" t="s">
        <v>93</v>
      </c>
      <c r="AK179" s="7" t="s">
        <v>73</v>
      </c>
      <c r="AL179" s="7">
        <f>VLOOKUP(Y179,'Crop Temp Lookup'!$A$1:$G$30,4)</f>
        <v>25</v>
      </c>
      <c r="AM179" s="7">
        <f>VLOOKUP(Y179,'Crop Temp Lookup'!$A$1:$G$30,5)</f>
        <v>30</v>
      </c>
      <c r="AN179" s="7">
        <f>VLOOKUP(Y179,'Crop Temp Lookup'!$A$1:$G$30,7)</f>
        <v>400</v>
      </c>
      <c r="AO179" s="4">
        <f>VLOOKUP(Y179,'Crop Temp Lookup'!$A$14:$H$14,8)</f>
        <v>1200</v>
      </c>
      <c r="AP179" s="4">
        <v>500.0</v>
      </c>
      <c r="AQ179" s="4">
        <v>800.0</v>
      </c>
      <c r="AR179" s="4"/>
    </row>
    <row r="180" ht="12.75" customHeight="1">
      <c r="A180" s="7" t="s">
        <v>42</v>
      </c>
      <c r="B180" s="7" t="s">
        <v>158</v>
      </c>
      <c r="C180" s="12" t="s">
        <v>159</v>
      </c>
      <c r="D180" s="9" t="s">
        <v>48</v>
      </c>
      <c r="E180" s="14" t="s">
        <v>49</v>
      </c>
      <c r="F180" s="14" t="s">
        <v>116</v>
      </c>
      <c r="G180" s="14" t="s">
        <v>50</v>
      </c>
      <c r="H180" s="14" t="s">
        <v>51</v>
      </c>
      <c r="I180" s="14" t="s">
        <v>52</v>
      </c>
      <c r="J180" s="9" t="s">
        <v>53</v>
      </c>
      <c r="K180" s="9" t="s">
        <v>54</v>
      </c>
      <c r="L180" s="4" t="s">
        <v>55</v>
      </c>
      <c r="M180" s="4" t="s">
        <v>88</v>
      </c>
      <c r="N180" s="4" t="s">
        <v>56</v>
      </c>
      <c r="O180" s="11" t="s">
        <v>57</v>
      </c>
      <c r="P180" s="4" t="s">
        <v>78</v>
      </c>
      <c r="Q180" s="4" t="s">
        <v>79</v>
      </c>
      <c r="R180" s="4" t="s">
        <v>46</v>
      </c>
      <c r="X180" s="7" t="s">
        <v>160</v>
      </c>
      <c r="Y180" s="7" t="s">
        <v>237</v>
      </c>
      <c r="Z180" s="7" t="s">
        <v>238</v>
      </c>
      <c r="AA180" s="7" t="s">
        <v>239</v>
      </c>
      <c r="AB180" s="7" t="s">
        <v>240</v>
      </c>
      <c r="AC180" s="7" t="s">
        <v>62</v>
      </c>
      <c r="AD180" s="7" t="s">
        <v>246</v>
      </c>
      <c r="AE180" s="7" t="s">
        <v>247</v>
      </c>
      <c r="AF180" s="7" t="s">
        <v>241</v>
      </c>
      <c r="AG180" s="7" t="s">
        <v>66</v>
      </c>
      <c r="AH180" s="7" t="s">
        <v>248</v>
      </c>
      <c r="AI180" s="4">
        <v>9.0</v>
      </c>
      <c r="AJ180" s="7" t="s">
        <v>94</v>
      </c>
      <c r="AK180" s="7" t="s">
        <v>162</v>
      </c>
      <c r="AL180" s="7">
        <f>VLOOKUP(Y180,'Crop Temp Lookup'!$A$1:$G$30,4)</f>
        <v>25</v>
      </c>
      <c r="AM180" s="7">
        <f>VLOOKUP(Y180,'Crop Temp Lookup'!$A$1:$G$30,5)</f>
        <v>30</v>
      </c>
      <c r="AN180" s="7">
        <f>VLOOKUP(Y180,'Crop Temp Lookup'!$A$1:$G$30,7)</f>
        <v>400</v>
      </c>
      <c r="AO180" s="4">
        <f>VLOOKUP(Y180,'Crop Temp Lookup'!$A$14:$H$14,8)</f>
        <v>1200</v>
      </c>
      <c r="AP180" s="4">
        <v>500.0</v>
      </c>
      <c r="AQ180" s="4">
        <v>800.0</v>
      </c>
      <c r="AR180" s="4"/>
    </row>
    <row r="181" ht="12.75" customHeight="1">
      <c r="A181" s="7" t="s">
        <v>42</v>
      </c>
      <c r="B181" s="7" t="s">
        <v>158</v>
      </c>
      <c r="C181" s="12" t="s">
        <v>159</v>
      </c>
      <c r="D181" s="9" t="s">
        <v>48</v>
      </c>
      <c r="E181" s="14" t="s">
        <v>49</v>
      </c>
      <c r="F181" s="14" t="s">
        <v>116</v>
      </c>
      <c r="G181" s="14" t="s">
        <v>50</v>
      </c>
      <c r="H181" s="14" t="s">
        <v>51</v>
      </c>
      <c r="I181" s="14" t="s">
        <v>52</v>
      </c>
      <c r="J181" s="9" t="s">
        <v>53</v>
      </c>
      <c r="K181" s="9" t="s">
        <v>54</v>
      </c>
      <c r="L181" s="4" t="s">
        <v>55</v>
      </c>
      <c r="M181" s="4" t="s">
        <v>88</v>
      </c>
      <c r="N181" s="4" t="s">
        <v>56</v>
      </c>
      <c r="O181" s="11" t="s">
        <v>57</v>
      </c>
      <c r="P181" s="4" t="s">
        <v>78</v>
      </c>
      <c r="Q181" s="4" t="s">
        <v>79</v>
      </c>
      <c r="R181" s="4" t="s">
        <v>46</v>
      </c>
      <c r="X181" s="7" t="s">
        <v>160</v>
      </c>
      <c r="Y181" s="7" t="s">
        <v>237</v>
      </c>
      <c r="Z181" s="7" t="s">
        <v>238</v>
      </c>
      <c r="AA181" s="7" t="s">
        <v>239</v>
      </c>
      <c r="AB181" s="7" t="s">
        <v>240</v>
      </c>
      <c r="AC181" s="7" t="s">
        <v>71</v>
      </c>
      <c r="AD181" s="7" t="s">
        <v>84</v>
      </c>
      <c r="AE181" s="7" t="s">
        <v>126</v>
      </c>
      <c r="AF181" s="7" t="s">
        <v>241</v>
      </c>
      <c r="AG181" s="7" t="s">
        <v>66</v>
      </c>
      <c r="AH181" s="7" t="s">
        <v>248</v>
      </c>
      <c r="AI181" s="4">
        <v>9.0</v>
      </c>
      <c r="AJ181" s="7" t="s">
        <v>148</v>
      </c>
      <c r="AK181" s="7" t="s">
        <v>133</v>
      </c>
      <c r="AL181" s="7">
        <f>VLOOKUP(Y181,'Crop Temp Lookup'!$A$1:$G$30,4)</f>
        <v>25</v>
      </c>
      <c r="AM181" s="7">
        <f>VLOOKUP(Y181,'Crop Temp Lookup'!$A$1:$G$30,5)</f>
        <v>30</v>
      </c>
      <c r="AN181" s="7">
        <f>VLOOKUP(Y181,'Crop Temp Lookup'!$A$1:$G$30,7)</f>
        <v>400</v>
      </c>
      <c r="AO181" s="4">
        <f>VLOOKUP(Y181,'Crop Temp Lookup'!$A$14:$H$14,8)</f>
        <v>1200</v>
      </c>
      <c r="AP181" s="4">
        <v>500.0</v>
      </c>
      <c r="AQ181" s="4">
        <v>800.0</v>
      </c>
      <c r="AR181" s="4"/>
    </row>
    <row r="182" ht="12.75" customHeight="1">
      <c r="A182" s="7" t="s">
        <v>42</v>
      </c>
      <c r="B182" s="7" t="s">
        <v>166</v>
      </c>
      <c r="C182" s="12" t="s">
        <v>167</v>
      </c>
      <c r="D182" s="9" t="s">
        <v>48</v>
      </c>
      <c r="E182" s="9" t="s">
        <v>51</v>
      </c>
      <c r="F182" s="9" t="s">
        <v>52</v>
      </c>
      <c r="G182" s="9" t="s">
        <v>54</v>
      </c>
      <c r="H182" s="9" t="s">
        <v>55</v>
      </c>
      <c r="I182" s="4" t="s">
        <v>88</v>
      </c>
      <c r="J182" s="9" t="s">
        <v>56</v>
      </c>
      <c r="K182" s="11" t="s">
        <v>57</v>
      </c>
      <c r="L182" s="4" t="s">
        <v>78</v>
      </c>
      <c r="M182" s="4" t="s">
        <v>89</v>
      </c>
      <c r="N182" s="4" t="s">
        <v>79</v>
      </c>
      <c r="O182" s="4" t="s">
        <v>46</v>
      </c>
      <c r="X182" s="7" t="s">
        <v>168</v>
      </c>
      <c r="Y182" s="7" t="s">
        <v>237</v>
      </c>
      <c r="Z182" s="7" t="s">
        <v>238</v>
      </c>
      <c r="AA182" s="7" t="s">
        <v>239</v>
      </c>
      <c r="AB182" s="7" t="s">
        <v>240</v>
      </c>
      <c r="AC182" s="7" t="s">
        <v>62</v>
      </c>
      <c r="AD182" s="7" t="s">
        <v>85</v>
      </c>
      <c r="AE182" s="7" t="s">
        <v>64</v>
      </c>
      <c r="AF182" s="7" t="s">
        <v>241</v>
      </c>
      <c r="AG182" s="7" t="s">
        <v>66</v>
      </c>
      <c r="AH182" s="7" t="s">
        <v>248</v>
      </c>
      <c r="AI182" s="4">
        <v>9.0</v>
      </c>
      <c r="AJ182" s="7" t="s">
        <v>222</v>
      </c>
      <c r="AK182" s="7" t="s">
        <v>162</v>
      </c>
      <c r="AL182" s="7">
        <f>VLOOKUP(Y182,'Crop Temp Lookup'!$A$1:$G$30,4)</f>
        <v>25</v>
      </c>
      <c r="AM182" s="7">
        <f>VLOOKUP(Y182,'Crop Temp Lookup'!$A$1:$G$30,5)</f>
        <v>30</v>
      </c>
      <c r="AN182" s="7">
        <f>VLOOKUP(Y182,'Crop Temp Lookup'!$A$1:$G$30,7)</f>
        <v>400</v>
      </c>
      <c r="AO182" s="4">
        <f>VLOOKUP(Y182,'Crop Temp Lookup'!$A$14:$H$14,8)</f>
        <v>1200</v>
      </c>
      <c r="AP182" s="4">
        <v>500.0</v>
      </c>
      <c r="AQ182" s="4">
        <v>800.0</v>
      </c>
      <c r="AR182" s="4"/>
    </row>
    <row r="183" ht="12.75" customHeight="1">
      <c r="A183" s="7" t="s">
        <v>42</v>
      </c>
      <c r="B183" s="7" t="s">
        <v>166</v>
      </c>
      <c r="C183" s="12" t="s">
        <v>167</v>
      </c>
      <c r="D183" s="9" t="s">
        <v>48</v>
      </c>
      <c r="E183" s="9" t="s">
        <v>51</v>
      </c>
      <c r="F183" s="9" t="s">
        <v>52</v>
      </c>
      <c r="G183" s="9" t="s">
        <v>54</v>
      </c>
      <c r="H183" s="9" t="s">
        <v>55</v>
      </c>
      <c r="I183" s="4" t="s">
        <v>88</v>
      </c>
      <c r="J183" s="9" t="s">
        <v>56</v>
      </c>
      <c r="K183" s="11" t="s">
        <v>57</v>
      </c>
      <c r="L183" s="4" t="s">
        <v>78</v>
      </c>
      <c r="M183" s="4" t="s">
        <v>89</v>
      </c>
      <c r="N183" s="4" t="s">
        <v>79</v>
      </c>
      <c r="O183" s="4" t="s">
        <v>46</v>
      </c>
      <c r="X183" s="7" t="s">
        <v>168</v>
      </c>
      <c r="Y183" s="7" t="s">
        <v>237</v>
      </c>
      <c r="Z183" s="7" t="s">
        <v>238</v>
      </c>
      <c r="AA183" s="7" t="s">
        <v>239</v>
      </c>
      <c r="AB183" s="7" t="s">
        <v>240</v>
      </c>
      <c r="AC183" s="7" t="s">
        <v>71</v>
      </c>
      <c r="AD183" s="7" t="s">
        <v>84</v>
      </c>
      <c r="AE183" s="7" t="s">
        <v>126</v>
      </c>
      <c r="AF183" s="7" t="s">
        <v>241</v>
      </c>
      <c r="AG183" s="7" t="s">
        <v>66</v>
      </c>
      <c r="AH183" s="7" t="s">
        <v>248</v>
      </c>
      <c r="AI183" s="4">
        <v>9.0</v>
      </c>
      <c r="AJ183" s="7" t="s">
        <v>148</v>
      </c>
      <c r="AK183" s="7" t="s">
        <v>133</v>
      </c>
      <c r="AL183" s="7">
        <f>VLOOKUP(Y183,'Crop Temp Lookup'!$A$1:$G$30,4)</f>
        <v>25</v>
      </c>
      <c r="AM183" s="7">
        <f>VLOOKUP(Y183,'Crop Temp Lookup'!$A$1:$G$30,5)</f>
        <v>30</v>
      </c>
      <c r="AN183" s="7">
        <f>VLOOKUP(Y183,'Crop Temp Lookup'!$A$1:$G$30,7)</f>
        <v>400</v>
      </c>
      <c r="AO183" s="4">
        <f>VLOOKUP(Y183,'Crop Temp Lookup'!$A$14:$H$14,8)</f>
        <v>1200</v>
      </c>
      <c r="AP183" s="4">
        <v>500.0</v>
      </c>
      <c r="AQ183" s="4">
        <v>800.0</v>
      </c>
      <c r="AR183" s="4"/>
    </row>
    <row r="184" ht="12.75" customHeight="1">
      <c r="A184" s="7" t="s">
        <v>42</v>
      </c>
      <c r="B184" s="7" t="s">
        <v>128</v>
      </c>
      <c r="C184" s="12" t="s">
        <v>129</v>
      </c>
      <c r="D184" s="9" t="s">
        <v>45</v>
      </c>
      <c r="E184" s="9" t="s">
        <v>111</v>
      </c>
      <c r="F184" s="9" t="s">
        <v>103</v>
      </c>
      <c r="G184" s="9" t="s">
        <v>46</v>
      </c>
      <c r="H184" s="9" t="s">
        <v>47</v>
      </c>
      <c r="I184" s="9" t="s">
        <v>48</v>
      </c>
      <c r="J184" s="10" t="s">
        <v>49</v>
      </c>
      <c r="K184" s="10" t="s">
        <v>50</v>
      </c>
      <c r="L184" s="10" t="s">
        <v>51</v>
      </c>
      <c r="M184" s="10" t="s">
        <v>52</v>
      </c>
      <c r="N184" s="4" t="s">
        <v>53</v>
      </c>
      <c r="O184" s="4" t="s">
        <v>54</v>
      </c>
      <c r="X184" s="7" t="s">
        <v>131</v>
      </c>
      <c r="Y184" s="7" t="s">
        <v>237</v>
      </c>
      <c r="Z184" s="7" t="s">
        <v>238</v>
      </c>
      <c r="AA184" s="7" t="s">
        <v>239</v>
      </c>
      <c r="AB184" s="7" t="s">
        <v>240</v>
      </c>
      <c r="AC184" s="7" t="s">
        <v>62</v>
      </c>
      <c r="AD184" s="7" t="s">
        <v>153</v>
      </c>
      <c r="AE184" s="7" t="s">
        <v>64</v>
      </c>
      <c r="AF184" s="7" t="s">
        <v>241</v>
      </c>
      <c r="AG184" s="7" t="s">
        <v>66</v>
      </c>
      <c r="AH184" s="7" t="s">
        <v>249</v>
      </c>
      <c r="AI184" s="4">
        <v>5.0</v>
      </c>
      <c r="AJ184" s="7" t="s">
        <v>72</v>
      </c>
      <c r="AK184" s="7" t="s">
        <v>222</v>
      </c>
      <c r="AL184" s="7">
        <f>VLOOKUP(Y184,'Crop Temp Lookup'!$A$1:$G$30,4)</f>
        <v>25</v>
      </c>
      <c r="AM184" s="7">
        <f>VLOOKUP(Y184,'Crop Temp Lookup'!$A$1:$G$30,5)</f>
        <v>30</v>
      </c>
      <c r="AN184" s="7">
        <f>VLOOKUP(Y184,'Crop Temp Lookup'!$A$1:$G$30,7)</f>
        <v>400</v>
      </c>
      <c r="AO184" s="4">
        <f>VLOOKUP(Y184,'Crop Temp Lookup'!$A$14:$H$14,8)</f>
        <v>1200</v>
      </c>
      <c r="AP184" s="4">
        <v>500.0</v>
      </c>
      <c r="AQ184" s="4">
        <v>800.0</v>
      </c>
      <c r="AR184" s="4"/>
    </row>
    <row r="185" ht="12.75" customHeight="1">
      <c r="A185" s="7" t="s">
        <v>42</v>
      </c>
      <c r="B185" s="7" t="s">
        <v>128</v>
      </c>
      <c r="C185" s="12" t="s">
        <v>129</v>
      </c>
      <c r="D185" s="9" t="s">
        <v>45</v>
      </c>
      <c r="E185" s="9" t="s">
        <v>111</v>
      </c>
      <c r="F185" s="9" t="s">
        <v>103</v>
      </c>
      <c r="G185" s="9" t="s">
        <v>46</v>
      </c>
      <c r="H185" s="9" t="s">
        <v>47</v>
      </c>
      <c r="I185" s="9" t="s">
        <v>48</v>
      </c>
      <c r="J185" s="10" t="s">
        <v>49</v>
      </c>
      <c r="K185" s="10" t="s">
        <v>50</v>
      </c>
      <c r="L185" s="10" t="s">
        <v>51</v>
      </c>
      <c r="M185" s="10" t="s">
        <v>52</v>
      </c>
      <c r="N185" s="4" t="s">
        <v>53</v>
      </c>
      <c r="O185" s="4" t="s">
        <v>54</v>
      </c>
      <c r="X185" s="7" t="s">
        <v>131</v>
      </c>
      <c r="Y185" s="7" t="s">
        <v>237</v>
      </c>
      <c r="Z185" s="7" t="s">
        <v>238</v>
      </c>
      <c r="AA185" s="7" t="s">
        <v>239</v>
      </c>
      <c r="AB185" s="7" t="s">
        <v>240</v>
      </c>
      <c r="AC185" s="7" t="s">
        <v>71</v>
      </c>
      <c r="AD185" s="7" t="s">
        <v>72</v>
      </c>
      <c r="AE185" s="7" t="s">
        <v>84</v>
      </c>
      <c r="AF185" s="7" t="s">
        <v>241</v>
      </c>
      <c r="AG185" s="7" t="s">
        <v>66</v>
      </c>
      <c r="AH185" s="7" t="s">
        <v>249</v>
      </c>
      <c r="AI185" s="4">
        <v>5.0</v>
      </c>
      <c r="AJ185" s="7" t="s">
        <v>170</v>
      </c>
      <c r="AK185" s="7" t="s">
        <v>64</v>
      </c>
      <c r="AL185" s="7">
        <f>VLOOKUP(Y185,'Crop Temp Lookup'!$A$1:$G$30,4)</f>
        <v>25</v>
      </c>
      <c r="AM185" s="7">
        <f>VLOOKUP(Y185,'Crop Temp Lookup'!$A$1:$G$30,5)</f>
        <v>30</v>
      </c>
      <c r="AN185" s="7">
        <f>VLOOKUP(Y185,'Crop Temp Lookup'!$A$1:$G$30,7)</f>
        <v>400</v>
      </c>
      <c r="AO185" s="4">
        <f>VLOOKUP(Y185,'Crop Temp Lookup'!$A$14:$H$14,8)</f>
        <v>1200</v>
      </c>
      <c r="AP185" s="4">
        <v>500.0</v>
      </c>
      <c r="AQ185" s="4">
        <v>800.0</v>
      </c>
      <c r="AR185" s="4"/>
    </row>
    <row r="186" ht="12.75" customHeight="1">
      <c r="A186" s="7" t="s">
        <v>42</v>
      </c>
      <c r="B186" s="7" t="s">
        <v>134</v>
      </c>
      <c r="C186" s="12" t="s">
        <v>135</v>
      </c>
      <c r="D186" s="9" t="s">
        <v>46</v>
      </c>
      <c r="E186" s="9" t="s">
        <v>47</v>
      </c>
      <c r="F186" s="9" t="s">
        <v>48</v>
      </c>
      <c r="G186" s="9" t="s">
        <v>115</v>
      </c>
      <c r="H186" s="9" t="s">
        <v>49</v>
      </c>
      <c r="I186" s="9" t="s">
        <v>52</v>
      </c>
      <c r="J186" s="9" t="s">
        <v>50</v>
      </c>
      <c r="K186" s="4" t="s">
        <v>116</v>
      </c>
      <c r="L186" s="4" t="s">
        <v>54</v>
      </c>
      <c r="M186" s="4" t="s">
        <v>55</v>
      </c>
      <c r="X186" s="7" t="s">
        <v>136</v>
      </c>
      <c r="Y186" s="7" t="s">
        <v>237</v>
      </c>
      <c r="Z186" s="7" t="s">
        <v>238</v>
      </c>
      <c r="AA186" s="7" t="s">
        <v>239</v>
      </c>
      <c r="AB186" s="7" t="s">
        <v>240</v>
      </c>
      <c r="AC186" s="7" t="s">
        <v>62</v>
      </c>
      <c r="AD186" s="7" t="s">
        <v>85</v>
      </c>
      <c r="AE186" s="7" t="s">
        <v>154</v>
      </c>
      <c r="AF186" s="7" t="s">
        <v>241</v>
      </c>
      <c r="AG186" s="7" t="s">
        <v>66</v>
      </c>
      <c r="AH186" s="7" t="s">
        <v>249</v>
      </c>
      <c r="AI186" s="4">
        <v>5.0</v>
      </c>
      <c r="AJ186" s="7" t="s">
        <v>72</v>
      </c>
      <c r="AK186" s="7" t="s">
        <v>99</v>
      </c>
      <c r="AL186" s="7">
        <f>VLOOKUP(Y186,'Crop Temp Lookup'!$A$1:$G$30,4)</f>
        <v>25</v>
      </c>
      <c r="AM186" s="7">
        <f>VLOOKUP(Y186,'Crop Temp Lookup'!$A$1:$G$30,5)</f>
        <v>30</v>
      </c>
      <c r="AN186" s="7">
        <f>VLOOKUP(Y186,'Crop Temp Lookup'!$A$1:$G$30,7)</f>
        <v>400</v>
      </c>
      <c r="AO186" s="4">
        <f>VLOOKUP(Y186,'Crop Temp Lookup'!$A$14:$H$14,8)</f>
        <v>1200</v>
      </c>
      <c r="AP186" s="4">
        <v>500.0</v>
      </c>
      <c r="AQ186" s="4">
        <v>800.0</v>
      </c>
      <c r="AR186" s="4"/>
    </row>
    <row r="187" ht="12.75" customHeight="1">
      <c r="A187" s="7" t="s">
        <v>42</v>
      </c>
      <c r="B187" s="7" t="s">
        <v>134</v>
      </c>
      <c r="C187" s="12" t="s">
        <v>135</v>
      </c>
      <c r="D187" s="9" t="s">
        <v>46</v>
      </c>
      <c r="E187" s="9" t="s">
        <v>47</v>
      </c>
      <c r="F187" s="9" t="s">
        <v>48</v>
      </c>
      <c r="G187" s="9" t="s">
        <v>115</v>
      </c>
      <c r="H187" s="9" t="s">
        <v>49</v>
      </c>
      <c r="I187" s="9" t="s">
        <v>52</v>
      </c>
      <c r="J187" s="9" t="s">
        <v>50</v>
      </c>
      <c r="K187" s="4" t="s">
        <v>116</v>
      </c>
      <c r="L187" s="4" t="s">
        <v>54</v>
      </c>
      <c r="M187" s="4" t="s">
        <v>55</v>
      </c>
      <c r="X187" s="7" t="s">
        <v>136</v>
      </c>
      <c r="Y187" s="7" t="s">
        <v>237</v>
      </c>
      <c r="Z187" s="7" t="s">
        <v>238</v>
      </c>
      <c r="AA187" s="7" t="s">
        <v>239</v>
      </c>
      <c r="AB187" s="7" t="s">
        <v>240</v>
      </c>
      <c r="AC187" s="7" t="s">
        <v>71</v>
      </c>
      <c r="AD187" s="7" t="s">
        <v>72</v>
      </c>
      <c r="AE187" s="7" t="s">
        <v>84</v>
      </c>
      <c r="AF187" s="7" t="s">
        <v>241</v>
      </c>
      <c r="AG187" s="7" t="s">
        <v>66</v>
      </c>
      <c r="AH187" s="7" t="s">
        <v>249</v>
      </c>
      <c r="AI187" s="4">
        <v>5.0</v>
      </c>
      <c r="AJ187" s="7" t="s">
        <v>170</v>
      </c>
      <c r="AK187" s="7" t="s">
        <v>64</v>
      </c>
      <c r="AL187" s="7">
        <f>VLOOKUP(Y187,'Crop Temp Lookup'!$A$1:$G$30,4)</f>
        <v>25</v>
      </c>
      <c r="AM187" s="7">
        <f>VLOOKUP(Y187,'Crop Temp Lookup'!$A$1:$G$30,5)</f>
        <v>30</v>
      </c>
      <c r="AN187" s="7">
        <f>VLOOKUP(Y187,'Crop Temp Lookup'!$A$1:$G$30,7)</f>
        <v>400</v>
      </c>
      <c r="AO187" s="4">
        <f>VLOOKUP(Y187,'Crop Temp Lookup'!$A$14:$H$14,8)</f>
        <v>1200</v>
      </c>
      <c r="AP187" s="4">
        <v>500.0</v>
      </c>
      <c r="AQ187" s="4">
        <v>800.0</v>
      </c>
      <c r="AR187" s="4"/>
    </row>
    <row r="188" ht="12.75" customHeight="1">
      <c r="A188" s="7" t="s">
        <v>42</v>
      </c>
      <c r="B188" s="7" t="s">
        <v>137</v>
      </c>
      <c r="C188" s="12" t="s">
        <v>138</v>
      </c>
      <c r="D188" s="9" t="s">
        <v>46</v>
      </c>
      <c r="E188" s="9" t="s">
        <v>47</v>
      </c>
      <c r="F188" s="9" t="s">
        <v>48</v>
      </c>
      <c r="G188" s="9" t="s">
        <v>115</v>
      </c>
      <c r="H188" s="9" t="s">
        <v>49</v>
      </c>
      <c r="I188" s="9" t="s">
        <v>52</v>
      </c>
      <c r="J188" s="9" t="s">
        <v>50</v>
      </c>
      <c r="K188" s="4" t="s">
        <v>116</v>
      </c>
      <c r="L188" s="4" t="s">
        <v>54</v>
      </c>
      <c r="M188" s="4" t="s">
        <v>55</v>
      </c>
      <c r="N188" s="9" t="s">
        <v>56</v>
      </c>
      <c r="O188" s="4" t="s">
        <v>78</v>
      </c>
      <c r="P188" s="4" t="s">
        <v>79</v>
      </c>
      <c r="Q188" s="4" t="s">
        <v>91</v>
      </c>
      <c r="R188" s="4" t="s">
        <v>124</v>
      </c>
      <c r="X188" s="7" t="s">
        <v>139</v>
      </c>
      <c r="Y188" s="7" t="s">
        <v>237</v>
      </c>
      <c r="Z188" s="7" t="s">
        <v>238</v>
      </c>
      <c r="AA188" s="7" t="s">
        <v>239</v>
      </c>
      <c r="AB188" s="7" t="s">
        <v>240</v>
      </c>
      <c r="AC188" s="7" t="s">
        <v>62</v>
      </c>
      <c r="AD188" s="7" t="s">
        <v>82</v>
      </c>
      <c r="AE188" s="7" t="s">
        <v>64</v>
      </c>
      <c r="AF188" s="7" t="s">
        <v>241</v>
      </c>
      <c r="AG188" s="7" t="s">
        <v>66</v>
      </c>
      <c r="AH188" s="7" t="s">
        <v>249</v>
      </c>
      <c r="AI188" s="4">
        <v>5.0</v>
      </c>
      <c r="AJ188" s="7" t="s">
        <v>72</v>
      </c>
      <c r="AK188" s="7" t="s">
        <v>99</v>
      </c>
      <c r="AL188" s="7">
        <f>VLOOKUP(Y188,'Crop Temp Lookup'!$A$1:$G$30,4)</f>
        <v>25</v>
      </c>
      <c r="AM188" s="7">
        <f>VLOOKUP(Y188,'Crop Temp Lookup'!$A$1:$G$30,5)</f>
        <v>30</v>
      </c>
      <c r="AN188" s="7">
        <f>VLOOKUP(Y188,'Crop Temp Lookup'!$A$1:$G$30,7)</f>
        <v>400</v>
      </c>
      <c r="AO188" s="4">
        <f>VLOOKUP(Y188,'Crop Temp Lookup'!$A$14:$H$14,8)</f>
        <v>1200</v>
      </c>
      <c r="AP188" s="4">
        <v>500.0</v>
      </c>
      <c r="AQ188" s="4">
        <v>800.0</v>
      </c>
      <c r="AR188" s="4"/>
    </row>
    <row r="189" ht="12.75" customHeight="1">
      <c r="A189" s="7" t="s">
        <v>42</v>
      </c>
      <c r="B189" s="7" t="s">
        <v>137</v>
      </c>
      <c r="C189" s="12" t="s">
        <v>138</v>
      </c>
      <c r="D189" s="9" t="s">
        <v>46</v>
      </c>
      <c r="E189" s="9" t="s">
        <v>47</v>
      </c>
      <c r="F189" s="9" t="s">
        <v>48</v>
      </c>
      <c r="G189" s="9" t="s">
        <v>115</v>
      </c>
      <c r="H189" s="9" t="s">
        <v>49</v>
      </c>
      <c r="I189" s="9" t="s">
        <v>52</v>
      </c>
      <c r="J189" s="9" t="s">
        <v>50</v>
      </c>
      <c r="K189" s="4" t="s">
        <v>116</v>
      </c>
      <c r="L189" s="4" t="s">
        <v>54</v>
      </c>
      <c r="M189" s="4" t="s">
        <v>55</v>
      </c>
      <c r="N189" s="9" t="s">
        <v>56</v>
      </c>
      <c r="O189" s="4" t="s">
        <v>78</v>
      </c>
      <c r="P189" s="4" t="s">
        <v>79</v>
      </c>
      <c r="Q189" s="4" t="s">
        <v>91</v>
      </c>
      <c r="R189" s="4" t="s">
        <v>124</v>
      </c>
      <c r="X189" s="7" t="s">
        <v>139</v>
      </c>
      <c r="Y189" s="7" t="s">
        <v>237</v>
      </c>
      <c r="Z189" s="7" t="s">
        <v>238</v>
      </c>
      <c r="AA189" s="7" t="s">
        <v>239</v>
      </c>
      <c r="AB189" s="7" t="s">
        <v>240</v>
      </c>
      <c r="AC189" s="7" t="s">
        <v>71</v>
      </c>
      <c r="AD189" s="7" t="s">
        <v>84</v>
      </c>
      <c r="AE189" s="7" t="s">
        <v>126</v>
      </c>
      <c r="AF189" s="7" t="s">
        <v>241</v>
      </c>
      <c r="AG189" s="7" t="s">
        <v>66</v>
      </c>
      <c r="AH189" s="7" t="s">
        <v>249</v>
      </c>
      <c r="AI189" s="4">
        <v>5.0</v>
      </c>
      <c r="AJ189" s="7" t="s">
        <v>230</v>
      </c>
      <c r="AK189" s="7" t="s">
        <v>64</v>
      </c>
      <c r="AL189" s="7">
        <f>VLOOKUP(Y189,'Crop Temp Lookup'!$A$1:$G$30,4)</f>
        <v>25</v>
      </c>
      <c r="AM189" s="7">
        <f>VLOOKUP(Y189,'Crop Temp Lookup'!$A$1:$G$30,5)</f>
        <v>30</v>
      </c>
      <c r="AN189" s="7">
        <f>VLOOKUP(Y189,'Crop Temp Lookup'!$A$1:$G$30,7)</f>
        <v>400</v>
      </c>
      <c r="AO189" s="4">
        <f>VLOOKUP(Y189,'Crop Temp Lookup'!$A$14:$H$14,8)</f>
        <v>1200</v>
      </c>
      <c r="AP189" s="4">
        <v>500.0</v>
      </c>
      <c r="AQ189" s="4">
        <v>800.0</v>
      </c>
      <c r="AR189" s="4"/>
    </row>
    <row r="190" ht="12.75" customHeight="1">
      <c r="A190" s="7" t="s">
        <v>42</v>
      </c>
      <c r="B190" s="7" t="s">
        <v>140</v>
      </c>
      <c r="C190" s="12" t="s">
        <v>141</v>
      </c>
      <c r="D190" s="9" t="s">
        <v>103</v>
      </c>
      <c r="E190" s="9" t="s">
        <v>46</v>
      </c>
      <c r="F190" s="9" t="s">
        <v>47</v>
      </c>
      <c r="G190" s="9" t="s">
        <v>48</v>
      </c>
      <c r="H190" s="9" t="s">
        <v>115</v>
      </c>
      <c r="I190" s="9" t="s">
        <v>123</v>
      </c>
      <c r="J190" s="9" t="s">
        <v>49</v>
      </c>
      <c r="K190" s="9" t="s">
        <v>52</v>
      </c>
      <c r="L190" s="9" t="s">
        <v>50</v>
      </c>
      <c r="M190" s="4" t="s">
        <v>116</v>
      </c>
      <c r="N190" s="4" t="s">
        <v>53</v>
      </c>
      <c r="O190" s="4" t="s">
        <v>54</v>
      </c>
      <c r="P190" s="4" t="s">
        <v>55</v>
      </c>
      <c r="Q190" s="9" t="s">
        <v>56</v>
      </c>
      <c r="R190" s="11" t="s">
        <v>57</v>
      </c>
      <c r="S190" s="4" t="s">
        <v>78</v>
      </c>
      <c r="T190" s="4" t="s">
        <v>88</v>
      </c>
      <c r="U190" s="4" t="s">
        <v>79</v>
      </c>
      <c r="V190" s="4" t="s">
        <v>80</v>
      </c>
      <c r="W190" s="4" t="s">
        <v>91</v>
      </c>
      <c r="X190" s="7" t="s">
        <v>142</v>
      </c>
      <c r="Y190" s="7" t="s">
        <v>237</v>
      </c>
      <c r="Z190" s="7" t="s">
        <v>238</v>
      </c>
      <c r="AA190" s="7" t="s">
        <v>239</v>
      </c>
      <c r="AB190" s="7" t="s">
        <v>240</v>
      </c>
      <c r="AC190" s="7" t="s">
        <v>62</v>
      </c>
      <c r="AD190" s="7" t="s">
        <v>82</v>
      </c>
      <c r="AE190" s="7" t="s">
        <v>154</v>
      </c>
      <c r="AF190" s="7" t="s">
        <v>241</v>
      </c>
      <c r="AG190" s="7" t="s">
        <v>66</v>
      </c>
      <c r="AH190" s="7" t="s">
        <v>249</v>
      </c>
      <c r="AI190" s="4">
        <v>5.0</v>
      </c>
      <c r="AJ190" s="7" t="s">
        <v>73</v>
      </c>
      <c r="AK190" s="7" t="s">
        <v>99</v>
      </c>
      <c r="AL190" s="7">
        <f>VLOOKUP(Y190,'Crop Temp Lookup'!$A$1:$G$30,4)</f>
        <v>25</v>
      </c>
      <c r="AM190" s="7">
        <f>VLOOKUP(Y190,'Crop Temp Lookup'!$A$1:$G$30,5)</f>
        <v>30</v>
      </c>
      <c r="AN190" s="7">
        <f>VLOOKUP(Y190,'Crop Temp Lookup'!$A$1:$G$30,7)</f>
        <v>400</v>
      </c>
      <c r="AO190" s="4">
        <f>VLOOKUP(Y190,'Crop Temp Lookup'!$A$14:$H$14,8)</f>
        <v>1200</v>
      </c>
      <c r="AP190" s="4">
        <v>500.0</v>
      </c>
      <c r="AQ190" s="4">
        <v>800.0</v>
      </c>
      <c r="AR190" s="4"/>
    </row>
    <row r="191" ht="12.75" customHeight="1">
      <c r="A191" s="7" t="s">
        <v>42</v>
      </c>
      <c r="B191" s="7" t="s">
        <v>140</v>
      </c>
      <c r="C191" s="12" t="s">
        <v>141</v>
      </c>
      <c r="D191" s="9" t="s">
        <v>103</v>
      </c>
      <c r="E191" s="9" t="s">
        <v>46</v>
      </c>
      <c r="F191" s="9" t="s">
        <v>47</v>
      </c>
      <c r="G191" s="9" t="s">
        <v>48</v>
      </c>
      <c r="H191" s="9" t="s">
        <v>115</v>
      </c>
      <c r="I191" s="9" t="s">
        <v>123</v>
      </c>
      <c r="J191" s="9" t="s">
        <v>49</v>
      </c>
      <c r="K191" s="9" t="s">
        <v>52</v>
      </c>
      <c r="L191" s="9" t="s">
        <v>50</v>
      </c>
      <c r="M191" s="4" t="s">
        <v>116</v>
      </c>
      <c r="N191" s="4" t="s">
        <v>53</v>
      </c>
      <c r="O191" s="4" t="s">
        <v>54</v>
      </c>
      <c r="P191" s="4" t="s">
        <v>55</v>
      </c>
      <c r="Q191" s="9" t="s">
        <v>56</v>
      </c>
      <c r="R191" s="11" t="s">
        <v>57</v>
      </c>
      <c r="S191" s="4" t="s">
        <v>78</v>
      </c>
      <c r="T191" s="4" t="s">
        <v>88</v>
      </c>
      <c r="U191" s="4" t="s">
        <v>79</v>
      </c>
      <c r="V191" s="4" t="s">
        <v>80</v>
      </c>
      <c r="W191" s="4" t="s">
        <v>91</v>
      </c>
      <c r="X191" s="7" t="s">
        <v>142</v>
      </c>
      <c r="Y191" s="7" t="s">
        <v>237</v>
      </c>
      <c r="Z191" s="7" t="s">
        <v>238</v>
      </c>
      <c r="AA191" s="7" t="s">
        <v>239</v>
      </c>
      <c r="AB191" s="7" t="s">
        <v>240</v>
      </c>
      <c r="AC191" s="7" t="s">
        <v>71</v>
      </c>
      <c r="AD191" s="7" t="s">
        <v>84</v>
      </c>
      <c r="AE191" s="7" t="s">
        <v>250</v>
      </c>
      <c r="AF191" s="7" t="s">
        <v>241</v>
      </c>
      <c r="AG191" s="7" t="s">
        <v>66</v>
      </c>
      <c r="AH191" s="7" t="s">
        <v>249</v>
      </c>
      <c r="AI191" s="4">
        <v>5.0</v>
      </c>
      <c r="AJ191" s="7" t="s">
        <v>63</v>
      </c>
      <c r="AK191" s="7" t="s">
        <v>64</v>
      </c>
      <c r="AL191" s="7">
        <f>VLOOKUP(Y191,'Crop Temp Lookup'!$A$1:$G$30,4)</f>
        <v>25</v>
      </c>
      <c r="AM191" s="7">
        <f>VLOOKUP(Y191,'Crop Temp Lookup'!$A$1:$G$30,5)</f>
        <v>30</v>
      </c>
      <c r="AN191" s="7">
        <f>VLOOKUP(Y191,'Crop Temp Lookup'!$A$1:$G$30,7)</f>
        <v>400</v>
      </c>
      <c r="AO191" s="4">
        <f>VLOOKUP(Y191,'Crop Temp Lookup'!$A$14:$H$14,8)</f>
        <v>1200</v>
      </c>
      <c r="AP191" s="4">
        <v>500.0</v>
      </c>
      <c r="AQ191" s="4">
        <v>800.0</v>
      </c>
      <c r="AR191" s="4"/>
    </row>
    <row r="192" ht="12.75" customHeight="1">
      <c r="A192" s="7" t="s">
        <v>42</v>
      </c>
      <c r="B192" s="7" t="s">
        <v>43</v>
      </c>
      <c r="C192" s="12" t="s">
        <v>70</v>
      </c>
      <c r="D192" s="9" t="s">
        <v>45</v>
      </c>
      <c r="E192" s="9" t="s">
        <v>46</v>
      </c>
      <c r="F192" s="9" t="s">
        <v>47</v>
      </c>
      <c r="G192" s="9" t="s">
        <v>48</v>
      </c>
      <c r="H192" s="10" t="s">
        <v>49</v>
      </c>
      <c r="I192" s="10" t="s">
        <v>50</v>
      </c>
      <c r="J192" s="10" t="s">
        <v>51</v>
      </c>
      <c r="K192" s="10" t="s">
        <v>52</v>
      </c>
      <c r="L192" s="4" t="s">
        <v>53</v>
      </c>
      <c r="M192" s="4" t="s">
        <v>54</v>
      </c>
      <c r="N192" s="4" t="s">
        <v>55</v>
      </c>
      <c r="O192" s="4" t="s">
        <v>56</v>
      </c>
      <c r="P192" s="11" t="s">
        <v>57</v>
      </c>
      <c r="X192" s="7" t="s">
        <v>58</v>
      </c>
      <c r="Y192" s="4" t="s">
        <v>251</v>
      </c>
      <c r="Z192" s="7" t="s">
        <v>252</v>
      </c>
      <c r="AA192" s="7" t="s">
        <v>239</v>
      </c>
      <c r="AB192" s="7" t="s">
        <v>253</v>
      </c>
      <c r="AC192" s="7" t="s">
        <v>61</v>
      </c>
      <c r="AD192" s="7" t="s">
        <v>63</v>
      </c>
      <c r="AE192" s="7" t="s">
        <v>64</v>
      </c>
      <c r="AF192" s="7" t="s">
        <v>254</v>
      </c>
      <c r="AG192" s="7" t="s">
        <v>66</v>
      </c>
      <c r="AH192" s="7" t="s">
        <v>255</v>
      </c>
      <c r="AI192" s="4">
        <v>5.0</v>
      </c>
      <c r="AJ192" s="7" t="s">
        <v>149</v>
      </c>
      <c r="AK192" s="7" t="s">
        <v>69</v>
      </c>
      <c r="AL192" s="7">
        <f>VLOOKUP(Y192,'Crop Temp Lookup'!$A$1:$G$30,4)</f>
        <v>10</v>
      </c>
      <c r="AM192" s="7">
        <f>VLOOKUP(Y192,'Crop Temp Lookup'!$A$1:$G$30,5)</f>
        <v>30</v>
      </c>
      <c r="AN192" s="7">
        <f>VLOOKUP(Y192,'Crop Temp Lookup'!$A$1:$G$9,7)</f>
        <v>250</v>
      </c>
      <c r="AO192" s="7">
        <f>VLOOKUP(Y192,'Crop Temp Lookup'!$A$1:$H$9,8)</f>
        <v>1000</v>
      </c>
      <c r="AP192" s="4">
        <v>450.0</v>
      </c>
      <c r="AQ192" s="4">
        <v>650.0</v>
      </c>
    </row>
    <row r="193" ht="12.75" customHeight="1">
      <c r="A193" s="7" t="s">
        <v>42</v>
      </c>
      <c r="B193" s="7" t="s">
        <v>76</v>
      </c>
      <c r="C193" s="12" t="s">
        <v>77</v>
      </c>
      <c r="D193" s="9" t="s">
        <v>45</v>
      </c>
      <c r="E193" s="9" t="s">
        <v>46</v>
      </c>
      <c r="F193" s="9" t="s">
        <v>48</v>
      </c>
      <c r="G193" s="9" t="s">
        <v>49</v>
      </c>
      <c r="H193" s="9" t="s">
        <v>52</v>
      </c>
      <c r="I193" s="9" t="s">
        <v>53</v>
      </c>
      <c r="J193" s="9" t="s">
        <v>54</v>
      </c>
      <c r="K193" s="4" t="s">
        <v>55</v>
      </c>
      <c r="L193" s="4" t="s">
        <v>56</v>
      </c>
      <c r="M193" s="11" t="s">
        <v>57</v>
      </c>
      <c r="N193" s="4" t="s">
        <v>78</v>
      </c>
      <c r="O193" s="4" t="s">
        <v>79</v>
      </c>
      <c r="P193" s="4" t="s">
        <v>80</v>
      </c>
      <c r="X193" s="7" t="s">
        <v>81</v>
      </c>
      <c r="Y193" s="4" t="s">
        <v>251</v>
      </c>
      <c r="Z193" s="7" t="s">
        <v>252</v>
      </c>
      <c r="AA193" s="7" t="s">
        <v>239</v>
      </c>
      <c r="AB193" s="7" t="s">
        <v>253</v>
      </c>
      <c r="AC193" s="7" t="s">
        <v>62</v>
      </c>
      <c r="AD193" s="7" t="s">
        <v>82</v>
      </c>
      <c r="AE193" s="7" t="s">
        <v>64</v>
      </c>
      <c r="AF193" s="7" t="s">
        <v>254</v>
      </c>
      <c r="AG193" s="7" t="s">
        <v>66</v>
      </c>
      <c r="AH193" s="7" t="s">
        <v>255</v>
      </c>
      <c r="AI193" s="4">
        <v>5.0</v>
      </c>
      <c r="AJ193" s="7" t="s">
        <v>83</v>
      </c>
      <c r="AK193" s="7" t="s">
        <v>69</v>
      </c>
      <c r="AL193" s="7">
        <f>VLOOKUP(Y193,'Crop Temp Lookup'!$A$1:$G$30,4)</f>
        <v>10</v>
      </c>
      <c r="AM193" s="7">
        <f>VLOOKUP(Y193,'Crop Temp Lookup'!$A$1:$G$30,5)</f>
        <v>30</v>
      </c>
      <c r="AN193" s="7">
        <f>VLOOKUP(Y193,'Crop Temp Lookup'!$A$1:$G$9,7)</f>
        <v>250</v>
      </c>
      <c r="AO193" s="7">
        <f>VLOOKUP(Y193,'Crop Temp Lookup'!$A$1:$H$9,8)</f>
        <v>1000</v>
      </c>
      <c r="AP193" s="4">
        <v>450.0</v>
      </c>
      <c r="AQ193" s="4">
        <v>650.0</v>
      </c>
    </row>
    <row r="194" ht="12.75" customHeight="1">
      <c r="A194" s="7" t="s">
        <v>42</v>
      </c>
      <c r="B194" s="7" t="s">
        <v>76</v>
      </c>
      <c r="C194" s="12" t="s">
        <v>77</v>
      </c>
      <c r="D194" s="9" t="s">
        <v>45</v>
      </c>
      <c r="E194" s="9" t="s">
        <v>46</v>
      </c>
      <c r="F194" s="9" t="s">
        <v>48</v>
      </c>
      <c r="G194" s="9" t="s">
        <v>49</v>
      </c>
      <c r="H194" s="9" t="s">
        <v>52</v>
      </c>
      <c r="I194" s="9" t="s">
        <v>53</v>
      </c>
      <c r="J194" s="9" t="s">
        <v>54</v>
      </c>
      <c r="K194" s="4" t="s">
        <v>55</v>
      </c>
      <c r="L194" s="4" t="s">
        <v>56</v>
      </c>
      <c r="M194" s="11" t="s">
        <v>57</v>
      </c>
      <c r="N194" s="4" t="s">
        <v>78</v>
      </c>
      <c r="O194" s="4" t="s">
        <v>79</v>
      </c>
      <c r="P194" s="4" t="s">
        <v>80</v>
      </c>
      <c r="X194" s="7" t="s">
        <v>81</v>
      </c>
      <c r="Y194" s="4" t="s">
        <v>251</v>
      </c>
      <c r="Z194" s="7" t="s">
        <v>252</v>
      </c>
      <c r="AA194" s="7" t="s">
        <v>239</v>
      </c>
      <c r="AB194" s="7" t="s">
        <v>253</v>
      </c>
      <c r="AC194" s="7" t="s">
        <v>71</v>
      </c>
      <c r="AD194" s="7" t="s">
        <v>72</v>
      </c>
      <c r="AE194" s="7" t="s">
        <v>84</v>
      </c>
      <c r="AF194" s="7" t="s">
        <v>254</v>
      </c>
      <c r="AG194" s="7" t="s">
        <v>66</v>
      </c>
      <c r="AH194" s="7" t="s">
        <v>255</v>
      </c>
      <c r="AI194" s="4">
        <v>5.0</v>
      </c>
      <c r="AJ194" s="7" t="s">
        <v>74</v>
      </c>
      <c r="AK194" s="7" t="s">
        <v>85</v>
      </c>
      <c r="AL194" s="7">
        <f>VLOOKUP(Y194,'Crop Temp Lookup'!$A$1:$G$30,4)</f>
        <v>10</v>
      </c>
      <c r="AM194" s="7">
        <f>VLOOKUP(Y194,'Crop Temp Lookup'!$A$1:$G$30,5)</f>
        <v>30</v>
      </c>
      <c r="AN194" s="7">
        <f>VLOOKUP(Y194,'Crop Temp Lookup'!$A$1:$G$9,7)</f>
        <v>250</v>
      </c>
      <c r="AO194" s="7">
        <f>VLOOKUP(Y194,'Crop Temp Lookup'!$A$1:$H$9,8)</f>
        <v>1000</v>
      </c>
      <c r="AP194" s="4">
        <v>450.0</v>
      </c>
      <c r="AQ194" s="4">
        <v>650.0</v>
      </c>
    </row>
    <row r="195" ht="12.75" customHeight="1">
      <c r="A195" s="7" t="s">
        <v>42</v>
      </c>
      <c r="B195" s="7" t="s">
        <v>86</v>
      </c>
      <c r="C195" s="12" t="s">
        <v>87</v>
      </c>
      <c r="D195" s="9" t="s">
        <v>48</v>
      </c>
      <c r="E195" s="9" t="s">
        <v>49</v>
      </c>
      <c r="F195" s="9" t="s">
        <v>52</v>
      </c>
      <c r="G195" s="9" t="s">
        <v>51</v>
      </c>
      <c r="H195" s="9" t="s">
        <v>53</v>
      </c>
      <c r="I195" s="9" t="s">
        <v>54</v>
      </c>
      <c r="J195" s="9" t="s">
        <v>55</v>
      </c>
      <c r="K195" s="9" t="s">
        <v>56</v>
      </c>
      <c r="L195" s="11" t="s">
        <v>57</v>
      </c>
      <c r="M195" s="4" t="s">
        <v>78</v>
      </c>
      <c r="N195" s="4" t="s">
        <v>88</v>
      </c>
      <c r="O195" s="4" t="s">
        <v>89</v>
      </c>
      <c r="P195" s="4" t="s">
        <v>90</v>
      </c>
      <c r="Q195" s="4" t="s">
        <v>79</v>
      </c>
      <c r="R195" s="4" t="s">
        <v>80</v>
      </c>
      <c r="S195" s="4" t="s">
        <v>91</v>
      </c>
      <c r="X195" s="7" t="s">
        <v>92</v>
      </c>
      <c r="Y195" s="4" t="s">
        <v>251</v>
      </c>
      <c r="Z195" s="7" t="s">
        <v>252</v>
      </c>
      <c r="AA195" s="7" t="s">
        <v>239</v>
      </c>
      <c r="AB195" s="7" t="s">
        <v>253</v>
      </c>
      <c r="AC195" s="7" t="s">
        <v>62</v>
      </c>
      <c r="AD195" s="7" t="s">
        <v>82</v>
      </c>
      <c r="AE195" s="7" t="s">
        <v>64</v>
      </c>
      <c r="AF195" s="7" t="s">
        <v>254</v>
      </c>
      <c r="AG195" s="7" t="s">
        <v>66</v>
      </c>
      <c r="AH195" s="7" t="s">
        <v>255</v>
      </c>
      <c r="AI195" s="4">
        <v>5.0</v>
      </c>
      <c r="AJ195" s="7" t="s">
        <v>83</v>
      </c>
      <c r="AK195" s="7" t="s">
        <v>69</v>
      </c>
      <c r="AL195" s="7">
        <f>VLOOKUP(Y195,'Crop Temp Lookup'!$A$1:$G$30,4)</f>
        <v>10</v>
      </c>
      <c r="AM195" s="7">
        <f>VLOOKUP(Y195,'Crop Temp Lookup'!$A$1:$G$30,5)</f>
        <v>30</v>
      </c>
      <c r="AN195" s="7">
        <f>VLOOKUP(Y195,'Crop Temp Lookup'!$A$1:$G$9,7)</f>
        <v>250</v>
      </c>
      <c r="AO195" s="7">
        <f>VLOOKUP(Y195,'Crop Temp Lookup'!$A$1:$H$9,8)</f>
        <v>1000</v>
      </c>
      <c r="AP195" s="4">
        <v>450.0</v>
      </c>
      <c r="AQ195" s="4">
        <v>650.0</v>
      </c>
    </row>
    <row r="196" ht="12.75" customHeight="1">
      <c r="A196" s="7" t="s">
        <v>42</v>
      </c>
      <c r="B196" s="7" t="s">
        <v>86</v>
      </c>
      <c r="C196" s="12" t="s">
        <v>87</v>
      </c>
      <c r="D196" s="9" t="s">
        <v>48</v>
      </c>
      <c r="E196" s="9" t="s">
        <v>49</v>
      </c>
      <c r="F196" s="9" t="s">
        <v>52</v>
      </c>
      <c r="G196" s="9" t="s">
        <v>51</v>
      </c>
      <c r="H196" s="9" t="s">
        <v>53</v>
      </c>
      <c r="I196" s="9" t="s">
        <v>54</v>
      </c>
      <c r="J196" s="9" t="s">
        <v>55</v>
      </c>
      <c r="K196" s="9" t="s">
        <v>56</v>
      </c>
      <c r="L196" s="11" t="s">
        <v>57</v>
      </c>
      <c r="M196" s="4" t="s">
        <v>78</v>
      </c>
      <c r="N196" s="4" t="s">
        <v>88</v>
      </c>
      <c r="O196" s="4" t="s">
        <v>89</v>
      </c>
      <c r="P196" s="4" t="s">
        <v>90</v>
      </c>
      <c r="Q196" s="4" t="s">
        <v>79</v>
      </c>
      <c r="R196" s="4" t="s">
        <v>80</v>
      </c>
      <c r="S196" s="4" t="s">
        <v>91</v>
      </c>
      <c r="X196" s="7" t="s">
        <v>92</v>
      </c>
      <c r="Y196" s="4" t="s">
        <v>251</v>
      </c>
      <c r="Z196" s="7" t="s">
        <v>252</v>
      </c>
      <c r="AA196" s="7" t="s">
        <v>239</v>
      </c>
      <c r="AB196" s="7" t="s">
        <v>253</v>
      </c>
      <c r="AC196" s="7" t="s">
        <v>71</v>
      </c>
      <c r="AD196" s="7" t="s">
        <v>94</v>
      </c>
      <c r="AE196" s="7" t="s">
        <v>84</v>
      </c>
      <c r="AF196" s="7" t="s">
        <v>254</v>
      </c>
      <c r="AG196" s="7" t="s">
        <v>66</v>
      </c>
      <c r="AH196" s="7" t="s">
        <v>255</v>
      </c>
      <c r="AI196" s="4">
        <v>5.0</v>
      </c>
      <c r="AJ196" s="7" t="s">
        <v>127</v>
      </c>
      <c r="AK196" s="7" t="s">
        <v>85</v>
      </c>
      <c r="AL196" s="7">
        <f>VLOOKUP(Y196,'Crop Temp Lookup'!$A$1:$G$30,4)</f>
        <v>10</v>
      </c>
      <c r="AM196" s="7">
        <f>VLOOKUP(Y196,'Crop Temp Lookup'!$A$1:$G$30,5)</f>
        <v>30</v>
      </c>
      <c r="AN196" s="7">
        <f>VLOOKUP(Y196,'Crop Temp Lookup'!$A$1:$G$9,7)</f>
        <v>250</v>
      </c>
      <c r="AO196" s="7">
        <f>VLOOKUP(Y196,'Crop Temp Lookup'!$A$1:$H$9,8)</f>
        <v>1000</v>
      </c>
      <c r="AP196" s="4">
        <v>450.0</v>
      </c>
      <c r="AQ196" s="4">
        <v>650.0</v>
      </c>
    </row>
    <row r="197" ht="12.75" customHeight="1">
      <c r="A197" s="7" t="s">
        <v>42</v>
      </c>
      <c r="B197" s="7" t="s">
        <v>100</v>
      </c>
      <c r="C197" s="12" t="s">
        <v>101</v>
      </c>
      <c r="D197" s="9" t="s">
        <v>102</v>
      </c>
      <c r="E197" s="9" t="s">
        <v>103</v>
      </c>
      <c r="F197" s="9" t="s">
        <v>104</v>
      </c>
      <c r="G197" s="9" t="s">
        <v>46</v>
      </c>
      <c r="H197" s="13"/>
      <c r="I197" s="13"/>
      <c r="J197" s="13"/>
      <c r="K197" s="13"/>
      <c r="X197" s="7" t="s">
        <v>105</v>
      </c>
      <c r="Y197" s="4" t="s">
        <v>251</v>
      </c>
      <c r="Z197" s="7" t="s">
        <v>252</v>
      </c>
      <c r="AA197" s="7" t="s">
        <v>239</v>
      </c>
      <c r="AB197" s="7" t="s">
        <v>253</v>
      </c>
      <c r="AC197" s="7" t="s">
        <v>62</v>
      </c>
      <c r="AD197" s="7" t="s">
        <v>85</v>
      </c>
      <c r="AE197" s="7" t="s">
        <v>64</v>
      </c>
      <c r="AF197" s="7" t="s">
        <v>254</v>
      </c>
      <c r="AG197" s="7" t="s">
        <v>66</v>
      </c>
      <c r="AH197" s="7" t="s">
        <v>221</v>
      </c>
      <c r="AI197" s="4">
        <v>4.0</v>
      </c>
      <c r="AJ197" s="7" t="s">
        <v>68</v>
      </c>
      <c r="AK197" s="7" t="s">
        <v>256</v>
      </c>
      <c r="AL197" s="7">
        <f>VLOOKUP(Y197,'Crop Temp Lookup'!$A$1:$G$30,4)</f>
        <v>10</v>
      </c>
      <c r="AM197" s="7">
        <f>VLOOKUP(Y197,'Crop Temp Lookup'!$A$1:$G$30,5)</f>
        <v>30</v>
      </c>
      <c r="AN197" s="7">
        <f>VLOOKUP(Y197,'Crop Temp Lookup'!$A$1:$G$9,7)</f>
        <v>250</v>
      </c>
      <c r="AO197" s="7">
        <f>VLOOKUP(Y197,'Crop Temp Lookup'!$A$1:$H$9,8)</f>
        <v>1000</v>
      </c>
      <c r="AP197" s="4">
        <v>450.0</v>
      </c>
      <c r="AQ197" s="4">
        <v>650.0</v>
      </c>
    </row>
    <row r="198" ht="12.75" customHeight="1">
      <c r="A198" s="7" t="s">
        <v>42</v>
      </c>
      <c r="B198" s="7" t="s">
        <v>100</v>
      </c>
      <c r="C198" s="12" t="s">
        <v>101</v>
      </c>
      <c r="D198" s="9" t="s">
        <v>102</v>
      </c>
      <c r="E198" s="9" t="s">
        <v>103</v>
      </c>
      <c r="F198" s="9" t="s">
        <v>104</v>
      </c>
      <c r="G198" s="9" t="s">
        <v>46</v>
      </c>
      <c r="H198" s="13"/>
      <c r="I198" s="13"/>
      <c r="J198" s="13"/>
      <c r="K198" s="13"/>
      <c r="X198" s="7" t="s">
        <v>105</v>
      </c>
      <c r="Y198" s="4" t="s">
        <v>251</v>
      </c>
      <c r="Z198" s="7" t="s">
        <v>252</v>
      </c>
      <c r="AA198" s="7" t="s">
        <v>239</v>
      </c>
      <c r="AB198" s="7" t="s">
        <v>253</v>
      </c>
      <c r="AC198" s="7" t="s">
        <v>71</v>
      </c>
      <c r="AD198" s="7" t="s">
        <v>150</v>
      </c>
      <c r="AE198" s="7" t="s">
        <v>151</v>
      </c>
      <c r="AF198" s="7" t="s">
        <v>254</v>
      </c>
      <c r="AG198" s="7" t="s">
        <v>66</v>
      </c>
      <c r="AH198" s="7" t="s">
        <v>221</v>
      </c>
      <c r="AI198" s="4">
        <v>4.0</v>
      </c>
      <c r="AJ198" s="7" t="s">
        <v>119</v>
      </c>
      <c r="AK198" s="7" t="s">
        <v>75</v>
      </c>
      <c r="AL198" s="7">
        <f>VLOOKUP(Y198,'Crop Temp Lookup'!$A$1:$G$30,4)</f>
        <v>10</v>
      </c>
      <c r="AM198" s="7">
        <f>VLOOKUP(Y198,'Crop Temp Lookup'!$A$1:$G$30,5)</f>
        <v>30</v>
      </c>
      <c r="AN198" s="7">
        <f>VLOOKUP(Y198,'Crop Temp Lookup'!$A$1:$G$9,7)</f>
        <v>250</v>
      </c>
      <c r="AO198" s="7">
        <f>VLOOKUP(Y198,'Crop Temp Lookup'!$A$1:$H$9,8)</f>
        <v>1000</v>
      </c>
      <c r="AP198" s="4">
        <v>450.0</v>
      </c>
      <c r="AQ198" s="4">
        <v>650.0</v>
      </c>
    </row>
    <row r="199" ht="12.75" customHeight="1">
      <c r="A199" s="7" t="s">
        <v>42</v>
      </c>
      <c r="B199" s="7" t="s">
        <v>109</v>
      </c>
      <c r="C199" s="12" t="s">
        <v>110</v>
      </c>
      <c r="D199" s="9" t="s">
        <v>102</v>
      </c>
      <c r="E199" s="9" t="s">
        <v>111</v>
      </c>
      <c r="F199" s="9" t="s">
        <v>103</v>
      </c>
      <c r="G199" s="9" t="s">
        <v>104</v>
      </c>
      <c r="H199" s="9" t="s">
        <v>46</v>
      </c>
      <c r="I199" s="9" t="s">
        <v>53</v>
      </c>
      <c r="J199" s="9" t="s">
        <v>80</v>
      </c>
      <c r="K199" s="13"/>
      <c r="X199" s="7" t="s">
        <v>112</v>
      </c>
      <c r="Y199" s="4" t="s">
        <v>251</v>
      </c>
      <c r="Z199" s="7" t="s">
        <v>252</v>
      </c>
      <c r="AA199" s="7" t="s">
        <v>239</v>
      </c>
      <c r="AB199" s="7" t="s">
        <v>253</v>
      </c>
      <c r="AC199" s="7" t="s">
        <v>61</v>
      </c>
      <c r="AD199" s="7" t="s">
        <v>153</v>
      </c>
      <c r="AE199" s="7" t="s">
        <v>63</v>
      </c>
      <c r="AF199" s="7" t="s">
        <v>254</v>
      </c>
      <c r="AG199" s="7" t="s">
        <v>66</v>
      </c>
      <c r="AH199" s="7" t="s">
        <v>221</v>
      </c>
      <c r="AI199" s="4">
        <v>4.0</v>
      </c>
      <c r="AJ199" s="7" t="s">
        <v>148</v>
      </c>
      <c r="AK199" s="7" t="s">
        <v>93</v>
      </c>
      <c r="AL199" s="7">
        <f>VLOOKUP(Y199,'Crop Temp Lookup'!$A$1:$G$30,4)</f>
        <v>10</v>
      </c>
      <c r="AM199" s="7">
        <f>VLOOKUP(Y199,'Crop Temp Lookup'!$A$1:$G$30,5)</f>
        <v>30</v>
      </c>
      <c r="AN199" s="7">
        <f>VLOOKUP(Y199,'Crop Temp Lookup'!$A$1:$G$9,7)</f>
        <v>250</v>
      </c>
      <c r="AO199" s="7">
        <f>VLOOKUP(Y199,'Crop Temp Lookup'!$A$1:$H$9,8)</f>
        <v>1000</v>
      </c>
      <c r="AP199" s="4">
        <v>450.0</v>
      </c>
      <c r="AQ199" s="4">
        <v>650.0</v>
      </c>
    </row>
    <row r="200" ht="12.75" customHeight="1">
      <c r="A200" s="7" t="s">
        <v>42</v>
      </c>
      <c r="B200" s="7" t="s">
        <v>113</v>
      </c>
      <c r="C200" s="12" t="s">
        <v>114</v>
      </c>
      <c r="D200" s="9" t="s">
        <v>102</v>
      </c>
      <c r="E200" s="9" t="s">
        <v>111</v>
      </c>
      <c r="F200" s="9" t="s">
        <v>104</v>
      </c>
      <c r="G200" s="9" t="s">
        <v>46</v>
      </c>
      <c r="H200" s="9" t="s">
        <v>47</v>
      </c>
      <c r="I200" s="9" t="s">
        <v>48</v>
      </c>
      <c r="J200" s="9" t="s">
        <v>115</v>
      </c>
      <c r="K200" s="9" t="s">
        <v>50</v>
      </c>
      <c r="L200" s="4" t="s">
        <v>116</v>
      </c>
      <c r="X200" s="7" t="s">
        <v>117</v>
      </c>
      <c r="Y200" s="4" t="s">
        <v>251</v>
      </c>
      <c r="Z200" s="7" t="s">
        <v>252</v>
      </c>
      <c r="AA200" s="7" t="s">
        <v>239</v>
      </c>
      <c r="AB200" s="7" t="s">
        <v>253</v>
      </c>
      <c r="AC200" s="7" t="s">
        <v>61</v>
      </c>
      <c r="AD200" s="7" t="s">
        <v>82</v>
      </c>
      <c r="AE200" s="7" t="s">
        <v>64</v>
      </c>
      <c r="AF200" s="7" t="s">
        <v>254</v>
      </c>
      <c r="AG200" s="7" t="s">
        <v>66</v>
      </c>
      <c r="AH200" s="7" t="s">
        <v>221</v>
      </c>
      <c r="AI200" s="4">
        <v>4.0</v>
      </c>
      <c r="AJ200" s="7" t="s">
        <v>155</v>
      </c>
      <c r="AK200" s="7" t="s">
        <v>133</v>
      </c>
      <c r="AL200" s="7">
        <f>VLOOKUP(Y200,'Crop Temp Lookup'!$A$1:$G$30,4)</f>
        <v>10</v>
      </c>
      <c r="AM200" s="7">
        <f>VLOOKUP(Y200,'Crop Temp Lookup'!$A$1:$G$30,5)</f>
        <v>30</v>
      </c>
      <c r="AN200" s="7">
        <f>VLOOKUP(Y200,'Crop Temp Lookup'!$A$1:$G$9,7)</f>
        <v>250</v>
      </c>
      <c r="AO200" s="7">
        <f>VLOOKUP(Y200,'Crop Temp Lookup'!$A$1:$H$9,8)</f>
        <v>1000</v>
      </c>
      <c r="AP200" s="4">
        <v>450.0</v>
      </c>
      <c r="AQ200" s="4">
        <v>650.0</v>
      </c>
    </row>
    <row r="201" ht="12.75" customHeight="1">
      <c r="A201" s="7" t="s">
        <v>42</v>
      </c>
      <c r="B201" s="7" t="s">
        <v>176</v>
      </c>
      <c r="C201" s="12" t="s">
        <v>177</v>
      </c>
      <c r="D201" s="9" t="s">
        <v>178</v>
      </c>
      <c r="E201" s="13"/>
      <c r="F201" s="13"/>
      <c r="G201" s="13"/>
      <c r="H201" s="13"/>
      <c r="I201" s="13"/>
      <c r="J201" s="13"/>
      <c r="K201" s="13"/>
      <c r="X201" s="7" t="s">
        <v>179</v>
      </c>
      <c r="Y201" s="4" t="s">
        <v>251</v>
      </c>
      <c r="Z201" s="7" t="s">
        <v>252</v>
      </c>
      <c r="AA201" s="7" t="s">
        <v>239</v>
      </c>
      <c r="AB201" s="7" t="s">
        <v>253</v>
      </c>
      <c r="AC201" s="7" t="s">
        <v>61</v>
      </c>
      <c r="AD201" s="7" t="s">
        <v>98</v>
      </c>
      <c r="AE201" s="7" t="s">
        <v>64</v>
      </c>
      <c r="AF201" s="7" t="s">
        <v>254</v>
      </c>
      <c r="AG201" s="7" t="s">
        <v>66</v>
      </c>
      <c r="AH201" s="7" t="s">
        <v>221</v>
      </c>
      <c r="AI201" s="4">
        <v>4.0</v>
      </c>
      <c r="AJ201" s="7" t="s">
        <v>149</v>
      </c>
      <c r="AK201" s="7" t="s">
        <v>133</v>
      </c>
      <c r="AL201" s="7">
        <f>VLOOKUP(Y201,'Crop Temp Lookup'!$A$1:$G$30,4)</f>
        <v>10</v>
      </c>
      <c r="AM201" s="7">
        <f>VLOOKUP(Y201,'Crop Temp Lookup'!$A$1:$G$30,5)</f>
        <v>30</v>
      </c>
      <c r="AN201" s="7">
        <f>VLOOKUP(Y201,'Crop Temp Lookup'!$A$1:$G$9,7)</f>
        <v>250</v>
      </c>
      <c r="AO201" s="7">
        <f>VLOOKUP(Y201,'Crop Temp Lookup'!$A$1:$H$9,8)</f>
        <v>1000</v>
      </c>
      <c r="AP201" s="4">
        <v>450.0</v>
      </c>
      <c r="AQ201" s="4">
        <v>650.0</v>
      </c>
    </row>
    <row r="202" ht="12.75" customHeight="1">
      <c r="A202" s="7" t="s">
        <v>42</v>
      </c>
      <c r="B202" s="7" t="s">
        <v>186</v>
      </c>
      <c r="C202" s="12" t="s">
        <v>187</v>
      </c>
      <c r="D202" s="9" t="s">
        <v>178</v>
      </c>
      <c r="E202" s="9" t="s">
        <v>188</v>
      </c>
      <c r="F202" s="9" t="s">
        <v>189</v>
      </c>
      <c r="G202" s="9" t="s">
        <v>190</v>
      </c>
      <c r="H202" s="13"/>
      <c r="I202" s="13"/>
      <c r="J202" s="13"/>
      <c r="K202" s="13"/>
      <c r="X202" s="7" t="s">
        <v>191</v>
      </c>
      <c r="Y202" s="4" t="s">
        <v>251</v>
      </c>
      <c r="Z202" s="7" t="s">
        <v>252</v>
      </c>
      <c r="AA202" s="7" t="s">
        <v>239</v>
      </c>
      <c r="AB202" s="7" t="s">
        <v>253</v>
      </c>
      <c r="AC202" s="7" t="s">
        <v>61</v>
      </c>
      <c r="AD202" s="7" t="s">
        <v>98</v>
      </c>
      <c r="AE202" s="7" t="s">
        <v>64</v>
      </c>
      <c r="AF202" s="7" t="s">
        <v>254</v>
      </c>
      <c r="AG202" s="7" t="s">
        <v>66</v>
      </c>
      <c r="AH202" s="7" t="s">
        <v>221</v>
      </c>
      <c r="AI202" s="4">
        <v>4.0</v>
      </c>
      <c r="AJ202" s="7" t="s">
        <v>149</v>
      </c>
      <c r="AK202" s="7" t="s">
        <v>133</v>
      </c>
      <c r="AL202" s="7">
        <f>VLOOKUP(Y202,'Crop Temp Lookup'!$A$1:$G$30,4)</f>
        <v>10</v>
      </c>
      <c r="AM202" s="7">
        <f>VLOOKUP(Y202,'Crop Temp Lookup'!$A$1:$G$30,5)</f>
        <v>30</v>
      </c>
      <c r="AN202" s="7">
        <f>VLOOKUP(Y202,'Crop Temp Lookup'!$A$1:$G$9,7)</f>
        <v>250</v>
      </c>
      <c r="AO202" s="7">
        <f>VLOOKUP(Y202,'Crop Temp Lookup'!$A$1:$H$9,8)</f>
        <v>1000</v>
      </c>
      <c r="AP202" s="4">
        <v>450.0</v>
      </c>
      <c r="AQ202" s="4">
        <v>650.0</v>
      </c>
    </row>
    <row r="203" ht="12.75" customHeight="1">
      <c r="A203" s="7" t="s">
        <v>42</v>
      </c>
      <c r="B203" s="7" t="s">
        <v>192</v>
      </c>
      <c r="C203" s="12" t="s">
        <v>187</v>
      </c>
      <c r="D203" s="9" t="s">
        <v>178</v>
      </c>
      <c r="E203" s="9" t="s">
        <v>188</v>
      </c>
      <c r="F203" s="9" t="s">
        <v>189</v>
      </c>
      <c r="G203" s="9" t="s">
        <v>190</v>
      </c>
      <c r="H203" s="13"/>
      <c r="I203" s="13"/>
      <c r="J203" s="13"/>
      <c r="K203" s="13"/>
      <c r="X203" s="7" t="s">
        <v>193</v>
      </c>
      <c r="Y203" s="4" t="s">
        <v>251</v>
      </c>
      <c r="Z203" s="7" t="s">
        <v>252</v>
      </c>
      <c r="AA203" s="7" t="s">
        <v>239</v>
      </c>
      <c r="AB203" s="7" t="s">
        <v>253</v>
      </c>
      <c r="AC203" s="7" t="s">
        <v>61</v>
      </c>
      <c r="AD203" s="7" t="s">
        <v>98</v>
      </c>
      <c r="AE203" s="7" t="s">
        <v>64</v>
      </c>
      <c r="AF203" s="7" t="s">
        <v>254</v>
      </c>
      <c r="AG203" s="7" t="s">
        <v>66</v>
      </c>
      <c r="AH203" s="7" t="s">
        <v>221</v>
      </c>
      <c r="AI203" s="4">
        <v>4.0</v>
      </c>
      <c r="AJ203" s="7" t="s">
        <v>149</v>
      </c>
      <c r="AK203" s="7" t="s">
        <v>133</v>
      </c>
      <c r="AL203" s="7">
        <f>VLOOKUP(Y203,'Crop Temp Lookup'!$A$1:$G$30,4)</f>
        <v>10</v>
      </c>
      <c r="AM203" s="7">
        <f>VLOOKUP(Y203,'Crop Temp Lookup'!$A$1:$G$30,5)</f>
        <v>30</v>
      </c>
      <c r="AN203" s="7">
        <f>VLOOKUP(Y203,'Crop Temp Lookup'!$A$1:$G$9,7)</f>
        <v>250</v>
      </c>
      <c r="AO203" s="7">
        <f>VLOOKUP(Y203,'Crop Temp Lookup'!$A$1:$H$9,8)</f>
        <v>1000</v>
      </c>
      <c r="AP203" s="4">
        <v>450.0</v>
      </c>
      <c r="AQ203" s="4">
        <v>650.0</v>
      </c>
    </row>
    <row r="204" ht="12.75" customHeight="1">
      <c r="A204" s="7" t="s">
        <v>42</v>
      </c>
      <c r="B204" s="7" t="s">
        <v>128</v>
      </c>
      <c r="C204" s="12" t="s">
        <v>129</v>
      </c>
      <c r="D204" s="9" t="s">
        <v>45</v>
      </c>
      <c r="E204" s="9" t="s">
        <v>111</v>
      </c>
      <c r="F204" s="9" t="s">
        <v>103</v>
      </c>
      <c r="G204" s="9" t="s">
        <v>46</v>
      </c>
      <c r="H204" s="9" t="s">
        <v>47</v>
      </c>
      <c r="I204" s="9" t="s">
        <v>48</v>
      </c>
      <c r="J204" s="10" t="s">
        <v>49</v>
      </c>
      <c r="K204" s="10" t="s">
        <v>50</v>
      </c>
      <c r="L204" s="10" t="s">
        <v>51</v>
      </c>
      <c r="M204" s="10" t="s">
        <v>52</v>
      </c>
      <c r="N204" s="4" t="s">
        <v>53</v>
      </c>
      <c r="O204" s="4" t="s">
        <v>54</v>
      </c>
      <c r="X204" s="7" t="s">
        <v>131</v>
      </c>
      <c r="Y204" s="4" t="s">
        <v>251</v>
      </c>
      <c r="Z204" s="7" t="s">
        <v>252</v>
      </c>
      <c r="AA204" s="7" t="s">
        <v>239</v>
      </c>
      <c r="AB204" s="7" t="s">
        <v>253</v>
      </c>
      <c r="AC204" s="7" t="s">
        <v>62</v>
      </c>
      <c r="AD204" s="7" t="s">
        <v>82</v>
      </c>
      <c r="AE204" s="7" t="s">
        <v>64</v>
      </c>
      <c r="AF204" s="7" t="s">
        <v>254</v>
      </c>
      <c r="AG204" s="7" t="s">
        <v>66</v>
      </c>
      <c r="AH204" s="7" t="s">
        <v>175</v>
      </c>
      <c r="AI204" s="4">
        <v>4.0</v>
      </c>
      <c r="AJ204" s="7" t="s">
        <v>149</v>
      </c>
      <c r="AK204" s="7" t="s">
        <v>133</v>
      </c>
      <c r="AL204" s="7">
        <f>VLOOKUP(Y204,'Crop Temp Lookup'!$A$1:$G$30,4)</f>
        <v>10</v>
      </c>
      <c r="AM204" s="7">
        <f>VLOOKUP(Y204,'Crop Temp Lookup'!$A$1:$G$30,5)</f>
        <v>30</v>
      </c>
      <c r="AN204" s="7">
        <f>VLOOKUP(Y204,'Crop Temp Lookup'!$A$1:$G$9,7)</f>
        <v>250</v>
      </c>
      <c r="AO204" s="7">
        <f>VLOOKUP(Y204,'Crop Temp Lookup'!$A$1:$H$9,8)</f>
        <v>1000</v>
      </c>
      <c r="AP204" s="4">
        <v>450.0</v>
      </c>
      <c r="AQ204" s="4">
        <v>650.0</v>
      </c>
    </row>
    <row r="205" ht="12.75" customHeight="1">
      <c r="A205" s="7" t="s">
        <v>42</v>
      </c>
      <c r="B205" s="7" t="s">
        <v>128</v>
      </c>
      <c r="C205" s="12" t="s">
        <v>129</v>
      </c>
      <c r="D205" s="9" t="s">
        <v>45</v>
      </c>
      <c r="E205" s="9" t="s">
        <v>111</v>
      </c>
      <c r="F205" s="9" t="s">
        <v>103</v>
      </c>
      <c r="G205" s="9" t="s">
        <v>46</v>
      </c>
      <c r="H205" s="9" t="s">
        <v>47</v>
      </c>
      <c r="I205" s="9" t="s">
        <v>48</v>
      </c>
      <c r="J205" s="10" t="s">
        <v>49</v>
      </c>
      <c r="K205" s="10" t="s">
        <v>50</v>
      </c>
      <c r="L205" s="10" t="s">
        <v>51</v>
      </c>
      <c r="M205" s="10" t="s">
        <v>52</v>
      </c>
      <c r="N205" s="4" t="s">
        <v>53</v>
      </c>
      <c r="O205" s="4" t="s">
        <v>54</v>
      </c>
      <c r="X205" s="7" t="s">
        <v>131</v>
      </c>
      <c r="Y205" s="4" t="s">
        <v>251</v>
      </c>
      <c r="Z205" s="7" t="s">
        <v>252</v>
      </c>
      <c r="AA205" s="7" t="s">
        <v>239</v>
      </c>
      <c r="AB205" s="7" t="s">
        <v>253</v>
      </c>
      <c r="AC205" s="7" t="s">
        <v>71</v>
      </c>
      <c r="AD205" s="7" t="s">
        <v>73</v>
      </c>
      <c r="AE205" s="7" t="s">
        <v>84</v>
      </c>
      <c r="AF205" s="7" t="s">
        <v>254</v>
      </c>
      <c r="AG205" s="7" t="s">
        <v>66</v>
      </c>
      <c r="AH205" s="7" t="s">
        <v>175</v>
      </c>
      <c r="AI205" s="4">
        <v>4.0</v>
      </c>
      <c r="AJ205" s="7" t="s">
        <v>119</v>
      </c>
      <c r="AK205" s="7" t="s">
        <v>153</v>
      </c>
      <c r="AL205" s="7">
        <f>VLOOKUP(Y205,'Crop Temp Lookup'!$A$1:$G$30,4)</f>
        <v>10</v>
      </c>
      <c r="AM205" s="7">
        <f>VLOOKUP(Y205,'Crop Temp Lookup'!$A$1:$G$30,5)</f>
        <v>30</v>
      </c>
      <c r="AN205" s="7">
        <f>VLOOKUP(Y205,'Crop Temp Lookup'!$A$1:$G$9,7)</f>
        <v>250</v>
      </c>
      <c r="AO205" s="7">
        <f>VLOOKUP(Y205,'Crop Temp Lookup'!$A$1:$H$9,8)</f>
        <v>1000</v>
      </c>
      <c r="AP205" s="4">
        <v>450.0</v>
      </c>
      <c r="AQ205" s="4">
        <v>650.0</v>
      </c>
    </row>
    <row r="206" ht="12.75" customHeight="1">
      <c r="A206" s="7" t="s">
        <v>42</v>
      </c>
      <c r="B206" s="7" t="s">
        <v>134</v>
      </c>
      <c r="C206" s="12" t="s">
        <v>135</v>
      </c>
      <c r="D206" s="9" t="s">
        <v>46</v>
      </c>
      <c r="E206" s="9" t="s">
        <v>47</v>
      </c>
      <c r="F206" s="9" t="s">
        <v>48</v>
      </c>
      <c r="G206" s="9" t="s">
        <v>115</v>
      </c>
      <c r="H206" s="9" t="s">
        <v>49</v>
      </c>
      <c r="I206" s="9" t="s">
        <v>52</v>
      </c>
      <c r="J206" s="9" t="s">
        <v>50</v>
      </c>
      <c r="K206" s="4" t="s">
        <v>116</v>
      </c>
      <c r="L206" s="4" t="s">
        <v>54</v>
      </c>
      <c r="M206" s="4" t="s">
        <v>55</v>
      </c>
      <c r="X206" s="7" t="s">
        <v>136</v>
      </c>
      <c r="Y206" s="4" t="s">
        <v>251</v>
      </c>
      <c r="Z206" s="7" t="s">
        <v>252</v>
      </c>
      <c r="AA206" s="7" t="s">
        <v>239</v>
      </c>
      <c r="AB206" s="7" t="s">
        <v>253</v>
      </c>
      <c r="AC206" s="7" t="s">
        <v>62</v>
      </c>
      <c r="AD206" s="7" t="s">
        <v>82</v>
      </c>
      <c r="AE206" s="7" t="s">
        <v>64</v>
      </c>
      <c r="AF206" s="7" t="s">
        <v>254</v>
      </c>
      <c r="AG206" s="7" t="s">
        <v>66</v>
      </c>
      <c r="AH206" s="7" t="s">
        <v>175</v>
      </c>
      <c r="AI206" s="4">
        <v>4.0</v>
      </c>
      <c r="AJ206" s="7" t="s">
        <v>149</v>
      </c>
      <c r="AK206" s="7" t="s">
        <v>133</v>
      </c>
      <c r="AL206" s="7">
        <f>VLOOKUP(Y206,'Crop Temp Lookup'!$A$1:$G$30,4)</f>
        <v>10</v>
      </c>
      <c r="AM206" s="7">
        <f>VLOOKUP(Y206,'Crop Temp Lookup'!$A$1:$G$30,5)</f>
        <v>30</v>
      </c>
      <c r="AN206" s="7">
        <f>VLOOKUP(Y206,'Crop Temp Lookup'!$A$1:$G$9,7)</f>
        <v>250</v>
      </c>
      <c r="AO206" s="7">
        <f>VLOOKUP(Y206,'Crop Temp Lookup'!$A$1:$H$9,8)</f>
        <v>1000</v>
      </c>
      <c r="AP206" s="4">
        <v>450.0</v>
      </c>
      <c r="AQ206" s="4">
        <v>650.0</v>
      </c>
    </row>
    <row r="207" ht="12.75" customHeight="1">
      <c r="A207" s="7" t="s">
        <v>42</v>
      </c>
      <c r="B207" s="7" t="s">
        <v>134</v>
      </c>
      <c r="C207" s="12" t="s">
        <v>135</v>
      </c>
      <c r="D207" s="9" t="s">
        <v>46</v>
      </c>
      <c r="E207" s="9" t="s">
        <v>47</v>
      </c>
      <c r="F207" s="9" t="s">
        <v>48</v>
      </c>
      <c r="G207" s="9" t="s">
        <v>115</v>
      </c>
      <c r="H207" s="9" t="s">
        <v>49</v>
      </c>
      <c r="I207" s="9" t="s">
        <v>52</v>
      </c>
      <c r="J207" s="9" t="s">
        <v>50</v>
      </c>
      <c r="K207" s="4" t="s">
        <v>116</v>
      </c>
      <c r="L207" s="4" t="s">
        <v>54</v>
      </c>
      <c r="M207" s="4" t="s">
        <v>55</v>
      </c>
      <c r="X207" s="7" t="s">
        <v>136</v>
      </c>
      <c r="Y207" s="4" t="s">
        <v>251</v>
      </c>
      <c r="Z207" s="7" t="s">
        <v>252</v>
      </c>
      <c r="AA207" s="7" t="s">
        <v>239</v>
      </c>
      <c r="AB207" s="7" t="s">
        <v>253</v>
      </c>
      <c r="AC207" s="7" t="s">
        <v>71</v>
      </c>
      <c r="AD207" s="7" t="s">
        <v>94</v>
      </c>
      <c r="AE207" s="7" t="s">
        <v>84</v>
      </c>
      <c r="AF207" s="7" t="s">
        <v>254</v>
      </c>
      <c r="AG207" s="7" t="s">
        <v>66</v>
      </c>
      <c r="AH207" s="7" t="s">
        <v>175</v>
      </c>
      <c r="AI207" s="4">
        <v>4.0</v>
      </c>
      <c r="AJ207" s="7" t="s">
        <v>75</v>
      </c>
      <c r="AK207" s="7" t="s">
        <v>153</v>
      </c>
      <c r="AL207" s="7">
        <f>VLOOKUP(Y207,'Crop Temp Lookup'!$A$1:$G$30,4)</f>
        <v>10</v>
      </c>
      <c r="AM207" s="7">
        <f>VLOOKUP(Y207,'Crop Temp Lookup'!$A$1:$G$30,5)</f>
        <v>30</v>
      </c>
      <c r="AN207" s="7">
        <f>VLOOKUP(Y207,'Crop Temp Lookup'!$A$1:$G$9,7)</f>
        <v>250</v>
      </c>
      <c r="AO207" s="7">
        <f>VLOOKUP(Y207,'Crop Temp Lookup'!$A$1:$H$9,8)</f>
        <v>1000</v>
      </c>
      <c r="AP207" s="4">
        <v>450.0</v>
      </c>
      <c r="AQ207" s="4">
        <v>650.0</v>
      </c>
    </row>
    <row r="208" ht="12.75" customHeight="1">
      <c r="A208" s="7" t="s">
        <v>42</v>
      </c>
      <c r="B208" s="7" t="s">
        <v>137</v>
      </c>
      <c r="C208" s="12" t="s">
        <v>138</v>
      </c>
      <c r="D208" s="9" t="s">
        <v>46</v>
      </c>
      <c r="E208" s="9" t="s">
        <v>47</v>
      </c>
      <c r="F208" s="9" t="s">
        <v>48</v>
      </c>
      <c r="G208" s="9" t="s">
        <v>115</v>
      </c>
      <c r="H208" s="9" t="s">
        <v>49</v>
      </c>
      <c r="I208" s="9" t="s">
        <v>52</v>
      </c>
      <c r="J208" s="9" t="s">
        <v>50</v>
      </c>
      <c r="K208" s="4" t="s">
        <v>116</v>
      </c>
      <c r="L208" s="4" t="s">
        <v>54</v>
      </c>
      <c r="M208" s="4" t="s">
        <v>55</v>
      </c>
      <c r="N208" s="9" t="s">
        <v>56</v>
      </c>
      <c r="O208" s="4" t="s">
        <v>78</v>
      </c>
      <c r="P208" s="4" t="s">
        <v>79</v>
      </c>
      <c r="Q208" s="4" t="s">
        <v>91</v>
      </c>
      <c r="R208" s="4" t="s">
        <v>124</v>
      </c>
      <c r="X208" s="7" t="s">
        <v>139</v>
      </c>
      <c r="Y208" s="4" t="s">
        <v>251</v>
      </c>
      <c r="Z208" s="7" t="s">
        <v>252</v>
      </c>
      <c r="AA208" s="7" t="s">
        <v>239</v>
      </c>
      <c r="AB208" s="7" t="s">
        <v>253</v>
      </c>
      <c r="AC208" s="7" t="s">
        <v>62</v>
      </c>
      <c r="AD208" s="7" t="s">
        <v>82</v>
      </c>
      <c r="AE208" s="7" t="s">
        <v>64</v>
      </c>
      <c r="AF208" s="7" t="s">
        <v>254</v>
      </c>
      <c r="AG208" s="7" t="s">
        <v>66</v>
      </c>
      <c r="AH208" s="7" t="s">
        <v>175</v>
      </c>
      <c r="AI208" s="4">
        <v>4.0</v>
      </c>
      <c r="AJ208" s="7" t="s">
        <v>149</v>
      </c>
      <c r="AK208" s="7" t="s">
        <v>133</v>
      </c>
      <c r="AL208" s="7">
        <f>VLOOKUP(Y208,'Crop Temp Lookup'!$A$1:$G$30,4)</f>
        <v>10</v>
      </c>
      <c r="AM208" s="7">
        <f>VLOOKUP(Y208,'Crop Temp Lookup'!$A$1:$G$30,5)</f>
        <v>30</v>
      </c>
      <c r="AN208" s="7">
        <f>VLOOKUP(Y208,'Crop Temp Lookup'!$A$1:$G$9,7)</f>
        <v>250</v>
      </c>
      <c r="AO208" s="7">
        <f>VLOOKUP(Y208,'Crop Temp Lookup'!$A$1:$H$9,8)</f>
        <v>1000</v>
      </c>
      <c r="AP208" s="4">
        <v>450.0</v>
      </c>
      <c r="AQ208" s="4">
        <v>650.0</v>
      </c>
    </row>
    <row r="209" ht="12.75" customHeight="1">
      <c r="A209" s="7" t="s">
        <v>42</v>
      </c>
      <c r="B209" s="7" t="s">
        <v>137</v>
      </c>
      <c r="C209" s="12" t="s">
        <v>138</v>
      </c>
      <c r="D209" s="9" t="s">
        <v>46</v>
      </c>
      <c r="E209" s="9" t="s">
        <v>47</v>
      </c>
      <c r="F209" s="9" t="s">
        <v>48</v>
      </c>
      <c r="G209" s="9" t="s">
        <v>115</v>
      </c>
      <c r="H209" s="9" t="s">
        <v>49</v>
      </c>
      <c r="I209" s="9" t="s">
        <v>52</v>
      </c>
      <c r="J209" s="9" t="s">
        <v>50</v>
      </c>
      <c r="K209" s="4" t="s">
        <v>116</v>
      </c>
      <c r="L209" s="4" t="s">
        <v>54</v>
      </c>
      <c r="M209" s="4" t="s">
        <v>55</v>
      </c>
      <c r="N209" s="9" t="s">
        <v>56</v>
      </c>
      <c r="O209" s="4" t="s">
        <v>78</v>
      </c>
      <c r="P209" s="4" t="s">
        <v>79</v>
      </c>
      <c r="Q209" s="4" t="s">
        <v>91</v>
      </c>
      <c r="R209" s="4" t="s">
        <v>124</v>
      </c>
      <c r="X209" s="7" t="s">
        <v>139</v>
      </c>
      <c r="Y209" s="4" t="s">
        <v>251</v>
      </c>
      <c r="Z209" s="7" t="s">
        <v>252</v>
      </c>
      <c r="AA209" s="7" t="s">
        <v>239</v>
      </c>
      <c r="AB209" s="7" t="s">
        <v>253</v>
      </c>
      <c r="AC209" s="7" t="s">
        <v>71</v>
      </c>
      <c r="AD209" s="7" t="s">
        <v>94</v>
      </c>
      <c r="AE209" s="7" t="s">
        <v>84</v>
      </c>
      <c r="AF209" s="7" t="s">
        <v>254</v>
      </c>
      <c r="AG209" s="7" t="s">
        <v>66</v>
      </c>
      <c r="AH209" s="7" t="s">
        <v>175</v>
      </c>
      <c r="AI209" s="4">
        <v>4.0</v>
      </c>
      <c r="AJ209" s="7" t="s">
        <v>75</v>
      </c>
      <c r="AK209" s="7" t="s">
        <v>153</v>
      </c>
      <c r="AL209" s="7">
        <f>VLOOKUP(Y209,'Crop Temp Lookup'!$A$1:$G$30,4)</f>
        <v>10</v>
      </c>
      <c r="AM209" s="7">
        <f>VLOOKUP(Y209,'Crop Temp Lookup'!$A$1:$G$30,5)</f>
        <v>30</v>
      </c>
      <c r="AN209" s="7">
        <f>VLOOKUP(Y209,'Crop Temp Lookup'!$A$1:$G$9,7)</f>
        <v>250</v>
      </c>
      <c r="AO209" s="7">
        <f>VLOOKUP(Y209,'Crop Temp Lookup'!$A$1:$H$9,8)</f>
        <v>1000</v>
      </c>
      <c r="AP209" s="4">
        <v>450.0</v>
      </c>
      <c r="AQ209" s="4">
        <v>650.0</v>
      </c>
    </row>
    <row r="210" ht="12.75" customHeight="1">
      <c r="A210" s="7" t="s">
        <v>42</v>
      </c>
      <c r="B210" s="7" t="s">
        <v>140</v>
      </c>
      <c r="C210" s="12" t="s">
        <v>141</v>
      </c>
      <c r="D210" s="9" t="s">
        <v>103</v>
      </c>
      <c r="E210" s="9" t="s">
        <v>46</v>
      </c>
      <c r="F210" s="9" t="s">
        <v>47</v>
      </c>
      <c r="G210" s="9" t="s">
        <v>48</v>
      </c>
      <c r="H210" s="9" t="s">
        <v>115</v>
      </c>
      <c r="I210" s="9" t="s">
        <v>123</v>
      </c>
      <c r="J210" s="9" t="s">
        <v>49</v>
      </c>
      <c r="K210" s="9" t="s">
        <v>52</v>
      </c>
      <c r="L210" s="9" t="s">
        <v>50</v>
      </c>
      <c r="M210" s="4" t="s">
        <v>116</v>
      </c>
      <c r="N210" s="4" t="s">
        <v>53</v>
      </c>
      <c r="O210" s="4" t="s">
        <v>54</v>
      </c>
      <c r="P210" s="4" t="s">
        <v>55</v>
      </c>
      <c r="Q210" s="9" t="s">
        <v>56</v>
      </c>
      <c r="R210" s="11" t="s">
        <v>57</v>
      </c>
      <c r="S210" s="4" t="s">
        <v>78</v>
      </c>
      <c r="T210" s="4" t="s">
        <v>88</v>
      </c>
      <c r="U210" s="4" t="s">
        <v>79</v>
      </c>
      <c r="V210" s="4" t="s">
        <v>80</v>
      </c>
      <c r="W210" s="4" t="s">
        <v>91</v>
      </c>
      <c r="X210" s="7" t="s">
        <v>142</v>
      </c>
      <c r="Y210" s="4" t="s">
        <v>251</v>
      </c>
      <c r="Z210" s="7" t="s">
        <v>252</v>
      </c>
      <c r="AA210" s="7" t="s">
        <v>239</v>
      </c>
      <c r="AB210" s="7" t="s">
        <v>253</v>
      </c>
      <c r="AC210" s="7" t="s">
        <v>62</v>
      </c>
      <c r="AD210" s="7" t="s">
        <v>82</v>
      </c>
      <c r="AE210" s="7" t="s">
        <v>64</v>
      </c>
      <c r="AF210" s="7" t="s">
        <v>254</v>
      </c>
      <c r="AG210" s="7" t="s">
        <v>66</v>
      </c>
      <c r="AH210" s="7" t="s">
        <v>175</v>
      </c>
      <c r="AI210" s="4">
        <v>4.0</v>
      </c>
      <c r="AJ210" s="7" t="s">
        <v>149</v>
      </c>
      <c r="AK210" s="7" t="s">
        <v>133</v>
      </c>
      <c r="AL210" s="7">
        <f>VLOOKUP(Y210,'Crop Temp Lookup'!$A$1:$G$30,4)</f>
        <v>10</v>
      </c>
      <c r="AM210" s="7">
        <f>VLOOKUP(Y210,'Crop Temp Lookup'!$A$1:$G$30,5)</f>
        <v>30</v>
      </c>
      <c r="AN210" s="7">
        <f>VLOOKUP(Y210,'Crop Temp Lookup'!$A$1:$G$9,7)</f>
        <v>250</v>
      </c>
      <c r="AO210" s="7">
        <f>VLOOKUP(Y210,'Crop Temp Lookup'!$A$1:$H$9,8)</f>
        <v>1000</v>
      </c>
      <c r="AP210" s="4">
        <v>450.0</v>
      </c>
      <c r="AQ210" s="4">
        <v>650.0</v>
      </c>
    </row>
    <row r="211" ht="12.75" customHeight="1">
      <c r="A211" s="7" t="s">
        <v>42</v>
      </c>
      <c r="B211" s="7" t="s">
        <v>140</v>
      </c>
      <c r="C211" s="12" t="s">
        <v>141</v>
      </c>
      <c r="D211" s="9" t="s">
        <v>103</v>
      </c>
      <c r="E211" s="9" t="s">
        <v>46</v>
      </c>
      <c r="F211" s="9" t="s">
        <v>47</v>
      </c>
      <c r="G211" s="9" t="s">
        <v>48</v>
      </c>
      <c r="H211" s="9" t="s">
        <v>115</v>
      </c>
      <c r="I211" s="9" t="s">
        <v>123</v>
      </c>
      <c r="J211" s="9" t="s">
        <v>49</v>
      </c>
      <c r="K211" s="9" t="s">
        <v>52</v>
      </c>
      <c r="L211" s="9" t="s">
        <v>50</v>
      </c>
      <c r="M211" s="4" t="s">
        <v>116</v>
      </c>
      <c r="N211" s="4" t="s">
        <v>53</v>
      </c>
      <c r="O211" s="4" t="s">
        <v>54</v>
      </c>
      <c r="P211" s="4" t="s">
        <v>55</v>
      </c>
      <c r="Q211" s="9" t="s">
        <v>56</v>
      </c>
      <c r="R211" s="11" t="s">
        <v>57</v>
      </c>
      <c r="S211" s="4" t="s">
        <v>78</v>
      </c>
      <c r="T211" s="4" t="s">
        <v>88</v>
      </c>
      <c r="U211" s="4" t="s">
        <v>79</v>
      </c>
      <c r="V211" s="4" t="s">
        <v>80</v>
      </c>
      <c r="W211" s="4" t="s">
        <v>91</v>
      </c>
      <c r="X211" s="7" t="s">
        <v>142</v>
      </c>
      <c r="Y211" s="4" t="s">
        <v>251</v>
      </c>
      <c r="Z211" s="7" t="s">
        <v>252</v>
      </c>
      <c r="AA211" s="7" t="s">
        <v>239</v>
      </c>
      <c r="AB211" s="7" t="s">
        <v>253</v>
      </c>
      <c r="AC211" s="7" t="s">
        <v>71</v>
      </c>
      <c r="AD211" s="7" t="s">
        <v>94</v>
      </c>
      <c r="AE211" s="7" t="s">
        <v>84</v>
      </c>
      <c r="AF211" s="7" t="s">
        <v>254</v>
      </c>
      <c r="AG211" s="7" t="s">
        <v>66</v>
      </c>
      <c r="AH211" s="7" t="s">
        <v>175</v>
      </c>
      <c r="AI211" s="4">
        <v>4.0</v>
      </c>
      <c r="AJ211" s="7" t="s">
        <v>75</v>
      </c>
      <c r="AK211" s="7" t="s">
        <v>153</v>
      </c>
      <c r="AL211" s="7">
        <f>VLOOKUP(Y211,'Crop Temp Lookup'!$A$1:$G$30,4)</f>
        <v>10</v>
      </c>
      <c r="AM211" s="7">
        <f>VLOOKUP(Y211,'Crop Temp Lookup'!$A$1:$G$30,5)</f>
        <v>30</v>
      </c>
      <c r="AN211" s="7">
        <f>VLOOKUP(Y211,'Crop Temp Lookup'!$A$1:$G$9,7)</f>
        <v>250</v>
      </c>
      <c r="AO211" s="7">
        <f>VLOOKUP(Y211,'Crop Temp Lookup'!$A$1:$H$9,8)</f>
        <v>1000</v>
      </c>
      <c r="AP211" s="4">
        <v>450.0</v>
      </c>
      <c r="AQ211" s="4">
        <v>650.0</v>
      </c>
    </row>
    <row r="212" ht="12.75" customHeight="1">
      <c r="A212" s="7" t="s">
        <v>42</v>
      </c>
      <c r="B212" s="7" t="s">
        <v>109</v>
      </c>
      <c r="C212" s="12" t="s">
        <v>110</v>
      </c>
      <c r="D212" s="9" t="s">
        <v>102</v>
      </c>
      <c r="E212" s="9" t="s">
        <v>111</v>
      </c>
      <c r="F212" s="9" t="s">
        <v>103</v>
      </c>
      <c r="G212" s="9" t="s">
        <v>104</v>
      </c>
      <c r="H212" s="9" t="s">
        <v>46</v>
      </c>
      <c r="I212" s="9" t="s">
        <v>53</v>
      </c>
      <c r="J212" s="9" t="s">
        <v>80</v>
      </c>
      <c r="K212" s="13"/>
      <c r="X212" s="7" t="s">
        <v>112</v>
      </c>
      <c r="Y212" s="4" t="s">
        <v>257</v>
      </c>
      <c r="Z212" s="7" t="s">
        <v>258</v>
      </c>
      <c r="AA212" s="7" t="s">
        <v>239</v>
      </c>
      <c r="AB212" s="7" t="s">
        <v>259</v>
      </c>
      <c r="AC212" s="7" t="s">
        <v>61</v>
      </c>
      <c r="AD212" s="7" t="s">
        <v>98</v>
      </c>
      <c r="AE212" s="7" t="s">
        <v>154</v>
      </c>
      <c r="AF212" s="7" t="s">
        <v>260</v>
      </c>
      <c r="AG212" s="7" t="s">
        <v>66</v>
      </c>
      <c r="AH212" s="7" t="s">
        <v>106</v>
      </c>
      <c r="AI212" s="4">
        <v>3.0</v>
      </c>
      <c r="AJ212" s="7" t="s">
        <v>83</v>
      </c>
      <c r="AK212" s="7" t="s">
        <v>133</v>
      </c>
      <c r="AL212" s="7">
        <f>VLOOKUP(Y212,'Crop Temp Lookup'!$A$33:$G$33,4)</f>
        <v>30</v>
      </c>
      <c r="AM212" s="7">
        <f>VLOOKUP(Y212,'Crop Temp Lookup'!$A$33:$G$33,5)</f>
        <v>34</v>
      </c>
      <c r="AN212" s="7">
        <f>VLOOKUP(Y212,'Crop Temp Lookup'!$A$33:$G$33,7)</f>
        <v>250</v>
      </c>
      <c r="AO212" s="7">
        <f>VLOOKUP(Y212,'Crop Temp Lookup'!$A$33:$H$33,8)</f>
        <v>900</v>
      </c>
      <c r="AP212" s="4">
        <v>450.0</v>
      </c>
      <c r="AQ212" s="4">
        <v>650.0</v>
      </c>
    </row>
    <row r="213" ht="12.75" customHeight="1">
      <c r="A213" s="7" t="s">
        <v>42</v>
      </c>
      <c r="B213" s="7" t="s">
        <v>113</v>
      </c>
      <c r="C213" s="12" t="s">
        <v>114</v>
      </c>
      <c r="D213" s="9" t="s">
        <v>102</v>
      </c>
      <c r="E213" s="9" t="s">
        <v>111</v>
      </c>
      <c r="F213" s="9" t="s">
        <v>104</v>
      </c>
      <c r="G213" s="9" t="s">
        <v>46</v>
      </c>
      <c r="H213" s="9" t="s">
        <v>47</v>
      </c>
      <c r="I213" s="9" t="s">
        <v>48</v>
      </c>
      <c r="J213" s="9" t="s">
        <v>115</v>
      </c>
      <c r="K213" s="9" t="s">
        <v>50</v>
      </c>
      <c r="L213" s="4" t="s">
        <v>116</v>
      </c>
      <c r="X213" s="7" t="s">
        <v>117</v>
      </c>
      <c r="Y213" s="4" t="s">
        <v>257</v>
      </c>
      <c r="Z213" s="7" t="s">
        <v>258</v>
      </c>
      <c r="AA213" s="7" t="s">
        <v>239</v>
      </c>
      <c r="AB213" s="7" t="s">
        <v>259</v>
      </c>
      <c r="AC213" s="7" t="s">
        <v>62</v>
      </c>
      <c r="AD213" s="7" t="s">
        <v>98</v>
      </c>
      <c r="AE213" s="7" t="s">
        <v>64</v>
      </c>
      <c r="AF213" s="7" t="s">
        <v>260</v>
      </c>
      <c r="AG213" s="7" t="s">
        <v>66</v>
      </c>
      <c r="AH213" s="7" t="s">
        <v>106</v>
      </c>
      <c r="AI213" s="4">
        <v>3.0</v>
      </c>
      <c r="AJ213" s="7" t="s">
        <v>149</v>
      </c>
      <c r="AK213" s="7" t="s">
        <v>93</v>
      </c>
      <c r="AL213" s="7">
        <f>VLOOKUP(Y213,'Crop Temp Lookup'!$A$33:$G$33,4)</f>
        <v>30</v>
      </c>
      <c r="AM213" s="7">
        <f>VLOOKUP(Y213,'Crop Temp Lookup'!$A$33:$G$33,5)</f>
        <v>34</v>
      </c>
      <c r="AN213" s="7">
        <f>VLOOKUP(Y213,'Crop Temp Lookup'!$A$33:$G$33,7)</f>
        <v>250</v>
      </c>
      <c r="AO213" s="7">
        <f>VLOOKUP(Y213,'Crop Temp Lookup'!$A$33:$H$33,8)</f>
        <v>900</v>
      </c>
      <c r="AP213" s="4">
        <v>450.0</v>
      </c>
      <c r="AQ213" s="4">
        <v>650.0</v>
      </c>
    </row>
    <row r="214" ht="12.75" customHeight="1">
      <c r="A214" s="7" t="s">
        <v>42</v>
      </c>
      <c r="B214" s="7" t="s">
        <v>113</v>
      </c>
      <c r="C214" s="12" t="s">
        <v>114</v>
      </c>
      <c r="D214" s="9" t="s">
        <v>102</v>
      </c>
      <c r="E214" s="9" t="s">
        <v>111</v>
      </c>
      <c r="F214" s="9" t="s">
        <v>104</v>
      </c>
      <c r="G214" s="9" t="s">
        <v>46</v>
      </c>
      <c r="H214" s="9" t="s">
        <v>47</v>
      </c>
      <c r="I214" s="9" t="s">
        <v>48</v>
      </c>
      <c r="J214" s="9" t="s">
        <v>115</v>
      </c>
      <c r="K214" s="9" t="s">
        <v>50</v>
      </c>
      <c r="L214" s="4" t="s">
        <v>116</v>
      </c>
      <c r="X214" s="7" t="s">
        <v>117</v>
      </c>
      <c r="Y214" s="4" t="s">
        <v>257</v>
      </c>
      <c r="Z214" s="7" t="s">
        <v>258</v>
      </c>
      <c r="AA214" s="7" t="s">
        <v>239</v>
      </c>
      <c r="AB214" s="7" t="s">
        <v>259</v>
      </c>
      <c r="AC214" s="7" t="s">
        <v>71</v>
      </c>
      <c r="AD214" s="7" t="s">
        <v>94</v>
      </c>
      <c r="AE214" s="7" t="s">
        <v>126</v>
      </c>
      <c r="AF214" s="7" t="s">
        <v>260</v>
      </c>
      <c r="AG214" s="7" t="s">
        <v>66</v>
      </c>
      <c r="AH214" s="7" t="s">
        <v>106</v>
      </c>
      <c r="AI214" s="4">
        <v>3.0</v>
      </c>
      <c r="AJ214" s="7" t="s">
        <v>75</v>
      </c>
      <c r="AK214" s="7" t="s">
        <v>120</v>
      </c>
      <c r="AL214" s="7">
        <f>VLOOKUP(Y214,'Crop Temp Lookup'!$A$33:$G$33,4)</f>
        <v>30</v>
      </c>
      <c r="AM214" s="7">
        <f>VLOOKUP(Y214,'Crop Temp Lookup'!$A$33:$G$33,5)</f>
        <v>34</v>
      </c>
      <c r="AN214" s="7">
        <f>VLOOKUP(Y214,'Crop Temp Lookup'!$A$33:$G$33,7)</f>
        <v>250</v>
      </c>
      <c r="AO214" s="7">
        <f>VLOOKUP(Y214,'Crop Temp Lookup'!$A$33:$H$33,8)</f>
        <v>900</v>
      </c>
      <c r="AP214" s="4">
        <v>450.0</v>
      </c>
      <c r="AQ214" s="4">
        <v>650.0</v>
      </c>
    </row>
    <row r="215" ht="12.75" customHeight="1">
      <c r="A215" s="7" t="s">
        <v>42</v>
      </c>
      <c r="B215" s="7" t="s">
        <v>121</v>
      </c>
      <c r="C215" s="12" t="s">
        <v>122</v>
      </c>
      <c r="D215" s="9" t="s">
        <v>102</v>
      </c>
      <c r="E215" s="9" t="s">
        <v>111</v>
      </c>
      <c r="F215" s="9" t="s">
        <v>104</v>
      </c>
      <c r="G215" s="9" t="s">
        <v>47</v>
      </c>
      <c r="H215" s="9" t="s">
        <v>48</v>
      </c>
      <c r="I215" s="9" t="s">
        <v>115</v>
      </c>
      <c r="J215" s="9" t="s">
        <v>123</v>
      </c>
      <c r="K215" s="9" t="s">
        <v>49</v>
      </c>
      <c r="L215" s="9" t="s">
        <v>50</v>
      </c>
      <c r="M215" s="4" t="s">
        <v>116</v>
      </c>
      <c r="N215" s="9" t="s">
        <v>56</v>
      </c>
      <c r="O215" s="11" t="s">
        <v>57</v>
      </c>
      <c r="P215" s="4" t="s">
        <v>78</v>
      </c>
      <c r="Q215" s="4" t="s">
        <v>91</v>
      </c>
      <c r="R215" s="4" t="s">
        <v>124</v>
      </c>
      <c r="X215" s="7" t="s">
        <v>125</v>
      </c>
      <c r="Y215" s="4" t="s">
        <v>257</v>
      </c>
      <c r="Z215" s="7" t="s">
        <v>258</v>
      </c>
      <c r="AA215" s="7" t="s">
        <v>239</v>
      </c>
      <c r="AB215" s="7" t="s">
        <v>259</v>
      </c>
      <c r="AC215" s="7" t="s">
        <v>62</v>
      </c>
      <c r="AD215" s="7" t="s">
        <v>98</v>
      </c>
      <c r="AE215" s="7" t="s">
        <v>64</v>
      </c>
      <c r="AF215" s="7" t="s">
        <v>260</v>
      </c>
      <c r="AG215" s="7" t="s">
        <v>66</v>
      </c>
      <c r="AH215" s="7" t="s">
        <v>106</v>
      </c>
      <c r="AI215" s="4">
        <v>3.0</v>
      </c>
      <c r="AJ215" s="7" t="s">
        <v>149</v>
      </c>
      <c r="AK215" s="7" t="s">
        <v>93</v>
      </c>
      <c r="AL215" s="7">
        <f>VLOOKUP(Y215,'Crop Temp Lookup'!$A$33:$G$33,4)</f>
        <v>30</v>
      </c>
      <c r="AM215" s="7">
        <f>VLOOKUP(Y215,'Crop Temp Lookup'!$A$33:$G$33,5)</f>
        <v>34</v>
      </c>
      <c r="AN215" s="7">
        <f>VLOOKUP(Y215,'Crop Temp Lookup'!$A$33:$G$33,7)</f>
        <v>250</v>
      </c>
      <c r="AO215" s="7">
        <f>VLOOKUP(Y215,'Crop Temp Lookup'!$A$33:$H$33,8)</f>
        <v>900</v>
      </c>
      <c r="AP215" s="4">
        <v>450.0</v>
      </c>
      <c r="AQ215" s="4">
        <v>650.0</v>
      </c>
    </row>
    <row r="216" ht="12.75" customHeight="1">
      <c r="A216" s="7" t="s">
        <v>42</v>
      </c>
      <c r="B216" s="7" t="s">
        <v>121</v>
      </c>
      <c r="C216" s="12" t="s">
        <v>122</v>
      </c>
      <c r="D216" s="9" t="s">
        <v>102</v>
      </c>
      <c r="E216" s="9" t="s">
        <v>111</v>
      </c>
      <c r="F216" s="9" t="s">
        <v>104</v>
      </c>
      <c r="G216" s="9" t="s">
        <v>47</v>
      </c>
      <c r="H216" s="9" t="s">
        <v>48</v>
      </c>
      <c r="I216" s="9" t="s">
        <v>115</v>
      </c>
      <c r="J216" s="9" t="s">
        <v>123</v>
      </c>
      <c r="K216" s="9" t="s">
        <v>49</v>
      </c>
      <c r="L216" s="9" t="s">
        <v>50</v>
      </c>
      <c r="M216" s="4" t="s">
        <v>116</v>
      </c>
      <c r="N216" s="9" t="s">
        <v>56</v>
      </c>
      <c r="O216" s="11" t="s">
        <v>57</v>
      </c>
      <c r="P216" s="4" t="s">
        <v>78</v>
      </c>
      <c r="Q216" s="4" t="s">
        <v>91</v>
      </c>
      <c r="R216" s="4" t="s">
        <v>124</v>
      </c>
      <c r="X216" s="7" t="s">
        <v>125</v>
      </c>
      <c r="Y216" s="4" t="s">
        <v>257</v>
      </c>
      <c r="Z216" s="7" t="s">
        <v>258</v>
      </c>
      <c r="AA216" s="7" t="s">
        <v>239</v>
      </c>
      <c r="AB216" s="7" t="s">
        <v>259</v>
      </c>
      <c r="AC216" s="7" t="s">
        <v>71</v>
      </c>
      <c r="AD216" s="7" t="s">
        <v>94</v>
      </c>
      <c r="AE216" s="7" t="s">
        <v>126</v>
      </c>
      <c r="AF216" s="7" t="s">
        <v>260</v>
      </c>
      <c r="AG216" s="7" t="s">
        <v>66</v>
      </c>
      <c r="AH216" s="7" t="s">
        <v>106</v>
      </c>
      <c r="AI216" s="4">
        <v>3.0</v>
      </c>
      <c r="AJ216" s="7" t="s">
        <v>75</v>
      </c>
      <c r="AK216" s="7" t="s">
        <v>120</v>
      </c>
      <c r="AL216" s="7">
        <f>VLOOKUP(Y216,'Crop Temp Lookup'!$A$33:$G$33,4)</f>
        <v>30</v>
      </c>
      <c r="AM216" s="7">
        <f>VLOOKUP(Y216,'Crop Temp Lookup'!$A$33:$G$33,5)</f>
        <v>34</v>
      </c>
      <c r="AN216" s="7">
        <f>VLOOKUP(Y216,'Crop Temp Lookup'!$A$33:$G$33,7)</f>
        <v>250</v>
      </c>
      <c r="AO216" s="7">
        <f>VLOOKUP(Y216,'Crop Temp Lookup'!$A$33:$H$33,8)</f>
        <v>900</v>
      </c>
      <c r="AP216" s="4">
        <v>450.0</v>
      </c>
      <c r="AQ216" s="4">
        <v>650.0</v>
      </c>
    </row>
    <row r="217" ht="12.75" customHeight="1">
      <c r="A217" s="7" t="s">
        <v>42</v>
      </c>
      <c r="B217" s="7" t="s">
        <v>202</v>
      </c>
      <c r="C217" s="12" t="s">
        <v>203</v>
      </c>
      <c r="D217" s="9" t="s">
        <v>47</v>
      </c>
      <c r="E217" s="9" t="s">
        <v>48</v>
      </c>
      <c r="F217" s="9" t="s">
        <v>115</v>
      </c>
      <c r="G217" s="9" t="s">
        <v>123</v>
      </c>
      <c r="H217" s="4" t="s">
        <v>56</v>
      </c>
      <c r="I217" s="11" t="s">
        <v>57</v>
      </c>
      <c r="J217" s="4" t="s">
        <v>78</v>
      </c>
      <c r="K217" s="9" t="s">
        <v>90</v>
      </c>
      <c r="L217" s="4" t="s">
        <v>91</v>
      </c>
      <c r="M217" s="4" t="s">
        <v>124</v>
      </c>
      <c r="X217" s="7" t="s">
        <v>204</v>
      </c>
      <c r="Y217" s="4" t="s">
        <v>257</v>
      </c>
      <c r="Z217" s="7" t="s">
        <v>258</v>
      </c>
      <c r="AA217" s="7" t="s">
        <v>239</v>
      </c>
      <c r="AB217" s="7" t="s">
        <v>259</v>
      </c>
      <c r="AC217" s="7" t="s">
        <v>62</v>
      </c>
      <c r="AD217" s="7" t="s">
        <v>85</v>
      </c>
      <c r="AE217" s="7" t="s">
        <v>64</v>
      </c>
      <c r="AF217" s="7" t="s">
        <v>260</v>
      </c>
      <c r="AG217" s="7" t="s">
        <v>66</v>
      </c>
      <c r="AH217" s="7" t="s">
        <v>106</v>
      </c>
      <c r="AI217" s="4">
        <v>3.0</v>
      </c>
      <c r="AJ217" s="7" t="s">
        <v>149</v>
      </c>
      <c r="AK217" s="7" t="s">
        <v>93</v>
      </c>
      <c r="AL217" s="7">
        <f>VLOOKUP(Y217,'Crop Temp Lookup'!$A$33:$G$33,4)</f>
        <v>30</v>
      </c>
      <c r="AM217" s="7">
        <f>VLOOKUP(Y217,'Crop Temp Lookup'!$A$33:$G$33,5)</f>
        <v>34</v>
      </c>
      <c r="AN217" s="7">
        <f>VLOOKUP(Y217,'Crop Temp Lookup'!$A$33:$G$33,7)</f>
        <v>250</v>
      </c>
      <c r="AO217" s="7">
        <f>VLOOKUP(Y217,'Crop Temp Lookup'!$A$33:$H$33,8)</f>
        <v>900</v>
      </c>
      <c r="AP217" s="4">
        <v>450.0</v>
      </c>
      <c r="AQ217" s="4">
        <v>650.0</v>
      </c>
    </row>
    <row r="218" ht="12.75" customHeight="1">
      <c r="A218" s="7" t="s">
        <v>42</v>
      </c>
      <c r="B218" s="7" t="s">
        <v>202</v>
      </c>
      <c r="C218" s="12" t="s">
        <v>203</v>
      </c>
      <c r="D218" s="9" t="s">
        <v>47</v>
      </c>
      <c r="E218" s="9" t="s">
        <v>48</v>
      </c>
      <c r="F218" s="9" t="s">
        <v>115</v>
      </c>
      <c r="G218" s="9" t="s">
        <v>123</v>
      </c>
      <c r="H218" s="4" t="s">
        <v>56</v>
      </c>
      <c r="I218" s="11" t="s">
        <v>57</v>
      </c>
      <c r="J218" s="4" t="s">
        <v>78</v>
      </c>
      <c r="K218" s="9" t="s">
        <v>90</v>
      </c>
      <c r="L218" s="4" t="s">
        <v>91</v>
      </c>
      <c r="M218" s="4" t="s">
        <v>124</v>
      </c>
      <c r="X218" s="7" t="s">
        <v>204</v>
      </c>
      <c r="Y218" s="4" t="s">
        <v>257</v>
      </c>
      <c r="Z218" s="7" t="s">
        <v>258</v>
      </c>
      <c r="AA218" s="7" t="s">
        <v>239</v>
      </c>
      <c r="AB218" s="7" t="s">
        <v>259</v>
      </c>
      <c r="AC218" s="7" t="s">
        <v>71</v>
      </c>
      <c r="AD218" s="7" t="s">
        <v>94</v>
      </c>
      <c r="AE218" s="7" t="s">
        <v>126</v>
      </c>
      <c r="AF218" s="7" t="s">
        <v>260</v>
      </c>
      <c r="AG218" s="7" t="s">
        <v>66</v>
      </c>
      <c r="AH218" s="7" t="s">
        <v>106</v>
      </c>
      <c r="AI218" s="4">
        <v>3.0</v>
      </c>
      <c r="AJ218" s="7" t="s">
        <v>75</v>
      </c>
      <c r="AK218" s="7" t="s">
        <v>120</v>
      </c>
      <c r="AL218" s="7">
        <f>VLOOKUP(Y218,'Crop Temp Lookup'!$A$33:$G$33,4)</f>
        <v>30</v>
      </c>
      <c r="AM218" s="7">
        <f>VLOOKUP(Y218,'Crop Temp Lookup'!$A$33:$G$33,5)</f>
        <v>34</v>
      </c>
      <c r="AN218" s="7">
        <f>VLOOKUP(Y218,'Crop Temp Lookup'!$A$33:$G$33,7)</f>
        <v>250</v>
      </c>
      <c r="AO218" s="7">
        <f>VLOOKUP(Y218,'Crop Temp Lookup'!$A$33:$H$33,8)</f>
        <v>900</v>
      </c>
      <c r="AP218" s="4">
        <v>450.0</v>
      </c>
      <c r="AQ218" s="4">
        <v>650.0</v>
      </c>
    </row>
    <row r="219" ht="12.75" customHeight="1">
      <c r="A219" s="7" t="s">
        <v>42</v>
      </c>
      <c r="B219" s="7" t="s">
        <v>186</v>
      </c>
      <c r="C219" s="12" t="s">
        <v>187</v>
      </c>
      <c r="D219" s="9" t="s">
        <v>178</v>
      </c>
      <c r="E219" s="9" t="s">
        <v>188</v>
      </c>
      <c r="F219" s="9" t="s">
        <v>189</v>
      </c>
      <c r="G219" s="9" t="s">
        <v>190</v>
      </c>
      <c r="H219" s="13"/>
      <c r="I219" s="13"/>
      <c r="J219" s="13"/>
      <c r="K219" s="13"/>
      <c r="X219" s="7" t="s">
        <v>191</v>
      </c>
      <c r="Y219" s="4" t="s">
        <v>257</v>
      </c>
      <c r="Z219" s="7" t="s">
        <v>258</v>
      </c>
      <c r="AA219" s="7" t="s">
        <v>239</v>
      </c>
      <c r="AB219" s="7" t="s">
        <v>259</v>
      </c>
      <c r="AC219" s="7" t="s">
        <v>61</v>
      </c>
      <c r="AD219" s="7" t="s">
        <v>98</v>
      </c>
      <c r="AE219" s="7" t="s">
        <v>154</v>
      </c>
      <c r="AF219" s="7" t="s">
        <v>260</v>
      </c>
      <c r="AG219" s="7" t="s">
        <v>66</v>
      </c>
      <c r="AH219" s="7" t="s">
        <v>106</v>
      </c>
      <c r="AI219" s="4">
        <v>3.0</v>
      </c>
      <c r="AJ219" s="7" t="s">
        <v>83</v>
      </c>
      <c r="AK219" s="7" t="s">
        <v>133</v>
      </c>
      <c r="AL219" s="7">
        <f>VLOOKUP(Y219,'Crop Temp Lookup'!$A$33:$G$33,4)</f>
        <v>30</v>
      </c>
      <c r="AM219" s="7">
        <f>VLOOKUP(Y219,'Crop Temp Lookup'!$A$33:$G$33,5)</f>
        <v>34</v>
      </c>
      <c r="AN219" s="7">
        <f>VLOOKUP(Y219,'Crop Temp Lookup'!$A$33:$G$33,7)</f>
        <v>250</v>
      </c>
      <c r="AO219" s="7">
        <f>VLOOKUP(Y219,'Crop Temp Lookup'!$A$33:$H$33,8)</f>
        <v>900</v>
      </c>
      <c r="AP219" s="4">
        <v>450.0</v>
      </c>
      <c r="AQ219" s="4">
        <v>650.0</v>
      </c>
    </row>
    <row r="220" ht="12.75" customHeight="1">
      <c r="A220" s="7" t="s">
        <v>42</v>
      </c>
      <c r="B220" s="7" t="s">
        <v>192</v>
      </c>
      <c r="C220" s="12" t="s">
        <v>187</v>
      </c>
      <c r="D220" s="9" t="s">
        <v>178</v>
      </c>
      <c r="E220" s="9" t="s">
        <v>188</v>
      </c>
      <c r="F220" s="9" t="s">
        <v>189</v>
      </c>
      <c r="G220" s="9" t="s">
        <v>190</v>
      </c>
      <c r="H220" s="13"/>
      <c r="I220" s="13"/>
      <c r="J220" s="13"/>
      <c r="K220" s="13"/>
      <c r="X220" s="7" t="s">
        <v>193</v>
      </c>
      <c r="Y220" s="4" t="s">
        <v>257</v>
      </c>
      <c r="Z220" s="7" t="s">
        <v>258</v>
      </c>
      <c r="AA220" s="7" t="s">
        <v>239</v>
      </c>
      <c r="AB220" s="7" t="s">
        <v>259</v>
      </c>
      <c r="AC220" s="7" t="s">
        <v>62</v>
      </c>
      <c r="AD220" s="7" t="s">
        <v>85</v>
      </c>
      <c r="AE220" s="7" t="s">
        <v>64</v>
      </c>
      <c r="AF220" s="7" t="s">
        <v>260</v>
      </c>
      <c r="AG220" s="7" t="s">
        <v>66</v>
      </c>
      <c r="AH220" s="7" t="s">
        <v>106</v>
      </c>
      <c r="AI220" s="4">
        <v>3.0</v>
      </c>
      <c r="AJ220" s="7" t="s">
        <v>149</v>
      </c>
      <c r="AK220" s="7" t="s">
        <v>93</v>
      </c>
      <c r="AL220" s="7">
        <f>VLOOKUP(Y220,'Crop Temp Lookup'!$A$33:$G$33,4)</f>
        <v>30</v>
      </c>
      <c r="AM220" s="7">
        <f>VLOOKUP(Y220,'Crop Temp Lookup'!$A$33:$G$33,5)</f>
        <v>34</v>
      </c>
      <c r="AN220" s="7">
        <f>VLOOKUP(Y220,'Crop Temp Lookup'!$A$33:$G$33,7)</f>
        <v>250</v>
      </c>
      <c r="AO220" s="7">
        <f>VLOOKUP(Y220,'Crop Temp Lookup'!$A$33:$H$33,8)</f>
        <v>900</v>
      </c>
      <c r="AP220" s="4">
        <v>450.0</v>
      </c>
      <c r="AQ220" s="4">
        <v>650.0</v>
      </c>
    </row>
    <row r="221" ht="12.75" customHeight="1">
      <c r="A221" s="7" t="s">
        <v>42</v>
      </c>
      <c r="B221" s="7" t="s">
        <v>192</v>
      </c>
      <c r="C221" s="12" t="s">
        <v>187</v>
      </c>
      <c r="D221" s="9" t="s">
        <v>178</v>
      </c>
      <c r="E221" s="9" t="s">
        <v>188</v>
      </c>
      <c r="F221" s="9" t="s">
        <v>189</v>
      </c>
      <c r="G221" s="9" t="s">
        <v>190</v>
      </c>
      <c r="H221" s="13"/>
      <c r="I221" s="13"/>
      <c r="J221" s="13"/>
      <c r="K221" s="13"/>
      <c r="X221" s="7" t="s">
        <v>193</v>
      </c>
      <c r="Y221" s="4" t="s">
        <v>257</v>
      </c>
      <c r="Z221" s="7" t="s">
        <v>258</v>
      </c>
      <c r="AA221" s="7" t="s">
        <v>239</v>
      </c>
      <c r="AB221" s="7" t="s">
        <v>259</v>
      </c>
      <c r="AC221" s="7" t="s">
        <v>71</v>
      </c>
      <c r="AD221" s="7" t="s">
        <v>94</v>
      </c>
      <c r="AE221" s="7" t="s">
        <v>126</v>
      </c>
      <c r="AF221" s="7" t="s">
        <v>260</v>
      </c>
      <c r="AG221" s="7" t="s">
        <v>66</v>
      </c>
      <c r="AH221" s="7" t="s">
        <v>106</v>
      </c>
      <c r="AI221" s="4">
        <v>3.0</v>
      </c>
      <c r="AJ221" s="7" t="s">
        <v>75</v>
      </c>
      <c r="AK221" s="7" t="s">
        <v>120</v>
      </c>
      <c r="AL221" s="7">
        <f>VLOOKUP(Y221,'Crop Temp Lookup'!$A$33:$G$33,4)</f>
        <v>30</v>
      </c>
      <c r="AM221" s="7">
        <f>VLOOKUP(Y221,'Crop Temp Lookup'!$A$33:$G$33,5)</f>
        <v>34</v>
      </c>
      <c r="AN221" s="7">
        <f>VLOOKUP(Y221,'Crop Temp Lookup'!$A$33:$G$33,7)</f>
        <v>250</v>
      </c>
      <c r="AO221" s="7">
        <f>VLOOKUP(Y221,'Crop Temp Lookup'!$A$33:$H$33,8)</f>
        <v>900</v>
      </c>
      <c r="AP221" s="4">
        <v>450.0</v>
      </c>
      <c r="AQ221" s="4">
        <v>650.0</v>
      </c>
    </row>
    <row r="222" ht="12.75" customHeight="1">
      <c r="A222" s="7" t="s">
        <v>42</v>
      </c>
      <c r="B222" s="7" t="s">
        <v>205</v>
      </c>
      <c r="C222" s="12" t="s">
        <v>206</v>
      </c>
      <c r="D222" s="14" t="s">
        <v>188</v>
      </c>
      <c r="E222" s="14" t="s">
        <v>178</v>
      </c>
      <c r="F222" s="14" t="s">
        <v>190</v>
      </c>
      <c r="G222" s="14" t="s">
        <v>207</v>
      </c>
      <c r="H222" s="14" t="s">
        <v>124</v>
      </c>
      <c r="I222" s="14" t="s">
        <v>189</v>
      </c>
      <c r="J222" s="9" t="s">
        <v>123</v>
      </c>
      <c r="K222" s="9" t="s">
        <v>48</v>
      </c>
      <c r="X222" s="7" t="s">
        <v>193</v>
      </c>
      <c r="Y222" s="4" t="s">
        <v>257</v>
      </c>
      <c r="Z222" s="7" t="s">
        <v>258</v>
      </c>
      <c r="AA222" s="7" t="s">
        <v>239</v>
      </c>
      <c r="AB222" s="7" t="s">
        <v>259</v>
      </c>
      <c r="AC222" s="7" t="s">
        <v>61</v>
      </c>
      <c r="AD222" s="7" t="s">
        <v>98</v>
      </c>
      <c r="AE222" s="7" t="s">
        <v>64</v>
      </c>
      <c r="AF222" s="7" t="s">
        <v>260</v>
      </c>
      <c r="AG222" s="7" t="s">
        <v>66</v>
      </c>
      <c r="AH222" s="7" t="s">
        <v>106</v>
      </c>
      <c r="AI222" s="4">
        <v>3.0</v>
      </c>
      <c r="AJ222" s="7" t="s">
        <v>75</v>
      </c>
      <c r="AK222" s="7" t="s">
        <v>120</v>
      </c>
      <c r="AL222" s="7">
        <f>VLOOKUP(Y222,'Crop Temp Lookup'!$A$33:$G$33,4)</f>
        <v>30</v>
      </c>
      <c r="AM222" s="7">
        <f>VLOOKUP(Y222,'Crop Temp Lookup'!$A$33:$G$33,5)</f>
        <v>34</v>
      </c>
      <c r="AN222" s="7">
        <f>VLOOKUP(Y222,'Crop Temp Lookup'!$A$33:$G$33,7)</f>
        <v>250</v>
      </c>
      <c r="AO222" s="7">
        <f>VLOOKUP(Y222,'Crop Temp Lookup'!$A$33:$H$33,8)</f>
        <v>900</v>
      </c>
      <c r="AP222" s="4">
        <v>450.0</v>
      </c>
      <c r="AQ222" s="4">
        <v>650.0</v>
      </c>
    </row>
    <row r="223" ht="12.75" customHeight="1">
      <c r="A223" s="7" t="s">
        <v>42</v>
      </c>
      <c r="B223" s="7" t="s">
        <v>109</v>
      </c>
      <c r="C223" s="12" t="s">
        <v>110</v>
      </c>
      <c r="D223" s="9" t="s">
        <v>102</v>
      </c>
      <c r="E223" s="9" t="s">
        <v>111</v>
      </c>
      <c r="F223" s="9" t="s">
        <v>103</v>
      </c>
      <c r="G223" s="9" t="s">
        <v>104</v>
      </c>
      <c r="H223" s="9" t="s">
        <v>46</v>
      </c>
      <c r="I223" s="9" t="s">
        <v>53</v>
      </c>
      <c r="J223" s="9" t="s">
        <v>80</v>
      </c>
      <c r="K223" s="13"/>
      <c r="X223" s="7" t="s">
        <v>112</v>
      </c>
      <c r="Y223" s="4" t="s">
        <v>261</v>
      </c>
      <c r="Z223" s="7" t="s">
        <v>262</v>
      </c>
      <c r="AA223" s="7" t="s">
        <v>60</v>
      </c>
      <c r="AB223" s="7" t="s">
        <v>263</v>
      </c>
      <c r="AC223" s="7" t="s">
        <v>61</v>
      </c>
      <c r="AD223" s="7" t="s">
        <v>72</v>
      </c>
      <c r="AE223" s="7" t="s">
        <v>69</v>
      </c>
      <c r="AF223" s="7" t="s">
        <v>264</v>
      </c>
      <c r="AG223" s="7" t="s">
        <v>66</v>
      </c>
      <c r="AH223" s="7" t="s">
        <v>221</v>
      </c>
      <c r="AI223" s="4">
        <v>4.0</v>
      </c>
      <c r="AJ223" s="7" t="s">
        <v>74</v>
      </c>
      <c r="AK223" s="7" t="s">
        <v>170</v>
      </c>
      <c r="AL223" s="7">
        <f>VLOOKUP(Y223,'Crop Temp Lookup'!$A$1:$G$30,4)</f>
        <v>28</v>
      </c>
      <c r="AM223" s="7">
        <f>VLOOKUP(Y223,'Crop Temp Lookup'!$A$1:$G$30,5)</f>
        <v>30</v>
      </c>
      <c r="AN223" s="7">
        <f>VLOOKUP(Y223,'Crop Temp Lookup'!$A$1:$G$30,7)</f>
        <v>350</v>
      </c>
      <c r="AO223" s="7">
        <f>VLOOKUP(Y223,'Crop Temp Lookup'!$A$1:$H$10,8)</f>
        <v>650</v>
      </c>
    </row>
    <row r="224" ht="12.75" customHeight="1">
      <c r="A224" s="7" t="s">
        <v>42</v>
      </c>
      <c r="B224" s="7" t="s">
        <v>113</v>
      </c>
      <c r="C224" s="12" t="s">
        <v>114</v>
      </c>
      <c r="D224" s="9" t="s">
        <v>102</v>
      </c>
      <c r="E224" s="9" t="s">
        <v>111</v>
      </c>
      <c r="F224" s="9" t="s">
        <v>104</v>
      </c>
      <c r="G224" s="9" t="s">
        <v>46</v>
      </c>
      <c r="H224" s="9" t="s">
        <v>47</v>
      </c>
      <c r="I224" s="9" t="s">
        <v>48</v>
      </c>
      <c r="J224" s="9" t="s">
        <v>115</v>
      </c>
      <c r="K224" s="9" t="s">
        <v>50</v>
      </c>
      <c r="L224" s="4" t="s">
        <v>116</v>
      </c>
      <c r="X224" s="7" t="s">
        <v>117</v>
      </c>
      <c r="Y224" s="4" t="s">
        <v>261</v>
      </c>
      <c r="Z224" s="7" t="s">
        <v>262</v>
      </c>
      <c r="AA224" s="7" t="s">
        <v>60</v>
      </c>
      <c r="AB224" s="7" t="s">
        <v>263</v>
      </c>
      <c r="AC224" s="7" t="s">
        <v>62</v>
      </c>
      <c r="AD224" s="7" t="s">
        <v>82</v>
      </c>
      <c r="AE224" s="7" t="s">
        <v>64</v>
      </c>
      <c r="AF224" s="7" t="s">
        <v>264</v>
      </c>
      <c r="AG224" s="7" t="s">
        <v>66</v>
      </c>
      <c r="AH224" s="7" t="s">
        <v>221</v>
      </c>
      <c r="AI224" s="4">
        <v>4.0</v>
      </c>
      <c r="AJ224" s="7" t="s">
        <v>68</v>
      </c>
      <c r="AK224" s="7" t="s">
        <v>107</v>
      </c>
      <c r="AL224" s="7">
        <f>VLOOKUP(Y224,'Crop Temp Lookup'!$A$1:$G$30,4)</f>
        <v>28</v>
      </c>
      <c r="AM224" s="7">
        <f>VLOOKUP(Y224,'Crop Temp Lookup'!$A$1:$G$30,5)</f>
        <v>30</v>
      </c>
      <c r="AN224" s="7">
        <f>VLOOKUP(Y224,'Crop Temp Lookup'!$A$1:$G$30,7)</f>
        <v>350</v>
      </c>
      <c r="AO224" s="7">
        <f>VLOOKUP(Y224,'Crop Temp Lookup'!$A$1:$H$10,8)</f>
        <v>650</v>
      </c>
    </row>
    <row r="225" ht="12.75" customHeight="1">
      <c r="A225" s="7" t="s">
        <v>42</v>
      </c>
      <c r="B225" s="7" t="s">
        <v>113</v>
      </c>
      <c r="C225" s="12" t="s">
        <v>114</v>
      </c>
      <c r="D225" s="9" t="s">
        <v>102</v>
      </c>
      <c r="E225" s="9" t="s">
        <v>111</v>
      </c>
      <c r="F225" s="9" t="s">
        <v>104</v>
      </c>
      <c r="G225" s="9" t="s">
        <v>46</v>
      </c>
      <c r="H225" s="9" t="s">
        <v>47</v>
      </c>
      <c r="I225" s="9" t="s">
        <v>48</v>
      </c>
      <c r="J225" s="9" t="s">
        <v>115</v>
      </c>
      <c r="K225" s="9" t="s">
        <v>50</v>
      </c>
      <c r="L225" s="4" t="s">
        <v>116</v>
      </c>
      <c r="X225" s="7" t="s">
        <v>117</v>
      </c>
      <c r="Y225" s="4" t="s">
        <v>261</v>
      </c>
      <c r="Z225" s="7" t="s">
        <v>262</v>
      </c>
      <c r="AA225" s="7" t="s">
        <v>60</v>
      </c>
      <c r="AB225" s="7" t="s">
        <v>263</v>
      </c>
      <c r="AC225" s="7" t="s">
        <v>71</v>
      </c>
      <c r="AD225" s="7" t="s">
        <v>118</v>
      </c>
      <c r="AE225" s="7" t="s">
        <v>84</v>
      </c>
      <c r="AF225" s="7" t="s">
        <v>264</v>
      </c>
      <c r="AG225" s="7" t="s">
        <v>66</v>
      </c>
      <c r="AH225" s="7" t="s">
        <v>221</v>
      </c>
      <c r="AI225" s="4">
        <v>4.0</v>
      </c>
      <c r="AJ225" s="7" t="s">
        <v>119</v>
      </c>
      <c r="AK225" s="7" t="s">
        <v>120</v>
      </c>
      <c r="AL225" s="7">
        <f>VLOOKUP(Y225,'Crop Temp Lookup'!$A$1:$G$30,4)</f>
        <v>28</v>
      </c>
      <c r="AM225" s="7">
        <f>VLOOKUP(Y225,'Crop Temp Lookup'!$A$1:$G$30,5)</f>
        <v>30</v>
      </c>
      <c r="AN225" s="7">
        <f>VLOOKUP(Y225,'Crop Temp Lookup'!$A$1:$G$30,7)</f>
        <v>350</v>
      </c>
      <c r="AO225" s="7">
        <f>VLOOKUP(Y225,'Crop Temp Lookup'!$A$1:$H$10,8)</f>
        <v>650</v>
      </c>
    </row>
    <row r="226" ht="12.75" customHeight="1">
      <c r="A226" s="7" t="s">
        <v>42</v>
      </c>
      <c r="B226" s="7" t="s">
        <v>121</v>
      </c>
      <c r="C226" s="12" t="s">
        <v>122</v>
      </c>
      <c r="D226" s="9" t="s">
        <v>102</v>
      </c>
      <c r="E226" s="9" t="s">
        <v>111</v>
      </c>
      <c r="F226" s="9" t="s">
        <v>104</v>
      </c>
      <c r="G226" s="9" t="s">
        <v>47</v>
      </c>
      <c r="H226" s="9" t="s">
        <v>48</v>
      </c>
      <c r="I226" s="9" t="s">
        <v>115</v>
      </c>
      <c r="J226" s="9" t="s">
        <v>123</v>
      </c>
      <c r="K226" s="9" t="s">
        <v>49</v>
      </c>
      <c r="L226" s="9" t="s">
        <v>50</v>
      </c>
      <c r="M226" s="4" t="s">
        <v>116</v>
      </c>
      <c r="N226" s="9" t="s">
        <v>56</v>
      </c>
      <c r="O226" s="11" t="s">
        <v>57</v>
      </c>
      <c r="P226" s="4" t="s">
        <v>78</v>
      </c>
      <c r="Q226" s="4" t="s">
        <v>91</v>
      </c>
      <c r="R226" s="4" t="s">
        <v>124</v>
      </c>
      <c r="X226" s="7" t="s">
        <v>125</v>
      </c>
      <c r="Y226" s="4" t="s">
        <v>261</v>
      </c>
      <c r="Z226" s="7" t="s">
        <v>262</v>
      </c>
      <c r="AA226" s="7" t="s">
        <v>60</v>
      </c>
      <c r="AB226" s="7" t="s">
        <v>263</v>
      </c>
      <c r="AC226" s="7" t="s">
        <v>62</v>
      </c>
      <c r="AD226" s="7" t="s">
        <v>85</v>
      </c>
      <c r="AE226" s="7" t="s">
        <v>64</v>
      </c>
      <c r="AF226" s="7" t="s">
        <v>264</v>
      </c>
      <c r="AG226" s="7" t="s">
        <v>66</v>
      </c>
      <c r="AH226" s="7" t="s">
        <v>221</v>
      </c>
      <c r="AI226" s="4">
        <v>4.0</v>
      </c>
      <c r="AJ226" s="7" t="s">
        <v>149</v>
      </c>
      <c r="AK226" s="7" t="s">
        <v>93</v>
      </c>
      <c r="AL226" s="7">
        <f>VLOOKUP(Y226,'Crop Temp Lookup'!$A$1:$G$30,4)</f>
        <v>28</v>
      </c>
      <c r="AM226" s="7">
        <f>VLOOKUP(Y226,'Crop Temp Lookup'!$A$1:$G$30,5)</f>
        <v>30</v>
      </c>
      <c r="AN226" s="7">
        <f>VLOOKUP(Y226,'Crop Temp Lookup'!$A$1:$G$30,7)</f>
        <v>350</v>
      </c>
      <c r="AO226" s="7">
        <f>VLOOKUP(Y226,'Crop Temp Lookup'!$A$1:$H$10,8)</f>
        <v>650</v>
      </c>
    </row>
    <row r="227" ht="12.75" customHeight="1">
      <c r="A227" s="7" t="s">
        <v>42</v>
      </c>
      <c r="B227" s="7" t="s">
        <v>121</v>
      </c>
      <c r="C227" s="12" t="s">
        <v>122</v>
      </c>
      <c r="D227" s="9" t="s">
        <v>102</v>
      </c>
      <c r="E227" s="9" t="s">
        <v>111</v>
      </c>
      <c r="F227" s="9" t="s">
        <v>104</v>
      </c>
      <c r="G227" s="9" t="s">
        <v>47</v>
      </c>
      <c r="H227" s="9" t="s">
        <v>48</v>
      </c>
      <c r="I227" s="9" t="s">
        <v>115</v>
      </c>
      <c r="J227" s="9" t="s">
        <v>123</v>
      </c>
      <c r="K227" s="9" t="s">
        <v>49</v>
      </c>
      <c r="L227" s="9" t="s">
        <v>50</v>
      </c>
      <c r="M227" s="4" t="s">
        <v>116</v>
      </c>
      <c r="N227" s="9" t="s">
        <v>56</v>
      </c>
      <c r="O227" s="11" t="s">
        <v>57</v>
      </c>
      <c r="P227" s="4" t="s">
        <v>78</v>
      </c>
      <c r="Q227" s="4" t="s">
        <v>91</v>
      </c>
      <c r="R227" s="4" t="s">
        <v>124</v>
      </c>
      <c r="X227" s="7" t="s">
        <v>125</v>
      </c>
      <c r="Y227" s="4" t="s">
        <v>261</v>
      </c>
      <c r="Z227" s="7" t="s">
        <v>262</v>
      </c>
      <c r="AA227" s="7" t="s">
        <v>60</v>
      </c>
      <c r="AB227" s="7" t="s">
        <v>263</v>
      </c>
      <c r="AC227" s="7" t="s">
        <v>71</v>
      </c>
      <c r="AD227" s="7" t="s">
        <v>84</v>
      </c>
      <c r="AE227" s="7" t="s">
        <v>126</v>
      </c>
      <c r="AF227" s="7" t="s">
        <v>264</v>
      </c>
      <c r="AG227" s="7" t="s">
        <v>66</v>
      </c>
      <c r="AH227" s="7" t="s">
        <v>221</v>
      </c>
      <c r="AI227" s="4">
        <v>4.0</v>
      </c>
      <c r="AJ227" s="7" t="s">
        <v>127</v>
      </c>
      <c r="AK227" s="7" t="s">
        <v>153</v>
      </c>
      <c r="AL227" s="7">
        <f>VLOOKUP(Y227,'Crop Temp Lookup'!$A$1:$G$30,4)</f>
        <v>28</v>
      </c>
      <c r="AM227" s="7">
        <f>VLOOKUP(Y227,'Crop Temp Lookup'!$A$1:$G$30,5)</f>
        <v>30</v>
      </c>
      <c r="AN227" s="7">
        <f>VLOOKUP(Y227,'Crop Temp Lookup'!$A$1:$G$30,7)</f>
        <v>350</v>
      </c>
      <c r="AO227" s="7">
        <f>VLOOKUP(Y227,'Crop Temp Lookup'!$A$1:$H$10,8)</f>
        <v>650</v>
      </c>
    </row>
    <row r="228" ht="12.75" customHeight="1">
      <c r="A228" s="7" t="s">
        <v>42</v>
      </c>
      <c r="B228" s="7" t="s">
        <v>202</v>
      </c>
      <c r="C228" s="12" t="s">
        <v>203</v>
      </c>
      <c r="D228" s="9" t="s">
        <v>47</v>
      </c>
      <c r="E228" s="9" t="s">
        <v>48</v>
      </c>
      <c r="F228" s="9" t="s">
        <v>115</v>
      </c>
      <c r="G228" s="9" t="s">
        <v>123</v>
      </c>
      <c r="H228" s="4" t="s">
        <v>56</v>
      </c>
      <c r="I228" s="11" t="s">
        <v>57</v>
      </c>
      <c r="J228" s="4" t="s">
        <v>78</v>
      </c>
      <c r="K228" s="9" t="s">
        <v>90</v>
      </c>
      <c r="L228" s="4" t="s">
        <v>91</v>
      </c>
      <c r="M228" s="4" t="s">
        <v>124</v>
      </c>
      <c r="X228" s="7" t="s">
        <v>204</v>
      </c>
      <c r="Y228" s="4" t="s">
        <v>261</v>
      </c>
      <c r="Z228" s="7" t="s">
        <v>262</v>
      </c>
      <c r="AA228" s="7" t="s">
        <v>60</v>
      </c>
      <c r="AB228" s="7" t="s">
        <v>263</v>
      </c>
      <c r="AC228" s="7" t="s">
        <v>62</v>
      </c>
      <c r="AD228" s="7" t="s">
        <v>85</v>
      </c>
      <c r="AE228" s="7" t="s">
        <v>64</v>
      </c>
      <c r="AF228" s="7" t="s">
        <v>264</v>
      </c>
      <c r="AG228" s="7" t="s">
        <v>66</v>
      </c>
      <c r="AH228" s="7" t="s">
        <v>221</v>
      </c>
      <c r="AI228" s="4">
        <v>4.0</v>
      </c>
      <c r="AJ228" s="7" t="s">
        <v>149</v>
      </c>
      <c r="AK228" s="7" t="s">
        <v>107</v>
      </c>
      <c r="AL228" s="7">
        <f>VLOOKUP(Y228,'Crop Temp Lookup'!$A$1:$G$30,4)</f>
        <v>28</v>
      </c>
      <c r="AM228" s="7">
        <f>VLOOKUP(Y228,'Crop Temp Lookup'!$A$1:$G$30,5)</f>
        <v>30</v>
      </c>
      <c r="AN228" s="7">
        <f>VLOOKUP(Y228,'Crop Temp Lookup'!$A$1:$G$30,7)</f>
        <v>350</v>
      </c>
      <c r="AO228" s="7">
        <f>VLOOKUP(Y228,'Crop Temp Lookup'!$A$1:$H$10,8)</f>
        <v>650</v>
      </c>
    </row>
    <row r="229" ht="12.75" customHeight="1">
      <c r="A229" s="7" t="s">
        <v>42</v>
      </c>
      <c r="B229" s="7" t="s">
        <v>202</v>
      </c>
      <c r="C229" s="12" t="s">
        <v>203</v>
      </c>
      <c r="D229" s="9" t="s">
        <v>47</v>
      </c>
      <c r="E229" s="9" t="s">
        <v>48</v>
      </c>
      <c r="F229" s="9" t="s">
        <v>115</v>
      </c>
      <c r="G229" s="9" t="s">
        <v>123</v>
      </c>
      <c r="H229" s="4" t="s">
        <v>56</v>
      </c>
      <c r="I229" s="11" t="s">
        <v>57</v>
      </c>
      <c r="J229" s="4" t="s">
        <v>78</v>
      </c>
      <c r="K229" s="9" t="s">
        <v>90</v>
      </c>
      <c r="L229" s="4" t="s">
        <v>91</v>
      </c>
      <c r="M229" s="4" t="s">
        <v>124</v>
      </c>
      <c r="X229" s="7" t="s">
        <v>204</v>
      </c>
      <c r="Y229" s="4" t="s">
        <v>261</v>
      </c>
      <c r="Z229" s="7" t="s">
        <v>262</v>
      </c>
      <c r="AA229" s="7" t="s">
        <v>60</v>
      </c>
      <c r="AB229" s="7" t="s">
        <v>263</v>
      </c>
      <c r="AC229" s="7" t="s">
        <v>71</v>
      </c>
      <c r="AD229" s="7" t="s">
        <v>84</v>
      </c>
      <c r="AE229" s="7" t="s">
        <v>126</v>
      </c>
      <c r="AF229" s="7" t="s">
        <v>264</v>
      </c>
      <c r="AG229" s="7" t="s">
        <v>66</v>
      </c>
      <c r="AH229" s="7" t="s">
        <v>221</v>
      </c>
      <c r="AI229" s="4">
        <v>4.0</v>
      </c>
      <c r="AJ229" s="7" t="s">
        <v>127</v>
      </c>
      <c r="AK229" s="7" t="s">
        <v>120</v>
      </c>
      <c r="AL229" s="7">
        <f>VLOOKUP(Y229,'Crop Temp Lookup'!$A$1:$G$30,4)</f>
        <v>28</v>
      </c>
      <c r="AM229" s="7">
        <f>VLOOKUP(Y229,'Crop Temp Lookup'!$A$1:$G$30,5)</f>
        <v>30</v>
      </c>
      <c r="AN229" s="7">
        <f>VLOOKUP(Y229,'Crop Temp Lookup'!$A$1:$G$30,7)</f>
        <v>350</v>
      </c>
      <c r="AO229" s="7">
        <f>VLOOKUP(Y229,'Crop Temp Lookup'!$A$1:$H$10,8)</f>
        <v>650</v>
      </c>
    </row>
    <row r="230" ht="12.75" customHeight="1">
      <c r="A230" s="7" t="s">
        <v>42</v>
      </c>
      <c r="B230" s="7" t="s">
        <v>186</v>
      </c>
      <c r="C230" s="12" t="s">
        <v>187</v>
      </c>
      <c r="D230" s="9" t="s">
        <v>178</v>
      </c>
      <c r="E230" s="9" t="s">
        <v>188</v>
      </c>
      <c r="F230" s="9" t="s">
        <v>189</v>
      </c>
      <c r="G230" s="9" t="s">
        <v>190</v>
      </c>
      <c r="H230" s="13"/>
      <c r="I230" s="13"/>
      <c r="J230" s="13"/>
      <c r="K230" s="13"/>
      <c r="X230" s="7" t="s">
        <v>191</v>
      </c>
      <c r="Y230" s="4" t="s">
        <v>261</v>
      </c>
      <c r="Z230" s="7" t="s">
        <v>262</v>
      </c>
      <c r="AA230" s="7" t="s">
        <v>60</v>
      </c>
      <c r="AB230" s="7" t="s">
        <v>263</v>
      </c>
      <c r="AC230" s="7" t="s">
        <v>62</v>
      </c>
      <c r="AD230" s="7" t="s">
        <v>98</v>
      </c>
      <c r="AE230" s="7" t="s">
        <v>64</v>
      </c>
      <c r="AF230" s="7" t="s">
        <v>264</v>
      </c>
      <c r="AG230" s="7" t="s">
        <v>66</v>
      </c>
      <c r="AH230" s="7" t="s">
        <v>221</v>
      </c>
      <c r="AI230" s="4">
        <v>4.0</v>
      </c>
      <c r="AJ230" s="7" t="s">
        <v>149</v>
      </c>
      <c r="AK230" s="7" t="s">
        <v>133</v>
      </c>
      <c r="AL230" s="7">
        <f>VLOOKUP(Y230,'Crop Temp Lookup'!$A$1:$G$30,4)</f>
        <v>28</v>
      </c>
      <c r="AM230" s="7">
        <f>VLOOKUP(Y230,'Crop Temp Lookup'!$A$1:$G$30,5)</f>
        <v>30</v>
      </c>
      <c r="AN230" s="7">
        <f>VLOOKUP(Y230,'Crop Temp Lookup'!$A$1:$G$30,7)</f>
        <v>350</v>
      </c>
      <c r="AO230" s="7">
        <f>VLOOKUP(Y230,'Crop Temp Lookup'!$A$1:$H$10,8)</f>
        <v>650</v>
      </c>
    </row>
    <row r="231" ht="12.75" customHeight="1">
      <c r="A231" s="7" t="s">
        <v>42</v>
      </c>
      <c r="B231" s="7" t="s">
        <v>186</v>
      </c>
      <c r="C231" s="12" t="s">
        <v>187</v>
      </c>
      <c r="D231" s="9" t="s">
        <v>178</v>
      </c>
      <c r="E231" s="9" t="s">
        <v>188</v>
      </c>
      <c r="F231" s="9" t="s">
        <v>189</v>
      </c>
      <c r="G231" s="9" t="s">
        <v>190</v>
      </c>
      <c r="H231" s="13"/>
      <c r="I231" s="13"/>
      <c r="J231" s="13"/>
      <c r="K231" s="13"/>
      <c r="X231" s="7" t="s">
        <v>191</v>
      </c>
      <c r="Y231" s="4" t="s">
        <v>261</v>
      </c>
      <c r="Z231" s="7" t="s">
        <v>262</v>
      </c>
      <c r="AA231" s="7" t="s">
        <v>60</v>
      </c>
      <c r="AB231" s="7" t="s">
        <v>263</v>
      </c>
      <c r="AC231" s="7" t="s">
        <v>71</v>
      </c>
      <c r="AD231" s="7" t="s">
        <v>149</v>
      </c>
      <c r="AE231" s="7" t="s">
        <v>99</v>
      </c>
      <c r="AF231" s="7" t="s">
        <v>264</v>
      </c>
      <c r="AG231" s="7" t="s">
        <v>66</v>
      </c>
      <c r="AH231" s="7" t="s">
        <v>221</v>
      </c>
      <c r="AI231" s="4">
        <v>4.0</v>
      </c>
      <c r="AJ231" s="7" t="s">
        <v>118</v>
      </c>
      <c r="AK231" s="7" t="s">
        <v>120</v>
      </c>
      <c r="AL231" s="7">
        <f>VLOOKUP(Y231,'Crop Temp Lookup'!$A$1:$G$30,4)</f>
        <v>28</v>
      </c>
      <c r="AM231" s="7">
        <f>VLOOKUP(Y231,'Crop Temp Lookup'!$A$1:$G$30,5)</f>
        <v>30</v>
      </c>
      <c r="AN231" s="7">
        <f>VLOOKUP(Y231,'Crop Temp Lookup'!$A$1:$G$30,7)</f>
        <v>350</v>
      </c>
      <c r="AO231" s="7">
        <f>VLOOKUP(Y231,'Crop Temp Lookup'!$A$1:$H$10,8)</f>
        <v>650</v>
      </c>
    </row>
    <row r="232" ht="12.75" customHeight="1">
      <c r="A232" s="7" t="s">
        <v>42</v>
      </c>
      <c r="B232" s="7" t="s">
        <v>192</v>
      </c>
      <c r="C232" s="12" t="s">
        <v>187</v>
      </c>
      <c r="D232" s="9" t="s">
        <v>178</v>
      </c>
      <c r="E232" s="9" t="s">
        <v>188</v>
      </c>
      <c r="F232" s="9" t="s">
        <v>189</v>
      </c>
      <c r="G232" s="9" t="s">
        <v>190</v>
      </c>
      <c r="H232" s="13"/>
      <c r="I232" s="13"/>
      <c r="J232" s="13"/>
      <c r="K232" s="13"/>
      <c r="X232" s="7" t="s">
        <v>193</v>
      </c>
      <c r="Y232" s="4" t="s">
        <v>261</v>
      </c>
      <c r="Z232" s="7" t="s">
        <v>262</v>
      </c>
      <c r="AA232" s="7" t="s">
        <v>60</v>
      </c>
      <c r="AB232" s="7" t="s">
        <v>263</v>
      </c>
      <c r="AC232" s="7" t="s">
        <v>62</v>
      </c>
      <c r="AD232" s="7" t="s">
        <v>85</v>
      </c>
      <c r="AE232" s="7" t="s">
        <v>64</v>
      </c>
      <c r="AF232" s="7" t="s">
        <v>264</v>
      </c>
      <c r="AG232" s="7" t="s">
        <v>66</v>
      </c>
      <c r="AH232" s="7" t="s">
        <v>221</v>
      </c>
      <c r="AI232" s="4">
        <v>4.0</v>
      </c>
      <c r="AJ232" s="7" t="s">
        <v>149</v>
      </c>
      <c r="AK232" s="7" t="s">
        <v>107</v>
      </c>
      <c r="AL232" s="7">
        <f>VLOOKUP(Y232,'Crop Temp Lookup'!$A$1:$G$30,4)</f>
        <v>28</v>
      </c>
      <c r="AM232" s="7">
        <f>VLOOKUP(Y232,'Crop Temp Lookup'!$A$1:$G$30,5)</f>
        <v>30</v>
      </c>
      <c r="AN232" s="7">
        <f>VLOOKUP(Y232,'Crop Temp Lookup'!$A$1:$G$30,7)</f>
        <v>350</v>
      </c>
      <c r="AO232" s="7">
        <f>VLOOKUP(Y232,'Crop Temp Lookup'!$A$1:$H$10,8)</f>
        <v>650</v>
      </c>
    </row>
    <row r="233" ht="12.75" customHeight="1">
      <c r="A233" s="7" t="s">
        <v>42</v>
      </c>
      <c r="B233" s="7" t="s">
        <v>192</v>
      </c>
      <c r="C233" s="12" t="s">
        <v>187</v>
      </c>
      <c r="D233" s="9" t="s">
        <v>178</v>
      </c>
      <c r="E233" s="9" t="s">
        <v>188</v>
      </c>
      <c r="F233" s="9" t="s">
        <v>189</v>
      </c>
      <c r="G233" s="9" t="s">
        <v>190</v>
      </c>
      <c r="H233" s="13"/>
      <c r="I233" s="13"/>
      <c r="J233" s="13"/>
      <c r="K233" s="13"/>
      <c r="X233" s="7" t="s">
        <v>193</v>
      </c>
      <c r="Y233" s="4" t="s">
        <v>261</v>
      </c>
      <c r="Z233" s="7" t="s">
        <v>262</v>
      </c>
      <c r="AA233" s="7" t="s">
        <v>60</v>
      </c>
      <c r="AB233" s="7" t="s">
        <v>263</v>
      </c>
      <c r="AC233" s="7" t="s">
        <v>71</v>
      </c>
      <c r="AD233" s="7" t="s">
        <v>94</v>
      </c>
      <c r="AE233" s="7" t="s">
        <v>84</v>
      </c>
      <c r="AF233" s="7" t="s">
        <v>264</v>
      </c>
      <c r="AG233" s="7" t="s">
        <v>66</v>
      </c>
      <c r="AH233" s="7" t="s">
        <v>221</v>
      </c>
      <c r="AI233" s="4">
        <v>4.0</v>
      </c>
      <c r="AJ233" s="7" t="s">
        <v>127</v>
      </c>
      <c r="AK233" s="7" t="s">
        <v>120</v>
      </c>
      <c r="AL233" s="7">
        <f>VLOOKUP(Y233,'Crop Temp Lookup'!$A$1:$G$30,4)</f>
        <v>28</v>
      </c>
      <c r="AM233" s="7">
        <f>VLOOKUP(Y233,'Crop Temp Lookup'!$A$1:$G$30,5)</f>
        <v>30</v>
      </c>
      <c r="AN233" s="7">
        <f>VLOOKUP(Y233,'Crop Temp Lookup'!$A$1:$G$30,7)</f>
        <v>350</v>
      </c>
      <c r="AO233" s="7">
        <f>VLOOKUP(Y233,'Crop Temp Lookup'!$A$1:$H$10,8)</f>
        <v>650</v>
      </c>
    </row>
    <row r="234" ht="12.75" customHeight="1">
      <c r="A234" s="7" t="s">
        <v>42</v>
      </c>
      <c r="B234" s="7" t="s">
        <v>205</v>
      </c>
      <c r="C234" s="12" t="s">
        <v>206</v>
      </c>
      <c r="D234" s="14" t="s">
        <v>188</v>
      </c>
      <c r="E234" s="14" t="s">
        <v>178</v>
      </c>
      <c r="F234" s="14" t="s">
        <v>190</v>
      </c>
      <c r="G234" s="14" t="s">
        <v>207</v>
      </c>
      <c r="H234" s="14" t="s">
        <v>124</v>
      </c>
      <c r="I234" s="14" t="s">
        <v>189</v>
      </c>
      <c r="J234" s="9" t="s">
        <v>123</v>
      </c>
      <c r="K234" s="9" t="s">
        <v>48</v>
      </c>
      <c r="X234" s="7" t="s">
        <v>193</v>
      </c>
      <c r="Y234" s="4" t="s">
        <v>261</v>
      </c>
      <c r="Z234" s="7" t="s">
        <v>262</v>
      </c>
      <c r="AA234" s="7" t="s">
        <v>60</v>
      </c>
      <c r="AB234" s="7" t="s">
        <v>263</v>
      </c>
      <c r="AC234" s="7" t="s">
        <v>62</v>
      </c>
      <c r="AD234" s="7" t="s">
        <v>98</v>
      </c>
      <c r="AE234" s="7" t="s">
        <v>64</v>
      </c>
      <c r="AF234" s="7" t="s">
        <v>264</v>
      </c>
      <c r="AG234" s="7" t="s">
        <v>66</v>
      </c>
      <c r="AH234" s="7" t="s">
        <v>221</v>
      </c>
      <c r="AI234" s="4">
        <v>4.0</v>
      </c>
      <c r="AJ234" s="7" t="s">
        <v>149</v>
      </c>
      <c r="AK234" s="7" t="s">
        <v>133</v>
      </c>
      <c r="AL234" s="7">
        <f>VLOOKUP(Y234,'Crop Temp Lookup'!$A$1:$G$30,4)</f>
        <v>28</v>
      </c>
      <c r="AM234" s="7">
        <f>VLOOKUP(Y234,'Crop Temp Lookup'!$A$1:$G$30,5)</f>
        <v>30</v>
      </c>
      <c r="AN234" s="7">
        <f>VLOOKUP(Y234,'Crop Temp Lookup'!$A$1:$G$30,7)</f>
        <v>350</v>
      </c>
      <c r="AO234" s="7">
        <f>VLOOKUP(Y234,'Crop Temp Lookup'!$A$1:$H$10,8)</f>
        <v>650</v>
      </c>
    </row>
    <row r="235" ht="12.75" customHeight="1">
      <c r="A235" s="7" t="s">
        <v>42</v>
      </c>
      <c r="B235" s="7" t="s">
        <v>205</v>
      </c>
      <c r="C235" s="12" t="s">
        <v>206</v>
      </c>
      <c r="D235" s="14" t="s">
        <v>188</v>
      </c>
      <c r="E235" s="14" t="s">
        <v>178</v>
      </c>
      <c r="F235" s="14" t="s">
        <v>190</v>
      </c>
      <c r="G235" s="14" t="s">
        <v>207</v>
      </c>
      <c r="H235" s="14" t="s">
        <v>124</v>
      </c>
      <c r="I235" s="14" t="s">
        <v>189</v>
      </c>
      <c r="J235" s="9" t="s">
        <v>123</v>
      </c>
      <c r="K235" s="9" t="s">
        <v>48</v>
      </c>
      <c r="X235" s="7" t="s">
        <v>193</v>
      </c>
      <c r="Y235" s="4" t="s">
        <v>261</v>
      </c>
      <c r="Z235" s="7" t="s">
        <v>262</v>
      </c>
      <c r="AA235" s="7" t="s">
        <v>60</v>
      </c>
      <c r="AB235" s="7" t="s">
        <v>263</v>
      </c>
      <c r="AC235" s="7" t="s">
        <v>71</v>
      </c>
      <c r="AD235" s="7" t="s">
        <v>84</v>
      </c>
      <c r="AE235" s="7" t="s">
        <v>126</v>
      </c>
      <c r="AF235" s="7" t="s">
        <v>264</v>
      </c>
      <c r="AG235" s="7" t="s">
        <v>66</v>
      </c>
      <c r="AH235" s="7" t="s">
        <v>221</v>
      </c>
      <c r="AI235" s="4">
        <v>4.0</v>
      </c>
      <c r="AJ235" s="7" t="s">
        <v>127</v>
      </c>
      <c r="AK235" s="7" t="s">
        <v>120</v>
      </c>
      <c r="AL235" s="7">
        <f>VLOOKUP(Y235,'Crop Temp Lookup'!$A$1:$G$30,4)</f>
        <v>28</v>
      </c>
      <c r="AM235" s="7">
        <f>VLOOKUP(Y235,'Crop Temp Lookup'!$A$1:$G$30,5)</f>
        <v>30</v>
      </c>
      <c r="AN235" s="7">
        <f>VLOOKUP(Y235,'Crop Temp Lookup'!$A$1:$G$30,7)</f>
        <v>350</v>
      </c>
      <c r="AO235" s="7">
        <f>VLOOKUP(Y235,'Crop Temp Lookup'!$A$1:$H$10,8)</f>
        <v>650</v>
      </c>
    </row>
    <row r="236" ht="12.75" customHeight="1">
      <c r="A236" s="7" t="s">
        <v>42</v>
      </c>
      <c r="B236" s="7" t="s">
        <v>76</v>
      </c>
      <c r="C236" s="12" t="s">
        <v>77</v>
      </c>
      <c r="D236" s="9" t="s">
        <v>45</v>
      </c>
      <c r="E236" s="9" t="s">
        <v>46</v>
      </c>
      <c r="F236" s="9" t="s">
        <v>48</v>
      </c>
      <c r="G236" s="9" t="s">
        <v>49</v>
      </c>
      <c r="H236" s="9" t="s">
        <v>52</v>
      </c>
      <c r="I236" s="9" t="s">
        <v>53</v>
      </c>
      <c r="J236" s="9" t="s">
        <v>54</v>
      </c>
      <c r="K236" s="4" t="s">
        <v>55</v>
      </c>
      <c r="L236" s="4" t="s">
        <v>56</v>
      </c>
      <c r="M236" s="11" t="s">
        <v>57</v>
      </c>
      <c r="N236" s="4" t="s">
        <v>78</v>
      </c>
      <c r="O236" s="4" t="s">
        <v>79</v>
      </c>
      <c r="P236" s="4" t="s">
        <v>80</v>
      </c>
      <c r="X236" s="7" t="s">
        <v>81</v>
      </c>
      <c r="Y236" s="7" t="s">
        <v>265</v>
      </c>
      <c r="Z236" s="7" t="s">
        <v>266</v>
      </c>
      <c r="AA236" s="7" t="s">
        <v>267</v>
      </c>
      <c r="AB236" s="7" t="s">
        <v>61</v>
      </c>
      <c r="AC236" s="7" t="s">
        <v>62</v>
      </c>
      <c r="AD236" s="7" t="s">
        <v>85</v>
      </c>
      <c r="AE236" s="7" t="s">
        <v>64</v>
      </c>
      <c r="AF236" s="7" t="s">
        <v>254</v>
      </c>
      <c r="AG236" s="7" t="s">
        <v>66</v>
      </c>
      <c r="AH236" s="7" t="s">
        <v>268</v>
      </c>
      <c r="AI236" s="4">
        <v>6.0</v>
      </c>
      <c r="AJ236" s="7" t="s">
        <v>73</v>
      </c>
      <c r="AK236" s="7" t="s">
        <v>99</v>
      </c>
      <c r="AL236" s="7">
        <f>VLOOKUP(Y236,'Crop Temp Lookup'!$A$1:$G$30,4)</f>
        <v>15</v>
      </c>
      <c r="AM236" s="7">
        <f>VLOOKUP(Y236,'Crop Temp Lookup'!$A$1:$G$30,5)</f>
        <v>30</v>
      </c>
      <c r="AN236" s="7">
        <f>VLOOKUP(Y236,'Crop Temp Lookup'!$A$1:$G$30,7)</f>
        <v>500</v>
      </c>
      <c r="AO236" s="7">
        <f>VLOOKUP(Y236,'Crop Temp Lookup'!$A$1:$H$17,8)</f>
        <v>700</v>
      </c>
      <c r="AP236" s="4">
        <v>350.0</v>
      </c>
      <c r="AQ236" s="4">
        <v>550.0</v>
      </c>
    </row>
    <row r="237" ht="12.75" customHeight="1">
      <c r="A237" s="7" t="s">
        <v>42</v>
      </c>
      <c r="B237" s="7" t="s">
        <v>76</v>
      </c>
      <c r="C237" s="12" t="s">
        <v>77</v>
      </c>
      <c r="D237" s="9" t="s">
        <v>45</v>
      </c>
      <c r="E237" s="9" t="s">
        <v>46</v>
      </c>
      <c r="F237" s="9" t="s">
        <v>48</v>
      </c>
      <c r="G237" s="9" t="s">
        <v>49</v>
      </c>
      <c r="H237" s="9" t="s">
        <v>52</v>
      </c>
      <c r="I237" s="9" t="s">
        <v>53</v>
      </c>
      <c r="J237" s="9" t="s">
        <v>54</v>
      </c>
      <c r="K237" s="4" t="s">
        <v>55</v>
      </c>
      <c r="L237" s="4" t="s">
        <v>56</v>
      </c>
      <c r="M237" s="11" t="s">
        <v>57</v>
      </c>
      <c r="N237" s="4" t="s">
        <v>78</v>
      </c>
      <c r="O237" s="4" t="s">
        <v>79</v>
      </c>
      <c r="P237" s="4" t="s">
        <v>80</v>
      </c>
      <c r="X237" s="7" t="s">
        <v>81</v>
      </c>
      <c r="Y237" s="7" t="s">
        <v>265</v>
      </c>
      <c r="Z237" s="7" t="s">
        <v>266</v>
      </c>
      <c r="AA237" s="7" t="s">
        <v>267</v>
      </c>
      <c r="AB237" s="7" t="s">
        <v>61</v>
      </c>
      <c r="AC237" s="7" t="s">
        <v>71</v>
      </c>
      <c r="AD237" s="7" t="s">
        <v>72</v>
      </c>
      <c r="AE237" s="7" t="s">
        <v>84</v>
      </c>
      <c r="AF237" s="7" t="s">
        <v>254</v>
      </c>
      <c r="AG237" s="7" t="s">
        <v>66</v>
      </c>
      <c r="AH237" s="7" t="s">
        <v>268</v>
      </c>
      <c r="AI237" s="4">
        <v>6.0</v>
      </c>
      <c r="AJ237" s="7" t="s">
        <v>230</v>
      </c>
      <c r="AK237" s="7" t="s">
        <v>154</v>
      </c>
      <c r="AL237" s="7">
        <f>VLOOKUP(Y237,'Crop Temp Lookup'!$A$1:$G$30,4)</f>
        <v>15</v>
      </c>
      <c r="AM237" s="7">
        <f>VLOOKUP(Y237,'Crop Temp Lookup'!$A$1:$G$30,5)</f>
        <v>30</v>
      </c>
      <c r="AN237" s="7">
        <f>VLOOKUP(Y237,'Crop Temp Lookup'!$A$1:$G$30,7)</f>
        <v>500</v>
      </c>
      <c r="AO237" s="7">
        <f>VLOOKUP(Y237,'Crop Temp Lookup'!$A$1:$H$17,8)</f>
        <v>700</v>
      </c>
      <c r="AP237" s="4">
        <v>350.0</v>
      </c>
      <c r="AQ237" s="4">
        <v>550.0</v>
      </c>
    </row>
    <row r="238" ht="12.75" customHeight="1">
      <c r="A238" s="7" t="s">
        <v>42</v>
      </c>
      <c r="B238" s="7" t="s">
        <v>100</v>
      </c>
      <c r="C238" s="12" t="s">
        <v>101</v>
      </c>
      <c r="D238" s="9" t="s">
        <v>102</v>
      </c>
      <c r="E238" s="9" t="s">
        <v>103</v>
      </c>
      <c r="F238" s="9" t="s">
        <v>104</v>
      </c>
      <c r="G238" s="9" t="s">
        <v>46</v>
      </c>
      <c r="H238" s="13"/>
      <c r="I238" s="13"/>
      <c r="J238" s="13"/>
      <c r="K238" s="13"/>
      <c r="X238" s="7" t="s">
        <v>105</v>
      </c>
      <c r="Y238" s="7" t="s">
        <v>265</v>
      </c>
      <c r="Z238" s="7" t="s">
        <v>266</v>
      </c>
      <c r="AA238" s="7" t="s">
        <v>267</v>
      </c>
      <c r="AB238" s="7" t="s">
        <v>61</v>
      </c>
      <c r="AC238" s="7" t="s">
        <v>61</v>
      </c>
      <c r="AD238" s="7" t="s">
        <v>118</v>
      </c>
      <c r="AE238" s="7" t="s">
        <v>222</v>
      </c>
      <c r="AF238" s="7" t="s">
        <v>254</v>
      </c>
      <c r="AG238" s="7" t="s">
        <v>66</v>
      </c>
      <c r="AH238" s="7" t="s">
        <v>268</v>
      </c>
      <c r="AI238" s="4">
        <v>6.0</v>
      </c>
      <c r="AJ238" s="7" t="s">
        <v>230</v>
      </c>
      <c r="AK238" s="7" t="s">
        <v>85</v>
      </c>
      <c r="AL238" s="7">
        <f>VLOOKUP(Y238,'Crop Temp Lookup'!$A$1:$G$30,4)</f>
        <v>15</v>
      </c>
      <c r="AM238" s="7">
        <f>VLOOKUP(Y238,'Crop Temp Lookup'!$A$1:$G$30,5)</f>
        <v>30</v>
      </c>
      <c r="AN238" s="7">
        <f>VLOOKUP(Y238,'Crop Temp Lookup'!$A$1:$G$30,7)</f>
        <v>500</v>
      </c>
      <c r="AO238" s="7">
        <f>VLOOKUP(Y238,'Crop Temp Lookup'!$A$1:$H$17,8)</f>
        <v>700</v>
      </c>
      <c r="AP238" s="4">
        <v>350.0</v>
      </c>
      <c r="AQ238" s="4">
        <v>550.0</v>
      </c>
    </row>
    <row r="239" ht="12.75" customHeight="1">
      <c r="A239" s="7" t="s">
        <v>42</v>
      </c>
      <c r="B239" s="7" t="s">
        <v>109</v>
      </c>
      <c r="C239" s="12" t="s">
        <v>110</v>
      </c>
      <c r="D239" s="9" t="s">
        <v>102</v>
      </c>
      <c r="E239" s="9" t="s">
        <v>111</v>
      </c>
      <c r="F239" s="9" t="s">
        <v>103</v>
      </c>
      <c r="G239" s="9" t="s">
        <v>104</v>
      </c>
      <c r="H239" s="9" t="s">
        <v>46</v>
      </c>
      <c r="I239" s="9" t="s">
        <v>53</v>
      </c>
      <c r="J239" s="9" t="s">
        <v>80</v>
      </c>
      <c r="K239" s="13"/>
      <c r="X239" s="7" t="s">
        <v>112</v>
      </c>
      <c r="Y239" s="7" t="s">
        <v>265</v>
      </c>
      <c r="Z239" s="7" t="s">
        <v>266</v>
      </c>
      <c r="AA239" s="7" t="s">
        <v>267</v>
      </c>
      <c r="AB239" s="7" t="s">
        <v>61</v>
      </c>
      <c r="AC239" s="7" t="s">
        <v>62</v>
      </c>
      <c r="AD239" s="7" t="s">
        <v>153</v>
      </c>
      <c r="AE239" s="7" t="s">
        <v>63</v>
      </c>
      <c r="AF239" s="7" t="s">
        <v>254</v>
      </c>
      <c r="AG239" s="7" t="s">
        <v>66</v>
      </c>
      <c r="AH239" s="7" t="s">
        <v>268</v>
      </c>
      <c r="AI239" s="4">
        <v>6.0</v>
      </c>
      <c r="AJ239" s="7" t="s">
        <v>93</v>
      </c>
      <c r="AK239" s="7" t="s">
        <v>222</v>
      </c>
      <c r="AL239" s="7">
        <f>VLOOKUP(Y239,'Crop Temp Lookup'!$A$1:$G$30,4)</f>
        <v>15</v>
      </c>
      <c r="AM239" s="7">
        <f>VLOOKUP(Y239,'Crop Temp Lookup'!$A$1:$G$30,5)</f>
        <v>30</v>
      </c>
      <c r="AN239" s="7">
        <f>VLOOKUP(Y239,'Crop Temp Lookup'!$A$1:$G$30,7)</f>
        <v>500</v>
      </c>
      <c r="AO239" s="7">
        <f>VLOOKUP(Y239,'Crop Temp Lookup'!$A$1:$H$17,8)</f>
        <v>700</v>
      </c>
      <c r="AP239" s="4">
        <v>350.0</v>
      </c>
      <c r="AQ239" s="4">
        <v>550.0</v>
      </c>
    </row>
    <row r="240" ht="12.75" customHeight="1">
      <c r="A240" s="7" t="s">
        <v>42</v>
      </c>
      <c r="B240" s="7" t="s">
        <v>109</v>
      </c>
      <c r="C240" s="12" t="s">
        <v>110</v>
      </c>
      <c r="D240" s="9" t="s">
        <v>102</v>
      </c>
      <c r="E240" s="9" t="s">
        <v>111</v>
      </c>
      <c r="F240" s="9" t="s">
        <v>103</v>
      </c>
      <c r="G240" s="9" t="s">
        <v>104</v>
      </c>
      <c r="H240" s="9" t="s">
        <v>46</v>
      </c>
      <c r="I240" s="9" t="s">
        <v>53</v>
      </c>
      <c r="J240" s="9" t="s">
        <v>80</v>
      </c>
      <c r="K240" s="13"/>
      <c r="X240" s="7" t="s">
        <v>112</v>
      </c>
      <c r="Y240" s="7" t="s">
        <v>265</v>
      </c>
      <c r="Z240" s="7" t="s">
        <v>266</v>
      </c>
      <c r="AA240" s="7" t="s">
        <v>267</v>
      </c>
      <c r="AB240" s="7" t="s">
        <v>61</v>
      </c>
      <c r="AC240" s="7" t="s">
        <v>71</v>
      </c>
      <c r="AD240" s="7" t="s">
        <v>72</v>
      </c>
      <c r="AE240" s="7" t="s">
        <v>73</v>
      </c>
      <c r="AF240" s="7" t="s">
        <v>254</v>
      </c>
      <c r="AG240" s="7" t="s">
        <v>66</v>
      </c>
      <c r="AH240" s="7" t="s">
        <v>268</v>
      </c>
      <c r="AI240" s="4">
        <v>6.0</v>
      </c>
      <c r="AJ240" s="7" t="s">
        <v>127</v>
      </c>
      <c r="AK240" s="7" t="s">
        <v>153</v>
      </c>
      <c r="AL240" s="7">
        <f>VLOOKUP(Y240,'Crop Temp Lookup'!$A$1:$G$30,4)</f>
        <v>15</v>
      </c>
      <c r="AM240" s="7">
        <f>VLOOKUP(Y240,'Crop Temp Lookup'!$A$1:$G$30,5)</f>
        <v>30</v>
      </c>
      <c r="AN240" s="7">
        <f>VLOOKUP(Y240,'Crop Temp Lookup'!$A$1:$G$30,7)</f>
        <v>500</v>
      </c>
      <c r="AO240" s="7">
        <f>VLOOKUP(Y240,'Crop Temp Lookup'!$A$1:$H$17,8)</f>
        <v>700</v>
      </c>
      <c r="AP240" s="4">
        <v>350.0</v>
      </c>
      <c r="AQ240" s="4">
        <v>550.0</v>
      </c>
    </row>
    <row r="241" ht="12.75" customHeight="1">
      <c r="A241" s="7" t="s">
        <v>42</v>
      </c>
      <c r="B241" s="7" t="s">
        <v>113</v>
      </c>
      <c r="C241" s="12" t="s">
        <v>114</v>
      </c>
      <c r="D241" s="9" t="s">
        <v>102</v>
      </c>
      <c r="E241" s="9" t="s">
        <v>111</v>
      </c>
      <c r="F241" s="9" t="s">
        <v>104</v>
      </c>
      <c r="G241" s="9" t="s">
        <v>46</v>
      </c>
      <c r="H241" s="9" t="s">
        <v>47</v>
      </c>
      <c r="I241" s="9" t="s">
        <v>48</v>
      </c>
      <c r="J241" s="9" t="s">
        <v>115</v>
      </c>
      <c r="K241" s="9" t="s">
        <v>50</v>
      </c>
      <c r="L241" s="4" t="s">
        <v>116</v>
      </c>
      <c r="X241" s="7" t="s">
        <v>117</v>
      </c>
      <c r="Y241" s="7" t="s">
        <v>265</v>
      </c>
      <c r="Z241" s="7" t="s">
        <v>266</v>
      </c>
      <c r="AA241" s="7" t="s">
        <v>267</v>
      </c>
      <c r="AB241" s="7" t="s">
        <v>61</v>
      </c>
      <c r="AC241" s="7" t="s">
        <v>61</v>
      </c>
      <c r="AD241" s="7" t="s">
        <v>82</v>
      </c>
      <c r="AE241" s="7" t="s">
        <v>85</v>
      </c>
      <c r="AF241" s="7" t="s">
        <v>254</v>
      </c>
      <c r="AG241" s="7" t="s">
        <v>66</v>
      </c>
      <c r="AH241" s="7" t="s">
        <v>268</v>
      </c>
      <c r="AI241" s="4">
        <v>6.0</v>
      </c>
      <c r="AJ241" s="7" t="s">
        <v>83</v>
      </c>
      <c r="AK241" s="7" t="s">
        <v>222</v>
      </c>
      <c r="AL241" s="7">
        <f>VLOOKUP(Y241,'Crop Temp Lookup'!$A$1:$G$30,4)</f>
        <v>15</v>
      </c>
      <c r="AM241" s="7">
        <f>VLOOKUP(Y241,'Crop Temp Lookup'!$A$1:$G$30,5)</f>
        <v>30</v>
      </c>
      <c r="AN241" s="7">
        <f>VLOOKUP(Y241,'Crop Temp Lookup'!$A$1:$G$30,7)</f>
        <v>500</v>
      </c>
      <c r="AO241" s="7">
        <f>VLOOKUP(Y241,'Crop Temp Lookup'!$A$1:$H$17,8)</f>
        <v>700</v>
      </c>
      <c r="AP241" s="4">
        <v>350.0</v>
      </c>
      <c r="AQ241" s="4">
        <v>550.0</v>
      </c>
    </row>
    <row r="242" ht="12.75" customHeight="1">
      <c r="A242" s="7" t="s">
        <v>42</v>
      </c>
      <c r="B242" s="7" t="s">
        <v>121</v>
      </c>
      <c r="C242" s="12" t="s">
        <v>122</v>
      </c>
      <c r="D242" s="9" t="s">
        <v>102</v>
      </c>
      <c r="E242" s="9" t="s">
        <v>111</v>
      </c>
      <c r="F242" s="9" t="s">
        <v>104</v>
      </c>
      <c r="G242" s="9" t="s">
        <v>47</v>
      </c>
      <c r="H242" s="9" t="s">
        <v>48</v>
      </c>
      <c r="I242" s="9" t="s">
        <v>115</v>
      </c>
      <c r="J242" s="9" t="s">
        <v>123</v>
      </c>
      <c r="K242" s="9" t="s">
        <v>49</v>
      </c>
      <c r="L242" s="9" t="s">
        <v>50</v>
      </c>
      <c r="M242" s="4" t="s">
        <v>116</v>
      </c>
      <c r="N242" s="9" t="s">
        <v>56</v>
      </c>
      <c r="O242" s="11" t="s">
        <v>57</v>
      </c>
      <c r="P242" s="4" t="s">
        <v>78</v>
      </c>
      <c r="Q242" s="4" t="s">
        <v>91</v>
      </c>
      <c r="R242" s="4" t="s">
        <v>124</v>
      </c>
      <c r="X242" s="7" t="s">
        <v>125</v>
      </c>
      <c r="Y242" s="7" t="s">
        <v>265</v>
      </c>
      <c r="Z242" s="7" t="s">
        <v>266</v>
      </c>
      <c r="AA242" s="7" t="s">
        <v>267</v>
      </c>
      <c r="AB242" s="7" t="s">
        <v>61</v>
      </c>
      <c r="AC242" s="7" t="s">
        <v>61</v>
      </c>
      <c r="AD242" s="7" t="s">
        <v>84</v>
      </c>
      <c r="AE242" s="7" t="s">
        <v>126</v>
      </c>
      <c r="AF242" s="7" t="s">
        <v>254</v>
      </c>
      <c r="AG242" s="7" t="s">
        <v>66</v>
      </c>
      <c r="AH242" s="7" t="s">
        <v>268</v>
      </c>
      <c r="AI242" s="4">
        <v>6.0</v>
      </c>
      <c r="AJ242" s="7" t="s">
        <v>85</v>
      </c>
      <c r="AK242" s="7" t="s">
        <v>245</v>
      </c>
      <c r="AL242" s="7">
        <f>VLOOKUP(Y242,'Crop Temp Lookup'!$A$1:$G$30,4)</f>
        <v>15</v>
      </c>
      <c r="AM242" s="7">
        <f>VLOOKUP(Y242,'Crop Temp Lookup'!$A$1:$G$30,5)</f>
        <v>30</v>
      </c>
      <c r="AN242" s="7">
        <f>VLOOKUP(Y242,'Crop Temp Lookup'!$A$1:$G$30,7)</f>
        <v>500</v>
      </c>
      <c r="AO242" s="7">
        <f>VLOOKUP(Y242,'Crop Temp Lookup'!$A$1:$H$17,8)</f>
        <v>700</v>
      </c>
      <c r="AP242" s="4">
        <v>350.0</v>
      </c>
      <c r="AQ242" s="4">
        <v>550.0</v>
      </c>
    </row>
    <row r="243" ht="12.75" customHeight="1">
      <c r="A243" s="7" t="s">
        <v>42</v>
      </c>
      <c r="B243" s="7" t="s">
        <v>176</v>
      </c>
      <c r="C243" s="12" t="s">
        <v>177</v>
      </c>
      <c r="D243" s="9" t="s">
        <v>178</v>
      </c>
      <c r="E243" s="13"/>
      <c r="F243" s="13"/>
      <c r="G243" s="13"/>
      <c r="H243" s="13"/>
      <c r="I243" s="13"/>
      <c r="J243" s="13"/>
      <c r="K243" s="13"/>
      <c r="X243" s="7" t="s">
        <v>179</v>
      </c>
      <c r="Y243" s="7" t="s">
        <v>265</v>
      </c>
      <c r="Z243" s="7" t="s">
        <v>266</v>
      </c>
      <c r="AA243" s="7" t="s">
        <v>267</v>
      </c>
      <c r="AB243" s="7" t="s">
        <v>61</v>
      </c>
      <c r="AC243" s="7" t="s">
        <v>61</v>
      </c>
      <c r="AD243" s="7" t="s">
        <v>98</v>
      </c>
      <c r="AE243" s="7" t="s">
        <v>64</v>
      </c>
      <c r="AF243" s="7" t="s">
        <v>254</v>
      </c>
      <c r="AG243" s="7" t="s">
        <v>66</v>
      </c>
      <c r="AH243" s="7" t="s">
        <v>268</v>
      </c>
      <c r="AI243" s="4">
        <v>6.0</v>
      </c>
      <c r="AJ243" s="7" t="s">
        <v>118</v>
      </c>
      <c r="AK243" s="7" t="s">
        <v>84</v>
      </c>
      <c r="AL243" s="7">
        <f>VLOOKUP(Y243,'Crop Temp Lookup'!$A$1:$G$30,4)</f>
        <v>15</v>
      </c>
      <c r="AM243" s="7">
        <f>VLOOKUP(Y243,'Crop Temp Lookup'!$A$1:$G$30,5)</f>
        <v>30</v>
      </c>
      <c r="AN243" s="7">
        <f>VLOOKUP(Y243,'Crop Temp Lookup'!$A$1:$G$30,7)</f>
        <v>500</v>
      </c>
      <c r="AO243" s="7">
        <f>VLOOKUP(Y243,'Crop Temp Lookup'!$A$1:$H$17,8)</f>
        <v>700</v>
      </c>
      <c r="AP243" s="4">
        <v>350.0</v>
      </c>
      <c r="AQ243" s="4">
        <v>550.0</v>
      </c>
    </row>
    <row r="244" ht="12.75" customHeight="1">
      <c r="A244" s="7" t="s">
        <v>42</v>
      </c>
      <c r="B244" s="7" t="s">
        <v>186</v>
      </c>
      <c r="C244" s="12" t="s">
        <v>187</v>
      </c>
      <c r="D244" s="9" t="s">
        <v>178</v>
      </c>
      <c r="E244" s="9" t="s">
        <v>188</v>
      </c>
      <c r="F244" s="9" t="s">
        <v>189</v>
      </c>
      <c r="G244" s="9" t="s">
        <v>190</v>
      </c>
      <c r="H244" s="13"/>
      <c r="I244" s="13"/>
      <c r="J244" s="13"/>
      <c r="K244" s="13"/>
      <c r="X244" s="7" t="s">
        <v>191</v>
      </c>
      <c r="Y244" s="7" t="s">
        <v>265</v>
      </c>
      <c r="Z244" s="7" t="s">
        <v>266</v>
      </c>
      <c r="AA244" s="7" t="s">
        <v>267</v>
      </c>
      <c r="AB244" s="7" t="s">
        <v>61</v>
      </c>
      <c r="AC244" s="7" t="s">
        <v>61</v>
      </c>
      <c r="AD244" s="7" t="s">
        <v>98</v>
      </c>
      <c r="AE244" s="7" t="s">
        <v>64</v>
      </c>
      <c r="AF244" s="7" t="s">
        <v>254</v>
      </c>
      <c r="AG244" s="7" t="s">
        <v>66</v>
      </c>
      <c r="AH244" s="7" t="s">
        <v>268</v>
      </c>
      <c r="AI244" s="4">
        <v>6.0</v>
      </c>
      <c r="AJ244" s="7" t="s">
        <v>118</v>
      </c>
      <c r="AK244" s="7" t="s">
        <v>84</v>
      </c>
      <c r="AL244" s="7">
        <f>VLOOKUP(Y244,'Crop Temp Lookup'!$A$1:$G$30,4)</f>
        <v>15</v>
      </c>
      <c r="AM244" s="7">
        <f>VLOOKUP(Y244,'Crop Temp Lookup'!$A$1:$G$30,5)</f>
        <v>30</v>
      </c>
      <c r="AN244" s="7">
        <f>VLOOKUP(Y244,'Crop Temp Lookup'!$A$1:$G$30,7)</f>
        <v>500</v>
      </c>
      <c r="AO244" s="7">
        <f>VLOOKUP(Y244,'Crop Temp Lookup'!$A$1:$H$17,8)</f>
        <v>700</v>
      </c>
      <c r="AP244" s="4">
        <v>350.0</v>
      </c>
      <c r="AQ244" s="4">
        <v>550.0</v>
      </c>
    </row>
    <row r="245" ht="12.75" customHeight="1">
      <c r="A245" s="7" t="s">
        <v>42</v>
      </c>
      <c r="B245" s="7" t="s">
        <v>192</v>
      </c>
      <c r="C245" s="12" t="s">
        <v>187</v>
      </c>
      <c r="D245" s="9" t="s">
        <v>178</v>
      </c>
      <c r="E245" s="9" t="s">
        <v>188</v>
      </c>
      <c r="F245" s="9" t="s">
        <v>189</v>
      </c>
      <c r="G245" s="9" t="s">
        <v>190</v>
      </c>
      <c r="H245" s="13"/>
      <c r="I245" s="13"/>
      <c r="J245" s="13"/>
      <c r="K245" s="13"/>
      <c r="X245" s="7" t="s">
        <v>193</v>
      </c>
      <c r="Y245" s="7" t="s">
        <v>265</v>
      </c>
      <c r="Z245" s="7" t="s">
        <v>266</v>
      </c>
      <c r="AA245" s="7" t="s">
        <v>267</v>
      </c>
      <c r="AB245" s="7" t="s">
        <v>61</v>
      </c>
      <c r="AC245" s="7" t="s">
        <v>61</v>
      </c>
      <c r="AD245" s="7" t="s">
        <v>85</v>
      </c>
      <c r="AE245" s="7" t="s">
        <v>64</v>
      </c>
      <c r="AF245" s="7" t="s">
        <v>254</v>
      </c>
      <c r="AG245" s="7" t="s">
        <v>66</v>
      </c>
      <c r="AH245" s="7" t="s">
        <v>268</v>
      </c>
      <c r="AI245" s="4">
        <v>6.0</v>
      </c>
      <c r="AJ245" s="7" t="s">
        <v>73</v>
      </c>
      <c r="AK245" s="7" t="s">
        <v>99</v>
      </c>
      <c r="AL245" s="7">
        <f>VLOOKUP(Y245,'Crop Temp Lookup'!$A$1:$G$30,4)</f>
        <v>15</v>
      </c>
      <c r="AM245" s="7">
        <f>VLOOKUP(Y245,'Crop Temp Lookup'!$A$1:$G$30,5)</f>
        <v>30</v>
      </c>
      <c r="AN245" s="7">
        <f>VLOOKUP(Y245,'Crop Temp Lookup'!$A$1:$G$30,7)</f>
        <v>500</v>
      </c>
      <c r="AO245" s="7">
        <f>VLOOKUP(Y245,'Crop Temp Lookup'!$A$1:$H$17,8)</f>
        <v>700</v>
      </c>
      <c r="AP245" s="4">
        <v>350.0</v>
      </c>
      <c r="AQ245" s="4">
        <v>550.0</v>
      </c>
    </row>
    <row r="246" ht="12.75" customHeight="1">
      <c r="A246" s="7" t="s">
        <v>42</v>
      </c>
      <c r="B246" s="7" t="s">
        <v>128</v>
      </c>
      <c r="C246" s="12" t="s">
        <v>129</v>
      </c>
      <c r="D246" s="9" t="s">
        <v>45</v>
      </c>
      <c r="E246" s="9" t="s">
        <v>111</v>
      </c>
      <c r="F246" s="9" t="s">
        <v>103</v>
      </c>
      <c r="G246" s="9" t="s">
        <v>46</v>
      </c>
      <c r="H246" s="9" t="s">
        <v>47</v>
      </c>
      <c r="I246" s="9" t="s">
        <v>48</v>
      </c>
      <c r="J246" s="10" t="s">
        <v>49</v>
      </c>
      <c r="K246" s="10" t="s">
        <v>50</v>
      </c>
      <c r="L246" s="10" t="s">
        <v>51</v>
      </c>
      <c r="M246" s="10" t="s">
        <v>52</v>
      </c>
      <c r="N246" s="4" t="s">
        <v>53</v>
      </c>
      <c r="O246" s="4" t="s">
        <v>54</v>
      </c>
      <c r="X246" s="7" t="s">
        <v>131</v>
      </c>
      <c r="Y246" s="7" t="s">
        <v>265</v>
      </c>
      <c r="Z246" s="7" t="s">
        <v>266</v>
      </c>
      <c r="AA246" s="7" t="s">
        <v>267</v>
      </c>
      <c r="AB246" s="7" t="s">
        <v>61</v>
      </c>
      <c r="AC246" s="7" t="s">
        <v>62</v>
      </c>
      <c r="AD246" s="7" t="s">
        <v>85</v>
      </c>
      <c r="AE246" s="7" t="s">
        <v>64</v>
      </c>
      <c r="AF246" s="7" t="s">
        <v>254</v>
      </c>
      <c r="AG246" s="7" t="s">
        <v>66</v>
      </c>
      <c r="AH246" s="7" t="s">
        <v>268</v>
      </c>
      <c r="AI246" s="4">
        <v>6.0</v>
      </c>
      <c r="AJ246" s="7" t="s">
        <v>73</v>
      </c>
      <c r="AK246" s="7" t="s">
        <v>99</v>
      </c>
      <c r="AL246" s="7">
        <f>VLOOKUP(Y246,'Crop Temp Lookup'!$A$1:$G$30,4)</f>
        <v>15</v>
      </c>
      <c r="AM246" s="7">
        <f>VLOOKUP(Y246,'Crop Temp Lookup'!$A$1:$G$30,5)</f>
        <v>30</v>
      </c>
      <c r="AN246" s="7">
        <f>VLOOKUP(Y246,'Crop Temp Lookup'!$A$1:$G$30,7)</f>
        <v>500</v>
      </c>
      <c r="AO246" s="7">
        <f>VLOOKUP(Y246,'Crop Temp Lookup'!$A$1:$H$17,8)</f>
        <v>700</v>
      </c>
      <c r="AP246" s="4">
        <v>350.0</v>
      </c>
      <c r="AQ246" s="4">
        <v>550.0</v>
      </c>
    </row>
    <row r="247" ht="12.75" customHeight="1">
      <c r="A247" s="7" t="s">
        <v>42</v>
      </c>
      <c r="B247" s="7" t="s">
        <v>128</v>
      </c>
      <c r="C247" s="12" t="s">
        <v>129</v>
      </c>
      <c r="D247" s="9" t="s">
        <v>45</v>
      </c>
      <c r="E247" s="9" t="s">
        <v>111</v>
      </c>
      <c r="F247" s="9" t="s">
        <v>103</v>
      </c>
      <c r="G247" s="9" t="s">
        <v>46</v>
      </c>
      <c r="H247" s="9" t="s">
        <v>47</v>
      </c>
      <c r="I247" s="9" t="s">
        <v>48</v>
      </c>
      <c r="J247" s="10" t="s">
        <v>49</v>
      </c>
      <c r="K247" s="10" t="s">
        <v>50</v>
      </c>
      <c r="L247" s="10" t="s">
        <v>51</v>
      </c>
      <c r="M247" s="10" t="s">
        <v>52</v>
      </c>
      <c r="N247" s="4" t="s">
        <v>53</v>
      </c>
      <c r="O247" s="4" t="s">
        <v>54</v>
      </c>
      <c r="X247" s="7" t="s">
        <v>131</v>
      </c>
      <c r="Y247" s="7" t="s">
        <v>265</v>
      </c>
      <c r="Z247" s="7" t="s">
        <v>266</v>
      </c>
      <c r="AA247" s="7" t="s">
        <v>267</v>
      </c>
      <c r="AB247" s="7" t="s">
        <v>61</v>
      </c>
      <c r="AC247" s="7" t="s">
        <v>71</v>
      </c>
      <c r="AD247" s="7" t="s">
        <v>72</v>
      </c>
      <c r="AE247" s="7" t="s">
        <v>84</v>
      </c>
      <c r="AF247" s="7" t="s">
        <v>254</v>
      </c>
      <c r="AG247" s="7" t="s">
        <v>66</v>
      </c>
      <c r="AH247" s="7" t="s">
        <v>268</v>
      </c>
      <c r="AI247" s="4">
        <v>6.0</v>
      </c>
      <c r="AJ247" s="7" t="s">
        <v>230</v>
      </c>
      <c r="AK247" s="7" t="s">
        <v>154</v>
      </c>
      <c r="AL247" s="7">
        <f>VLOOKUP(Y247,'Crop Temp Lookup'!$A$1:$G$30,4)</f>
        <v>15</v>
      </c>
      <c r="AM247" s="7">
        <f>VLOOKUP(Y247,'Crop Temp Lookup'!$A$1:$G$30,5)</f>
        <v>30</v>
      </c>
      <c r="AN247" s="7">
        <f>VLOOKUP(Y247,'Crop Temp Lookup'!$A$1:$G$30,7)</f>
        <v>500</v>
      </c>
      <c r="AO247" s="7">
        <f>VLOOKUP(Y247,'Crop Temp Lookup'!$A$1:$H$17,8)</f>
        <v>700</v>
      </c>
      <c r="AP247" s="4">
        <v>350.0</v>
      </c>
      <c r="AQ247" s="4">
        <v>550.0</v>
      </c>
    </row>
    <row r="248" ht="12.75" customHeight="1">
      <c r="A248" s="7" t="s">
        <v>42</v>
      </c>
      <c r="B248" s="7" t="s">
        <v>134</v>
      </c>
      <c r="C248" s="12" t="s">
        <v>135</v>
      </c>
      <c r="D248" s="9" t="s">
        <v>46</v>
      </c>
      <c r="E248" s="9" t="s">
        <v>47</v>
      </c>
      <c r="F248" s="9" t="s">
        <v>48</v>
      </c>
      <c r="G248" s="9" t="s">
        <v>115</v>
      </c>
      <c r="H248" s="9" t="s">
        <v>49</v>
      </c>
      <c r="I248" s="9" t="s">
        <v>52</v>
      </c>
      <c r="J248" s="9" t="s">
        <v>50</v>
      </c>
      <c r="K248" s="4" t="s">
        <v>116</v>
      </c>
      <c r="L248" s="4" t="s">
        <v>54</v>
      </c>
      <c r="M248" s="4" t="s">
        <v>55</v>
      </c>
      <c r="X248" s="7" t="s">
        <v>136</v>
      </c>
      <c r="Y248" s="7" t="s">
        <v>265</v>
      </c>
      <c r="Z248" s="7" t="s">
        <v>266</v>
      </c>
      <c r="AA248" s="7" t="s">
        <v>267</v>
      </c>
      <c r="AB248" s="7" t="s">
        <v>61</v>
      </c>
      <c r="AC248" s="7" t="s">
        <v>62</v>
      </c>
      <c r="AD248" s="7" t="s">
        <v>85</v>
      </c>
      <c r="AE248" s="7" t="s">
        <v>64</v>
      </c>
      <c r="AF248" s="7" t="s">
        <v>254</v>
      </c>
      <c r="AG248" s="7" t="s">
        <v>66</v>
      </c>
      <c r="AH248" s="7" t="s">
        <v>268</v>
      </c>
      <c r="AI248" s="4">
        <v>6.0</v>
      </c>
      <c r="AJ248" s="7" t="s">
        <v>73</v>
      </c>
      <c r="AK248" s="7" t="s">
        <v>99</v>
      </c>
      <c r="AL248" s="7">
        <f>VLOOKUP(Y248,'Crop Temp Lookup'!$A$1:$G$30,4)</f>
        <v>15</v>
      </c>
      <c r="AM248" s="7">
        <f>VLOOKUP(Y248,'Crop Temp Lookup'!$A$1:$G$30,5)</f>
        <v>30</v>
      </c>
      <c r="AN248" s="7">
        <f>VLOOKUP(Y248,'Crop Temp Lookup'!$A$1:$G$30,7)</f>
        <v>500</v>
      </c>
      <c r="AO248" s="7">
        <f>VLOOKUP(Y248,'Crop Temp Lookup'!$A$1:$H$17,8)</f>
        <v>700</v>
      </c>
      <c r="AP248" s="4">
        <v>350.0</v>
      </c>
      <c r="AQ248" s="4">
        <v>550.0</v>
      </c>
    </row>
    <row r="249" ht="12.75" customHeight="1">
      <c r="A249" s="7" t="s">
        <v>42</v>
      </c>
      <c r="B249" s="7" t="s">
        <v>134</v>
      </c>
      <c r="C249" s="12" t="s">
        <v>135</v>
      </c>
      <c r="D249" s="9" t="s">
        <v>46</v>
      </c>
      <c r="E249" s="9" t="s">
        <v>47</v>
      </c>
      <c r="F249" s="9" t="s">
        <v>48</v>
      </c>
      <c r="G249" s="9" t="s">
        <v>115</v>
      </c>
      <c r="H249" s="9" t="s">
        <v>49</v>
      </c>
      <c r="I249" s="9" t="s">
        <v>52</v>
      </c>
      <c r="J249" s="9" t="s">
        <v>50</v>
      </c>
      <c r="K249" s="4" t="s">
        <v>116</v>
      </c>
      <c r="L249" s="4" t="s">
        <v>54</v>
      </c>
      <c r="M249" s="4" t="s">
        <v>55</v>
      </c>
      <c r="X249" s="7" t="s">
        <v>136</v>
      </c>
      <c r="Y249" s="7" t="s">
        <v>265</v>
      </c>
      <c r="Z249" s="7" t="s">
        <v>266</v>
      </c>
      <c r="AA249" s="7" t="s">
        <v>267</v>
      </c>
      <c r="AB249" s="7" t="s">
        <v>61</v>
      </c>
      <c r="AC249" s="7" t="s">
        <v>71</v>
      </c>
      <c r="AD249" s="7" t="s">
        <v>72</v>
      </c>
      <c r="AE249" s="7" t="s">
        <v>84</v>
      </c>
      <c r="AF249" s="7" t="s">
        <v>254</v>
      </c>
      <c r="AG249" s="7" t="s">
        <v>66</v>
      </c>
      <c r="AH249" s="7" t="s">
        <v>268</v>
      </c>
      <c r="AI249" s="4">
        <v>6.0</v>
      </c>
      <c r="AJ249" s="7" t="s">
        <v>127</v>
      </c>
      <c r="AK249" s="7" t="s">
        <v>154</v>
      </c>
      <c r="AL249" s="7">
        <f>VLOOKUP(Y249,'Crop Temp Lookup'!$A$1:$G$30,4)</f>
        <v>15</v>
      </c>
      <c r="AM249" s="7">
        <f>VLOOKUP(Y249,'Crop Temp Lookup'!$A$1:$G$30,5)</f>
        <v>30</v>
      </c>
      <c r="AN249" s="7">
        <f>VLOOKUP(Y249,'Crop Temp Lookup'!$A$1:$G$30,7)</f>
        <v>500</v>
      </c>
      <c r="AO249" s="7">
        <f>VLOOKUP(Y249,'Crop Temp Lookup'!$A$1:$H$17,8)</f>
        <v>700</v>
      </c>
      <c r="AP249" s="4">
        <v>350.0</v>
      </c>
      <c r="AQ249" s="4">
        <v>550.0</v>
      </c>
    </row>
    <row r="250" ht="12.75" customHeight="1">
      <c r="A250" s="7" t="s">
        <v>42</v>
      </c>
      <c r="B250" s="7" t="s">
        <v>137</v>
      </c>
      <c r="C250" s="12" t="s">
        <v>138</v>
      </c>
      <c r="D250" s="9" t="s">
        <v>46</v>
      </c>
      <c r="E250" s="9" t="s">
        <v>47</v>
      </c>
      <c r="F250" s="9" t="s">
        <v>48</v>
      </c>
      <c r="G250" s="9" t="s">
        <v>115</v>
      </c>
      <c r="H250" s="9" t="s">
        <v>49</v>
      </c>
      <c r="I250" s="9" t="s">
        <v>52</v>
      </c>
      <c r="J250" s="9" t="s">
        <v>50</v>
      </c>
      <c r="K250" s="4" t="s">
        <v>116</v>
      </c>
      <c r="L250" s="4" t="s">
        <v>54</v>
      </c>
      <c r="M250" s="4" t="s">
        <v>55</v>
      </c>
      <c r="N250" s="9" t="s">
        <v>56</v>
      </c>
      <c r="O250" s="4" t="s">
        <v>78</v>
      </c>
      <c r="P250" s="4" t="s">
        <v>79</v>
      </c>
      <c r="Q250" s="4" t="s">
        <v>91</v>
      </c>
      <c r="R250" s="4" t="s">
        <v>124</v>
      </c>
      <c r="X250" s="7" t="s">
        <v>139</v>
      </c>
      <c r="Y250" s="7" t="s">
        <v>265</v>
      </c>
      <c r="Z250" s="7" t="s">
        <v>266</v>
      </c>
      <c r="AA250" s="7" t="s">
        <v>267</v>
      </c>
      <c r="AB250" s="7" t="s">
        <v>61</v>
      </c>
      <c r="AC250" s="7" t="s">
        <v>62</v>
      </c>
      <c r="AD250" s="7" t="s">
        <v>85</v>
      </c>
      <c r="AE250" s="7" t="s">
        <v>64</v>
      </c>
      <c r="AF250" s="7" t="s">
        <v>254</v>
      </c>
      <c r="AG250" s="7" t="s">
        <v>66</v>
      </c>
      <c r="AH250" s="7" t="s">
        <v>268</v>
      </c>
      <c r="AI250" s="4">
        <v>6.0</v>
      </c>
      <c r="AJ250" s="7" t="s">
        <v>73</v>
      </c>
      <c r="AK250" s="7" t="s">
        <v>99</v>
      </c>
      <c r="AL250" s="7">
        <f>VLOOKUP(Y250,'Crop Temp Lookup'!$A$1:$G$30,4)</f>
        <v>15</v>
      </c>
      <c r="AM250" s="7">
        <f>VLOOKUP(Y250,'Crop Temp Lookup'!$A$1:$G$30,5)</f>
        <v>30</v>
      </c>
      <c r="AN250" s="7">
        <f>VLOOKUP(Y250,'Crop Temp Lookup'!$A$1:$G$30,7)</f>
        <v>500</v>
      </c>
      <c r="AO250" s="7">
        <f>VLOOKUP(Y250,'Crop Temp Lookup'!$A$1:$H$17,8)</f>
        <v>700</v>
      </c>
      <c r="AP250" s="4">
        <v>350.0</v>
      </c>
      <c r="AQ250" s="4">
        <v>550.0</v>
      </c>
    </row>
    <row r="251" ht="12.75" customHeight="1">
      <c r="A251" s="7" t="s">
        <v>42</v>
      </c>
      <c r="B251" s="7" t="s">
        <v>137</v>
      </c>
      <c r="C251" s="12" t="s">
        <v>138</v>
      </c>
      <c r="D251" s="9" t="s">
        <v>46</v>
      </c>
      <c r="E251" s="9" t="s">
        <v>47</v>
      </c>
      <c r="F251" s="9" t="s">
        <v>48</v>
      </c>
      <c r="G251" s="9" t="s">
        <v>115</v>
      </c>
      <c r="H251" s="9" t="s">
        <v>49</v>
      </c>
      <c r="I251" s="9" t="s">
        <v>52</v>
      </c>
      <c r="J251" s="9" t="s">
        <v>50</v>
      </c>
      <c r="K251" s="4" t="s">
        <v>116</v>
      </c>
      <c r="L251" s="4" t="s">
        <v>54</v>
      </c>
      <c r="M251" s="4" t="s">
        <v>55</v>
      </c>
      <c r="N251" s="9" t="s">
        <v>56</v>
      </c>
      <c r="O251" s="4" t="s">
        <v>78</v>
      </c>
      <c r="P251" s="4" t="s">
        <v>79</v>
      </c>
      <c r="Q251" s="4" t="s">
        <v>91</v>
      </c>
      <c r="R251" s="4" t="s">
        <v>124</v>
      </c>
      <c r="X251" s="7" t="s">
        <v>139</v>
      </c>
      <c r="Y251" s="7" t="s">
        <v>265</v>
      </c>
      <c r="Z251" s="7" t="s">
        <v>266</v>
      </c>
      <c r="AA251" s="7" t="s">
        <v>267</v>
      </c>
      <c r="AB251" s="7" t="s">
        <v>61</v>
      </c>
      <c r="AC251" s="7" t="s">
        <v>71</v>
      </c>
      <c r="AD251" s="7" t="s">
        <v>72</v>
      </c>
      <c r="AE251" s="7" t="s">
        <v>84</v>
      </c>
      <c r="AF251" s="7" t="s">
        <v>254</v>
      </c>
      <c r="AG251" s="7" t="s">
        <v>66</v>
      </c>
      <c r="AH251" s="7" t="s">
        <v>268</v>
      </c>
      <c r="AI251" s="4">
        <v>6.0</v>
      </c>
      <c r="AJ251" s="7" t="s">
        <v>230</v>
      </c>
      <c r="AK251" s="7" t="s">
        <v>154</v>
      </c>
      <c r="AL251" s="7">
        <f>VLOOKUP(Y251,'Crop Temp Lookup'!$A$1:$G$30,4)</f>
        <v>15</v>
      </c>
      <c r="AM251" s="7">
        <f>VLOOKUP(Y251,'Crop Temp Lookup'!$A$1:$G$30,5)</f>
        <v>30</v>
      </c>
      <c r="AN251" s="7">
        <f>VLOOKUP(Y251,'Crop Temp Lookup'!$A$1:$G$30,7)</f>
        <v>500</v>
      </c>
      <c r="AO251" s="7">
        <f>VLOOKUP(Y251,'Crop Temp Lookup'!$A$1:$H$17,8)</f>
        <v>700</v>
      </c>
      <c r="AP251" s="4">
        <v>350.0</v>
      </c>
      <c r="AQ251" s="4">
        <v>550.0</v>
      </c>
    </row>
    <row r="252" ht="12.75" customHeight="1">
      <c r="A252" s="7" t="s">
        <v>42</v>
      </c>
      <c r="B252" s="7" t="s">
        <v>140</v>
      </c>
      <c r="C252" s="12" t="s">
        <v>141</v>
      </c>
      <c r="D252" s="9" t="s">
        <v>103</v>
      </c>
      <c r="E252" s="9" t="s">
        <v>46</v>
      </c>
      <c r="F252" s="9" t="s">
        <v>47</v>
      </c>
      <c r="G252" s="9" t="s">
        <v>48</v>
      </c>
      <c r="H252" s="9" t="s">
        <v>115</v>
      </c>
      <c r="I252" s="9" t="s">
        <v>123</v>
      </c>
      <c r="J252" s="9" t="s">
        <v>49</v>
      </c>
      <c r="K252" s="9" t="s">
        <v>52</v>
      </c>
      <c r="L252" s="9" t="s">
        <v>50</v>
      </c>
      <c r="M252" s="4" t="s">
        <v>116</v>
      </c>
      <c r="N252" s="4" t="s">
        <v>53</v>
      </c>
      <c r="O252" s="4" t="s">
        <v>54</v>
      </c>
      <c r="P252" s="4" t="s">
        <v>55</v>
      </c>
      <c r="Q252" s="9" t="s">
        <v>56</v>
      </c>
      <c r="R252" s="11" t="s">
        <v>57</v>
      </c>
      <c r="S252" s="4" t="s">
        <v>78</v>
      </c>
      <c r="T252" s="4" t="s">
        <v>88</v>
      </c>
      <c r="U252" s="4" t="s">
        <v>79</v>
      </c>
      <c r="V252" s="4" t="s">
        <v>80</v>
      </c>
      <c r="W252" s="4" t="s">
        <v>91</v>
      </c>
      <c r="X252" s="7" t="s">
        <v>142</v>
      </c>
      <c r="Y252" s="7" t="s">
        <v>265</v>
      </c>
      <c r="Z252" s="7" t="s">
        <v>266</v>
      </c>
      <c r="AA252" s="7" t="s">
        <v>267</v>
      </c>
      <c r="AB252" s="7" t="s">
        <v>61</v>
      </c>
      <c r="AC252" s="7" t="s">
        <v>61</v>
      </c>
      <c r="AD252" s="7" t="s">
        <v>85</v>
      </c>
      <c r="AE252" s="7" t="s">
        <v>64</v>
      </c>
      <c r="AF252" s="7" t="s">
        <v>254</v>
      </c>
      <c r="AG252" s="7" t="s">
        <v>66</v>
      </c>
      <c r="AH252" s="7" t="s">
        <v>268</v>
      </c>
      <c r="AI252" s="4">
        <v>6.0</v>
      </c>
      <c r="AJ252" s="7" t="s">
        <v>73</v>
      </c>
      <c r="AK252" s="7" t="s">
        <v>99</v>
      </c>
      <c r="AL252" s="7">
        <f>VLOOKUP(Y252,'Crop Temp Lookup'!$A$1:$G$30,4)</f>
        <v>15</v>
      </c>
      <c r="AM252" s="7">
        <f>VLOOKUP(Y252,'Crop Temp Lookup'!$A$1:$G$30,5)</f>
        <v>30</v>
      </c>
      <c r="AN252" s="7">
        <f>VLOOKUP(Y252,'Crop Temp Lookup'!$A$1:$G$30,7)</f>
        <v>500</v>
      </c>
      <c r="AO252" s="7">
        <f>VLOOKUP(Y252,'Crop Temp Lookup'!$A$1:$H$17,8)</f>
        <v>700</v>
      </c>
      <c r="AP252" s="4">
        <v>350.0</v>
      </c>
      <c r="AQ252" s="4">
        <v>550.0</v>
      </c>
    </row>
    <row r="253" ht="12.75" customHeight="1">
      <c r="A253" s="7" t="s">
        <v>42</v>
      </c>
      <c r="B253" s="7" t="s">
        <v>43</v>
      </c>
      <c r="C253" s="12" t="s">
        <v>70</v>
      </c>
      <c r="D253" s="9" t="s">
        <v>45</v>
      </c>
      <c r="E253" s="9" t="s">
        <v>46</v>
      </c>
      <c r="F253" s="9" t="s">
        <v>47</v>
      </c>
      <c r="G253" s="9" t="s">
        <v>48</v>
      </c>
      <c r="H253" s="10" t="s">
        <v>49</v>
      </c>
      <c r="I253" s="10" t="s">
        <v>50</v>
      </c>
      <c r="J253" s="10" t="s">
        <v>51</v>
      </c>
      <c r="K253" s="10" t="s">
        <v>52</v>
      </c>
      <c r="L253" s="4" t="s">
        <v>53</v>
      </c>
      <c r="M253" s="4" t="s">
        <v>54</v>
      </c>
      <c r="N253" s="4" t="s">
        <v>55</v>
      </c>
      <c r="O253" s="4" t="s">
        <v>56</v>
      </c>
      <c r="P253" s="11" t="s">
        <v>57</v>
      </c>
      <c r="X253" s="7" t="s">
        <v>58</v>
      </c>
      <c r="Y253" s="7" t="s">
        <v>269</v>
      </c>
      <c r="Z253" s="7" t="s">
        <v>270</v>
      </c>
      <c r="AA253" s="7" t="s">
        <v>60</v>
      </c>
      <c r="AB253" s="7" t="s">
        <v>61</v>
      </c>
      <c r="AC253" s="7" t="s">
        <v>62</v>
      </c>
      <c r="AD253" s="7" t="s">
        <v>63</v>
      </c>
      <c r="AE253" s="7" t="s">
        <v>85</v>
      </c>
      <c r="AF253" s="7" t="s">
        <v>271</v>
      </c>
      <c r="AG253" s="7" t="s">
        <v>66</v>
      </c>
      <c r="AH253" s="7" t="s">
        <v>169</v>
      </c>
      <c r="AI253" s="4">
        <v>3.0</v>
      </c>
      <c r="AJ253" s="7" t="s">
        <v>148</v>
      </c>
      <c r="AK253" s="7" t="s">
        <v>133</v>
      </c>
      <c r="AL253" s="4">
        <f>VLOOKUP(Y253,'Crop Temp Lookup'!$A$30:$G$35,4)</f>
        <v>12</v>
      </c>
      <c r="AM253" s="4">
        <f>VLOOKUP(Y253,'Crop Temp Lookup'!$A$30:$G$35,5)</f>
        <v>20</v>
      </c>
      <c r="AN253" s="4">
        <f>VLOOKUP(Y253,'Crop Temp Lookup'!$A$30:$G$35,7)</f>
        <v>1500</v>
      </c>
      <c r="AO253" s="4">
        <f>VLOOKUP(Y253,'Crop Temp Lookup'!$A$30:$H$35,8)</f>
        <v>2100</v>
      </c>
      <c r="AP253" s="4">
        <v>350.0</v>
      </c>
      <c r="AQ253" s="4">
        <v>500.0</v>
      </c>
      <c r="AR253" s="4"/>
    </row>
    <row r="254" ht="12.75" customHeight="1">
      <c r="A254" s="7" t="s">
        <v>42</v>
      </c>
      <c r="B254" s="7" t="s">
        <v>43</v>
      </c>
      <c r="C254" s="12" t="s">
        <v>70</v>
      </c>
      <c r="D254" s="9" t="s">
        <v>45</v>
      </c>
      <c r="E254" s="9" t="s">
        <v>46</v>
      </c>
      <c r="F254" s="9" t="s">
        <v>47</v>
      </c>
      <c r="G254" s="9" t="s">
        <v>48</v>
      </c>
      <c r="H254" s="10" t="s">
        <v>49</v>
      </c>
      <c r="I254" s="10" t="s">
        <v>50</v>
      </c>
      <c r="J254" s="10" t="s">
        <v>51</v>
      </c>
      <c r="K254" s="10" t="s">
        <v>52</v>
      </c>
      <c r="L254" s="4" t="s">
        <v>53</v>
      </c>
      <c r="M254" s="4" t="s">
        <v>54</v>
      </c>
      <c r="N254" s="4" t="s">
        <v>55</v>
      </c>
      <c r="O254" s="4" t="s">
        <v>56</v>
      </c>
      <c r="P254" s="11" t="s">
        <v>57</v>
      </c>
      <c r="X254" s="7" t="s">
        <v>58</v>
      </c>
      <c r="Y254" s="7" t="s">
        <v>269</v>
      </c>
      <c r="Z254" s="7" t="s">
        <v>270</v>
      </c>
      <c r="AA254" s="7" t="s">
        <v>60</v>
      </c>
      <c r="AB254" s="7" t="s">
        <v>61</v>
      </c>
      <c r="AC254" s="7" t="s">
        <v>71</v>
      </c>
      <c r="AD254" s="7" t="s">
        <v>72</v>
      </c>
      <c r="AE254" s="7" t="s">
        <v>84</v>
      </c>
      <c r="AF254" s="7" t="s">
        <v>271</v>
      </c>
      <c r="AG254" s="7" t="s">
        <v>66</v>
      </c>
      <c r="AH254" s="7" t="s">
        <v>169</v>
      </c>
      <c r="AI254" s="4">
        <v>3.0</v>
      </c>
      <c r="AJ254" s="7" t="s">
        <v>94</v>
      </c>
      <c r="AK254" s="7" t="s">
        <v>63</v>
      </c>
      <c r="AL254" s="4">
        <f>VLOOKUP(Y254,'Crop Temp Lookup'!$A$30:$G$35,4)</f>
        <v>12</v>
      </c>
      <c r="AM254" s="4">
        <f>VLOOKUP(Y254,'Crop Temp Lookup'!$A$30:$G$35,5)</f>
        <v>20</v>
      </c>
      <c r="AN254" s="4">
        <f>VLOOKUP(Y254,'Crop Temp Lookup'!$A$30:$G$35,7)</f>
        <v>1500</v>
      </c>
      <c r="AO254" s="4">
        <f>VLOOKUP(Y254,'Crop Temp Lookup'!$A$30:$H$35,8)</f>
        <v>2100</v>
      </c>
      <c r="AP254" s="4">
        <v>350.0</v>
      </c>
      <c r="AQ254" s="4">
        <v>500.0</v>
      </c>
      <c r="AR254" s="4"/>
    </row>
    <row r="255" ht="12.75" customHeight="1">
      <c r="A255" s="7" t="s">
        <v>42</v>
      </c>
      <c r="B255" s="7" t="s">
        <v>76</v>
      </c>
      <c r="C255" s="12" t="s">
        <v>77</v>
      </c>
      <c r="D255" s="9" t="s">
        <v>45</v>
      </c>
      <c r="E255" s="9" t="s">
        <v>46</v>
      </c>
      <c r="F255" s="9" t="s">
        <v>48</v>
      </c>
      <c r="G255" s="9" t="s">
        <v>49</v>
      </c>
      <c r="H255" s="9" t="s">
        <v>52</v>
      </c>
      <c r="I255" s="9" t="s">
        <v>53</v>
      </c>
      <c r="J255" s="9" t="s">
        <v>54</v>
      </c>
      <c r="K255" s="4" t="s">
        <v>55</v>
      </c>
      <c r="L255" s="4" t="s">
        <v>56</v>
      </c>
      <c r="M255" s="11" t="s">
        <v>57</v>
      </c>
      <c r="N255" s="4" t="s">
        <v>78</v>
      </c>
      <c r="O255" s="4" t="s">
        <v>79</v>
      </c>
      <c r="P255" s="4" t="s">
        <v>80</v>
      </c>
      <c r="X255" s="7" t="s">
        <v>81</v>
      </c>
      <c r="Y255" s="7" t="s">
        <v>269</v>
      </c>
      <c r="Z255" s="7" t="s">
        <v>270</v>
      </c>
      <c r="AA255" s="7" t="s">
        <v>60</v>
      </c>
      <c r="AB255" s="7" t="s">
        <v>61</v>
      </c>
      <c r="AC255" s="7" t="s">
        <v>62</v>
      </c>
      <c r="AD255" s="7" t="s">
        <v>82</v>
      </c>
      <c r="AE255" s="7" t="s">
        <v>85</v>
      </c>
      <c r="AF255" s="7" t="s">
        <v>271</v>
      </c>
      <c r="AG255" s="7" t="s">
        <v>66</v>
      </c>
      <c r="AH255" s="7" t="s">
        <v>169</v>
      </c>
      <c r="AI255" s="4">
        <v>3.0</v>
      </c>
      <c r="AJ255" s="7" t="s">
        <v>148</v>
      </c>
      <c r="AK255" s="7" t="s">
        <v>133</v>
      </c>
      <c r="AL255" s="4">
        <f>VLOOKUP(Y255,'Crop Temp Lookup'!$A$30:$G$35,4)</f>
        <v>12</v>
      </c>
      <c r="AM255" s="4">
        <f>VLOOKUP(Y255,'Crop Temp Lookup'!$A$30:$G$35,5)</f>
        <v>20</v>
      </c>
      <c r="AN255" s="4">
        <f>VLOOKUP(Y255,'Crop Temp Lookup'!$A$30:$G$35,7)</f>
        <v>1500</v>
      </c>
      <c r="AO255" s="4">
        <f>VLOOKUP(Y255,'Crop Temp Lookup'!$A$30:$H$35,8)</f>
        <v>2100</v>
      </c>
      <c r="AP255" s="4">
        <v>350.0</v>
      </c>
      <c r="AQ255" s="4">
        <v>500.0</v>
      </c>
      <c r="AR255" s="4"/>
    </row>
    <row r="256" ht="12.75" customHeight="1">
      <c r="A256" s="7" t="s">
        <v>42</v>
      </c>
      <c r="B256" s="7" t="s">
        <v>76</v>
      </c>
      <c r="C256" s="12" t="s">
        <v>77</v>
      </c>
      <c r="D256" s="9" t="s">
        <v>45</v>
      </c>
      <c r="E256" s="9" t="s">
        <v>46</v>
      </c>
      <c r="F256" s="9" t="s">
        <v>48</v>
      </c>
      <c r="G256" s="9" t="s">
        <v>49</v>
      </c>
      <c r="H256" s="9" t="s">
        <v>52</v>
      </c>
      <c r="I256" s="9" t="s">
        <v>53</v>
      </c>
      <c r="J256" s="9" t="s">
        <v>54</v>
      </c>
      <c r="K256" s="4" t="s">
        <v>55</v>
      </c>
      <c r="L256" s="4" t="s">
        <v>56</v>
      </c>
      <c r="M256" s="11" t="s">
        <v>57</v>
      </c>
      <c r="N256" s="4" t="s">
        <v>78</v>
      </c>
      <c r="O256" s="4" t="s">
        <v>79</v>
      </c>
      <c r="P256" s="4" t="s">
        <v>80</v>
      </c>
      <c r="X256" s="7" t="s">
        <v>81</v>
      </c>
      <c r="Y256" s="7" t="s">
        <v>269</v>
      </c>
      <c r="Z256" s="7" t="s">
        <v>270</v>
      </c>
      <c r="AA256" s="7" t="s">
        <v>60</v>
      </c>
      <c r="AB256" s="7" t="s">
        <v>61</v>
      </c>
      <c r="AC256" s="7" t="s">
        <v>71</v>
      </c>
      <c r="AD256" s="7" t="s">
        <v>93</v>
      </c>
      <c r="AE256" s="7" t="s">
        <v>84</v>
      </c>
      <c r="AF256" s="7" t="s">
        <v>271</v>
      </c>
      <c r="AG256" s="7" t="s">
        <v>66</v>
      </c>
      <c r="AH256" s="7" t="s">
        <v>169</v>
      </c>
      <c r="AI256" s="4">
        <v>3.0</v>
      </c>
      <c r="AJ256" s="7" t="s">
        <v>93</v>
      </c>
      <c r="AK256" s="7" t="s">
        <v>63</v>
      </c>
      <c r="AL256" s="4">
        <f>VLOOKUP(Y256,'Crop Temp Lookup'!$A$30:$G$35,4)</f>
        <v>12</v>
      </c>
      <c r="AM256" s="4">
        <f>VLOOKUP(Y256,'Crop Temp Lookup'!$A$30:$G$35,5)</f>
        <v>20</v>
      </c>
      <c r="AN256" s="4">
        <f>VLOOKUP(Y256,'Crop Temp Lookup'!$A$30:$G$35,7)</f>
        <v>1500</v>
      </c>
      <c r="AO256" s="4">
        <f>VLOOKUP(Y256,'Crop Temp Lookup'!$A$30:$H$35,8)</f>
        <v>2100</v>
      </c>
      <c r="AP256" s="4">
        <v>350.0</v>
      </c>
      <c r="AQ256" s="4">
        <v>500.0</v>
      </c>
      <c r="AR256" s="4"/>
    </row>
    <row r="257" ht="12.75" customHeight="1">
      <c r="A257" s="7" t="s">
        <v>42</v>
      </c>
      <c r="B257" s="7" t="s">
        <v>86</v>
      </c>
      <c r="C257" s="12" t="s">
        <v>87</v>
      </c>
      <c r="D257" s="9" t="s">
        <v>48</v>
      </c>
      <c r="E257" s="9" t="s">
        <v>49</v>
      </c>
      <c r="F257" s="9" t="s">
        <v>52</v>
      </c>
      <c r="G257" s="9" t="s">
        <v>51</v>
      </c>
      <c r="H257" s="9" t="s">
        <v>53</v>
      </c>
      <c r="I257" s="9" t="s">
        <v>54</v>
      </c>
      <c r="J257" s="9" t="s">
        <v>55</v>
      </c>
      <c r="K257" s="9" t="s">
        <v>56</v>
      </c>
      <c r="L257" s="11" t="s">
        <v>57</v>
      </c>
      <c r="M257" s="4" t="s">
        <v>78</v>
      </c>
      <c r="N257" s="4" t="s">
        <v>88</v>
      </c>
      <c r="O257" s="4" t="s">
        <v>89</v>
      </c>
      <c r="P257" s="4" t="s">
        <v>90</v>
      </c>
      <c r="Q257" s="4" t="s">
        <v>79</v>
      </c>
      <c r="R257" s="4" t="s">
        <v>80</v>
      </c>
      <c r="S257" s="4" t="s">
        <v>91</v>
      </c>
      <c r="X257" s="7" t="s">
        <v>92</v>
      </c>
      <c r="Y257" s="7" t="s">
        <v>269</v>
      </c>
      <c r="Z257" s="7" t="s">
        <v>270</v>
      </c>
      <c r="AA257" s="7" t="s">
        <v>60</v>
      </c>
      <c r="AB257" s="7" t="s">
        <v>61</v>
      </c>
      <c r="AC257" s="7" t="s">
        <v>62</v>
      </c>
      <c r="AD257" s="7" t="s">
        <v>85</v>
      </c>
      <c r="AE257" s="7" t="s">
        <v>64</v>
      </c>
      <c r="AF257" s="7" t="s">
        <v>271</v>
      </c>
      <c r="AG257" s="7" t="s">
        <v>66</v>
      </c>
      <c r="AH257" s="7" t="s">
        <v>169</v>
      </c>
      <c r="AI257" s="4">
        <v>3.0</v>
      </c>
      <c r="AJ257" s="7" t="s">
        <v>148</v>
      </c>
      <c r="AK257" s="7" t="s">
        <v>133</v>
      </c>
      <c r="AL257" s="4">
        <f>VLOOKUP(Y257,'Crop Temp Lookup'!$A$30:$G$35,4)</f>
        <v>12</v>
      </c>
      <c r="AM257" s="4">
        <f>VLOOKUP(Y257,'Crop Temp Lookup'!$A$30:$G$35,5)</f>
        <v>20</v>
      </c>
      <c r="AN257" s="4">
        <f>VLOOKUP(Y257,'Crop Temp Lookup'!$A$30:$G$35,7)</f>
        <v>1500</v>
      </c>
      <c r="AO257" s="4">
        <f>VLOOKUP(Y257,'Crop Temp Lookup'!$A$30:$H$35,8)</f>
        <v>2100</v>
      </c>
      <c r="AP257" s="4">
        <v>350.0</v>
      </c>
      <c r="AQ257" s="4">
        <v>500.0</v>
      </c>
      <c r="AR257" s="4"/>
    </row>
    <row r="258" ht="12.75" customHeight="1">
      <c r="A258" s="7" t="s">
        <v>42</v>
      </c>
      <c r="B258" s="7" t="s">
        <v>86</v>
      </c>
      <c r="C258" s="12" t="s">
        <v>87</v>
      </c>
      <c r="D258" s="9" t="s">
        <v>48</v>
      </c>
      <c r="E258" s="9" t="s">
        <v>49</v>
      </c>
      <c r="F258" s="9" t="s">
        <v>52</v>
      </c>
      <c r="G258" s="9" t="s">
        <v>51</v>
      </c>
      <c r="H258" s="9" t="s">
        <v>53</v>
      </c>
      <c r="I258" s="9" t="s">
        <v>54</v>
      </c>
      <c r="J258" s="9" t="s">
        <v>55</v>
      </c>
      <c r="K258" s="9" t="s">
        <v>56</v>
      </c>
      <c r="L258" s="11" t="s">
        <v>57</v>
      </c>
      <c r="M258" s="4" t="s">
        <v>78</v>
      </c>
      <c r="N258" s="4" t="s">
        <v>88</v>
      </c>
      <c r="O258" s="4" t="s">
        <v>89</v>
      </c>
      <c r="P258" s="4" t="s">
        <v>90</v>
      </c>
      <c r="Q258" s="4" t="s">
        <v>79</v>
      </c>
      <c r="R258" s="4" t="s">
        <v>80</v>
      </c>
      <c r="S258" s="4" t="s">
        <v>91</v>
      </c>
      <c r="X258" s="7" t="s">
        <v>92</v>
      </c>
      <c r="Y258" s="7" t="s">
        <v>269</v>
      </c>
      <c r="Z258" s="7" t="s">
        <v>270</v>
      </c>
      <c r="AA258" s="7" t="s">
        <v>60</v>
      </c>
      <c r="AB258" s="7" t="s">
        <v>61</v>
      </c>
      <c r="AC258" s="7" t="s">
        <v>71</v>
      </c>
      <c r="AD258" s="7" t="s">
        <v>94</v>
      </c>
      <c r="AE258" s="7" t="s">
        <v>84</v>
      </c>
      <c r="AF258" s="7" t="s">
        <v>271</v>
      </c>
      <c r="AG258" s="7" t="s">
        <v>66</v>
      </c>
      <c r="AH258" s="7" t="s">
        <v>169</v>
      </c>
      <c r="AI258" s="4">
        <v>3.0</v>
      </c>
      <c r="AJ258" s="7" t="s">
        <v>108</v>
      </c>
      <c r="AK258" s="7" t="s">
        <v>63</v>
      </c>
      <c r="AL258" s="4">
        <f>VLOOKUP(Y258,'Crop Temp Lookup'!$A$30:$G$35,4)</f>
        <v>12</v>
      </c>
      <c r="AM258" s="4">
        <f>VLOOKUP(Y258,'Crop Temp Lookup'!$A$30:$G$35,5)</f>
        <v>20</v>
      </c>
      <c r="AN258" s="4">
        <f>VLOOKUP(Y258,'Crop Temp Lookup'!$A$30:$G$35,7)</f>
        <v>1500</v>
      </c>
      <c r="AO258" s="4">
        <f>VLOOKUP(Y258,'Crop Temp Lookup'!$A$30:$H$35,8)</f>
        <v>2100</v>
      </c>
      <c r="AP258" s="4">
        <v>350.0</v>
      </c>
      <c r="AQ258" s="4">
        <v>500.0</v>
      </c>
      <c r="AR258" s="4"/>
    </row>
    <row r="259" ht="12.75" customHeight="1">
      <c r="A259" s="7" t="s">
        <v>42</v>
      </c>
      <c r="B259" s="7" t="s">
        <v>158</v>
      </c>
      <c r="C259" s="12" t="s">
        <v>159</v>
      </c>
      <c r="D259" s="9" t="s">
        <v>48</v>
      </c>
      <c r="E259" s="14" t="s">
        <v>49</v>
      </c>
      <c r="F259" s="14" t="s">
        <v>116</v>
      </c>
      <c r="G259" s="14" t="s">
        <v>50</v>
      </c>
      <c r="H259" s="14" t="s">
        <v>51</v>
      </c>
      <c r="I259" s="14" t="s">
        <v>52</v>
      </c>
      <c r="J259" s="9" t="s">
        <v>53</v>
      </c>
      <c r="K259" s="9" t="s">
        <v>54</v>
      </c>
      <c r="L259" s="4" t="s">
        <v>55</v>
      </c>
      <c r="M259" s="4" t="s">
        <v>88</v>
      </c>
      <c r="N259" s="4" t="s">
        <v>56</v>
      </c>
      <c r="O259" s="11" t="s">
        <v>57</v>
      </c>
      <c r="P259" s="4" t="s">
        <v>78</v>
      </c>
      <c r="Q259" s="4" t="s">
        <v>79</v>
      </c>
      <c r="R259" s="4" t="s">
        <v>46</v>
      </c>
      <c r="X259" s="7" t="s">
        <v>160</v>
      </c>
      <c r="Y259" s="7" t="s">
        <v>269</v>
      </c>
      <c r="Z259" s="7" t="s">
        <v>270</v>
      </c>
      <c r="AA259" s="7" t="s">
        <v>60</v>
      </c>
      <c r="AB259" s="7" t="s">
        <v>61</v>
      </c>
      <c r="AC259" s="7" t="s">
        <v>62</v>
      </c>
      <c r="AD259" s="7" t="s">
        <v>82</v>
      </c>
      <c r="AE259" s="7" t="s">
        <v>85</v>
      </c>
      <c r="AF259" s="7" t="s">
        <v>271</v>
      </c>
      <c r="AG259" s="7" t="s">
        <v>66</v>
      </c>
      <c r="AH259" s="7" t="s">
        <v>169</v>
      </c>
      <c r="AI259" s="4">
        <v>3.0</v>
      </c>
      <c r="AJ259" s="7" t="s">
        <v>148</v>
      </c>
      <c r="AK259" s="7" t="s">
        <v>133</v>
      </c>
      <c r="AL259" s="4">
        <f>VLOOKUP(Y259,'Crop Temp Lookup'!$A$30:$G$35,4)</f>
        <v>12</v>
      </c>
      <c r="AM259" s="4">
        <f>VLOOKUP(Y259,'Crop Temp Lookup'!$A$30:$G$35,5)</f>
        <v>20</v>
      </c>
      <c r="AN259" s="4">
        <f>VLOOKUP(Y259,'Crop Temp Lookup'!$A$30:$G$35,7)</f>
        <v>1500</v>
      </c>
      <c r="AO259" s="4">
        <f>VLOOKUP(Y259,'Crop Temp Lookup'!$A$30:$H$35,8)</f>
        <v>2100</v>
      </c>
      <c r="AP259" s="4">
        <v>350.0</v>
      </c>
      <c r="AQ259" s="4">
        <v>500.0</v>
      </c>
      <c r="AR259" s="4"/>
    </row>
    <row r="260" ht="12.75" customHeight="1">
      <c r="A260" s="7" t="s">
        <v>42</v>
      </c>
      <c r="B260" s="7" t="s">
        <v>158</v>
      </c>
      <c r="C260" s="12" t="s">
        <v>159</v>
      </c>
      <c r="D260" s="9" t="s">
        <v>48</v>
      </c>
      <c r="E260" s="14" t="s">
        <v>49</v>
      </c>
      <c r="F260" s="14" t="s">
        <v>116</v>
      </c>
      <c r="G260" s="14" t="s">
        <v>50</v>
      </c>
      <c r="H260" s="14" t="s">
        <v>51</v>
      </c>
      <c r="I260" s="14" t="s">
        <v>52</v>
      </c>
      <c r="J260" s="9" t="s">
        <v>53</v>
      </c>
      <c r="K260" s="9" t="s">
        <v>54</v>
      </c>
      <c r="L260" s="4" t="s">
        <v>55</v>
      </c>
      <c r="M260" s="4" t="s">
        <v>88</v>
      </c>
      <c r="N260" s="4" t="s">
        <v>56</v>
      </c>
      <c r="O260" s="11" t="s">
        <v>57</v>
      </c>
      <c r="P260" s="4" t="s">
        <v>78</v>
      </c>
      <c r="Q260" s="4" t="s">
        <v>79</v>
      </c>
      <c r="R260" s="4" t="s">
        <v>46</v>
      </c>
      <c r="X260" s="7" t="s">
        <v>160</v>
      </c>
      <c r="Y260" s="7" t="s">
        <v>269</v>
      </c>
      <c r="Z260" s="7" t="s">
        <v>270</v>
      </c>
      <c r="AA260" s="7" t="s">
        <v>60</v>
      </c>
      <c r="AB260" s="7" t="s">
        <v>61</v>
      </c>
      <c r="AC260" s="7" t="s">
        <v>71</v>
      </c>
      <c r="AD260" s="7" t="s">
        <v>73</v>
      </c>
      <c r="AE260" s="7" t="s">
        <v>84</v>
      </c>
      <c r="AF260" s="7" t="s">
        <v>271</v>
      </c>
      <c r="AG260" s="7" t="s">
        <v>66</v>
      </c>
      <c r="AH260" s="7" t="s">
        <v>169</v>
      </c>
      <c r="AI260" s="4">
        <v>3.0</v>
      </c>
      <c r="AJ260" s="7" t="s">
        <v>84</v>
      </c>
      <c r="AK260" s="7" t="s">
        <v>63</v>
      </c>
      <c r="AL260" s="4">
        <f>VLOOKUP(Y260,'Crop Temp Lookup'!$A$30:$G$35,4)</f>
        <v>12</v>
      </c>
      <c r="AM260" s="4">
        <f>VLOOKUP(Y260,'Crop Temp Lookup'!$A$30:$G$35,5)</f>
        <v>20</v>
      </c>
      <c r="AN260" s="4">
        <f>VLOOKUP(Y260,'Crop Temp Lookup'!$A$30:$G$35,7)</f>
        <v>1500</v>
      </c>
      <c r="AO260" s="4">
        <f>VLOOKUP(Y260,'Crop Temp Lookup'!$A$30:$H$35,8)</f>
        <v>2100</v>
      </c>
      <c r="AP260" s="4">
        <v>350.0</v>
      </c>
      <c r="AQ260" s="4">
        <v>500.0</v>
      </c>
      <c r="AR260" s="4"/>
    </row>
    <row r="261" ht="12.75" customHeight="1">
      <c r="A261" s="7" t="s">
        <v>42</v>
      </c>
      <c r="B261" s="7" t="s">
        <v>163</v>
      </c>
      <c r="C261" s="12" t="s">
        <v>164</v>
      </c>
      <c r="D261" s="9" t="s">
        <v>48</v>
      </c>
      <c r="E261" s="4" t="s">
        <v>88</v>
      </c>
      <c r="F261" s="4" t="s">
        <v>79</v>
      </c>
      <c r="G261" s="14" t="s">
        <v>52</v>
      </c>
      <c r="H261" s="13"/>
      <c r="I261" s="13"/>
      <c r="J261" s="13"/>
      <c r="K261" s="13"/>
      <c r="X261" s="7" t="s">
        <v>165</v>
      </c>
      <c r="Y261" s="7" t="s">
        <v>269</v>
      </c>
      <c r="Z261" s="7" t="s">
        <v>270</v>
      </c>
      <c r="AA261" s="7" t="s">
        <v>60</v>
      </c>
      <c r="AB261" s="7" t="s">
        <v>61</v>
      </c>
      <c r="AC261" s="7" t="s">
        <v>61</v>
      </c>
      <c r="AD261" s="7" t="s">
        <v>85</v>
      </c>
      <c r="AE261" s="7" t="s">
        <v>154</v>
      </c>
      <c r="AF261" s="7" t="s">
        <v>271</v>
      </c>
      <c r="AG261" s="7" t="s">
        <v>66</v>
      </c>
      <c r="AH261" s="7" t="s">
        <v>169</v>
      </c>
      <c r="AI261" s="4">
        <v>3.0</v>
      </c>
      <c r="AJ261" s="7" t="s">
        <v>85</v>
      </c>
      <c r="AK261" s="7" t="s">
        <v>69</v>
      </c>
      <c r="AL261" s="4">
        <f>VLOOKUP(Y261,'Crop Temp Lookup'!$A$30:$G$35,4)</f>
        <v>12</v>
      </c>
      <c r="AM261" s="4">
        <f>VLOOKUP(Y261,'Crop Temp Lookup'!$A$30:$G$35,5)</f>
        <v>20</v>
      </c>
      <c r="AN261" s="4">
        <f>VLOOKUP(Y261,'Crop Temp Lookup'!$A$30:$G$35,7)</f>
        <v>1500</v>
      </c>
      <c r="AO261" s="4">
        <f>VLOOKUP(Y261,'Crop Temp Lookup'!$A$30:$H$35,8)</f>
        <v>2100</v>
      </c>
      <c r="AP261" s="4">
        <v>350.0</v>
      </c>
      <c r="AQ261" s="4">
        <v>500.0</v>
      </c>
      <c r="AR261" s="4"/>
    </row>
    <row r="262" ht="12.75" customHeight="1">
      <c r="A262" s="7" t="s">
        <v>42</v>
      </c>
      <c r="B262" s="7" t="s">
        <v>166</v>
      </c>
      <c r="C262" s="12" t="s">
        <v>167</v>
      </c>
      <c r="D262" s="9" t="s">
        <v>48</v>
      </c>
      <c r="E262" s="9" t="s">
        <v>51</v>
      </c>
      <c r="F262" s="9" t="s">
        <v>52</v>
      </c>
      <c r="G262" s="9" t="s">
        <v>54</v>
      </c>
      <c r="H262" s="9" t="s">
        <v>55</v>
      </c>
      <c r="I262" s="4" t="s">
        <v>88</v>
      </c>
      <c r="J262" s="9" t="s">
        <v>56</v>
      </c>
      <c r="K262" s="11" t="s">
        <v>57</v>
      </c>
      <c r="L262" s="4" t="s">
        <v>78</v>
      </c>
      <c r="M262" s="4" t="s">
        <v>89</v>
      </c>
      <c r="N262" s="4" t="s">
        <v>79</v>
      </c>
      <c r="O262" s="4" t="s">
        <v>46</v>
      </c>
      <c r="X262" s="7" t="s">
        <v>168</v>
      </c>
      <c r="Y262" s="7" t="s">
        <v>269</v>
      </c>
      <c r="Z262" s="7" t="s">
        <v>270</v>
      </c>
      <c r="AA262" s="7" t="s">
        <v>60</v>
      </c>
      <c r="AB262" s="7" t="s">
        <v>61</v>
      </c>
      <c r="AC262" s="7" t="s">
        <v>62</v>
      </c>
      <c r="AD262" s="7" t="s">
        <v>82</v>
      </c>
      <c r="AE262" s="7" t="s">
        <v>85</v>
      </c>
      <c r="AF262" s="7" t="s">
        <v>271</v>
      </c>
      <c r="AG262" s="7" t="s">
        <v>66</v>
      </c>
      <c r="AH262" s="7" t="s">
        <v>169</v>
      </c>
      <c r="AI262" s="4">
        <v>3.0</v>
      </c>
      <c r="AJ262" s="7" t="s">
        <v>148</v>
      </c>
      <c r="AK262" s="7" t="s">
        <v>133</v>
      </c>
      <c r="AL262" s="4">
        <f>VLOOKUP(Y262,'Crop Temp Lookup'!$A$30:$G$35,4)</f>
        <v>12</v>
      </c>
      <c r="AM262" s="4">
        <f>VLOOKUP(Y262,'Crop Temp Lookup'!$A$30:$G$35,5)</f>
        <v>20</v>
      </c>
      <c r="AN262" s="4">
        <f>VLOOKUP(Y262,'Crop Temp Lookup'!$A$30:$G$35,7)</f>
        <v>1500</v>
      </c>
      <c r="AO262" s="4">
        <f>VLOOKUP(Y262,'Crop Temp Lookup'!$A$30:$H$35,8)</f>
        <v>2100</v>
      </c>
      <c r="AP262" s="4">
        <v>350.0</v>
      </c>
      <c r="AQ262" s="4">
        <v>500.0</v>
      </c>
      <c r="AR262" s="4"/>
    </row>
    <row r="263" ht="12.75" customHeight="1">
      <c r="A263" s="7" t="s">
        <v>42</v>
      </c>
      <c r="B263" s="7" t="s">
        <v>166</v>
      </c>
      <c r="C263" s="12" t="s">
        <v>167</v>
      </c>
      <c r="D263" s="9" t="s">
        <v>48</v>
      </c>
      <c r="E263" s="9" t="s">
        <v>51</v>
      </c>
      <c r="F263" s="9" t="s">
        <v>52</v>
      </c>
      <c r="G263" s="9" t="s">
        <v>54</v>
      </c>
      <c r="H263" s="9" t="s">
        <v>55</v>
      </c>
      <c r="I263" s="4" t="s">
        <v>88</v>
      </c>
      <c r="J263" s="9" t="s">
        <v>56</v>
      </c>
      <c r="K263" s="11" t="s">
        <v>57</v>
      </c>
      <c r="L263" s="4" t="s">
        <v>78</v>
      </c>
      <c r="M263" s="4" t="s">
        <v>89</v>
      </c>
      <c r="N263" s="4" t="s">
        <v>79</v>
      </c>
      <c r="O263" s="4" t="s">
        <v>46</v>
      </c>
      <c r="X263" s="7" t="s">
        <v>168</v>
      </c>
      <c r="Y263" s="7" t="s">
        <v>269</v>
      </c>
      <c r="Z263" s="7" t="s">
        <v>270</v>
      </c>
      <c r="AA263" s="7" t="s">
        <v>60</v>
      </c>
      <c r="AB263" s="7" t="s">
        <v>61</v>
      </c>
      <c r="AC263" s="7" t="s">
        <v>71</v>
      </c>
      <c r="AD263" s="7" t="s">
        <v>94</v>
      </c>
      <c r="AE263" s="7" t="s">
        <v>84</v>
      </c>
      <c r="AF263" s="7" t="s">
        <v>271</v>
      </c>
      <c r="AG263" s="7" t="s">
        <v>66</v>
      </c>
      <c r="AH263" s="7" t="s">
        <v>169</v>
      </c>
      <c r="AI263" s="4">
        <v>3.0</v>
      </c>
      <c r="AJ263" s="7" t="s">
        <v>108</v>
      </c>
      <c r="AK263" s="7" t="s">
        <v>63</v>
      </c>
      <c r="AL263" s="4">
        <f>VLOOKUP(Y263,'Crop Temp Lookup'!$A$30:$G$35,4)</f>
        <v>12</v>
      </c>
      <c r="AM263" s="4">
        <f>VLOOKUP(Y263,'Crop Temp Lookup'!$A$30:$G$35,5)</f>
        <v>20</v>
      </c>
      <c r="AN263" s="4">
        <v>1500.0</v>
      </c>
      <c r="AO263" s="4">
        <f>VLOOKUP(Y263,'Crop Temp Lookup'!$A$30:$H$35,8)</f>
        <v>2100</v>
      </c>
      <c r="AP263" s="4">
        <v>350.0</v>
      </c>
      <c r="AQ263" s="4">
        <v>500.0</v>
      </c>
      <c r="AR263" s="4"/>
    </row>
    <row r="264" ht="12.75" customHeight="1">
      <c r="A264" s="7" t="s">
        <v>42</v>
      </c>
      <c r="B264" s="7" t="s">
        <v>100</v>
      </c>
      <c r="C264" s="12" t="s">
        <v>101</v>
      </c>
      <c r="D264" s="9" t="s">
        <v>102</v>
      </c>
      <c r="E264" s="9" t="s">
        <v>103</v>
      </c>
      <c r="F264" s="9" t="s">
        <v>104</v>
      </c>
      <c r="G264" s="9" t="s">
        <v>46</v>
      </c>
      <c r="H264" s="13"/>
      <c r="I264" s="13"/>
      <c r="J264" s="13"/>
      <c r="K264" s="13"/>
      <c r="X264" s="7" t="s">
        <v>105</v>
      </c>
      <c r="Y264" s="7" t="s">
        <v>272</v>
      </c>
      <c r="Z264" s="7" t="s">
        <v>273</v>
      </c>
      <c r="AA264" s="7" t="s">
        <v>60</v>
      </c>
      <c r="AB264" s="7" t="s">
        <v>274</v>
      </c>
      <c r="AC264" s="7" t="s">
        <v>61</v>
      </c>
      <c r="AD264" s="7" t="s">
        <v>85</v>
      </c>
      <c r="AE264" s="7" t="s">
        <v>64</v>
      </c>
      <c r="AF264" s="7" t="s">
        <v>275</v>
      </c>
      <c r="AG264" s="7" t="s">
        <v>66</v>
      </c>
      <c r="AH264" s="7" t="s">
        <v>276</v>
      </c>
      <c r="AI264" s="4">
        <v>6.0</v>
      </c>
      <c r="AJ264" s="7" t="s">
        <v>72</v>
      </c>
      <c r="AK264" s="7" t="s">
        <v>222</v>
      </c>
      <c r="AL264" s="7">
        <f>VLOOKUP(Y264,'Crop Temp Lookup'!$A$19:$G$30,4)</f>
        <v>18</v>
      </c>
      <c r="AM264" s="7">
        <f>VLOOKUP(Y264,'Crop Temp Lookup'!$A$19:$G$30,5)</f>
        <v>38</v>
      </c>
      <c r="AN264" s="7">
        <f>VLOOKUP(Y264,'Crop Temp Lookup'!$A$1:$G$30,7)</f>
        <v>600</v>
      </c>
      <c r="AO264" s="7">
        <f>VLOOKUP(Y264,'Crop Temp Lookup'!$A$1:$H$19,8)</f>
        <v>1000</v>
      </c>
      <c r="AP264" s="4">
        <v>350.0</v>
      </c>
      <c r="AQ264" s="4">
        <v>500.0</v>
      </c>
    </row>
    <row r="265" ht="12.75" customHeight="1">
      <c r="A265" s="7" t="s">
        <v>42</v>
      </c>
      <c r="B265" s="7" t="s">
        <v>109</v>
      </c>
      <c r="C265" s="12" t="s">
        <v>110</v>
      </c>
      <c r="D265" s="9" t="s">
        <v>102</v>
      </c>
      <c r="E265" s="9" t="s">
        <v>111</v>
      </c>
      <c r="F265" s="9" t="s">
        <v>103</v>
      </c>
      <c r="G265" s="9" t="s">
        <v>104</v>
      </c>
      <c r="H265" s="9" t="s">
        <v>46</v>
      </c>
      <c r="I265" s="9" t="s">
        <v>53</v>
      </c>
      <c r="J265" s="9" t="s">
        <v>80</v>
      </c>
      <c r="K265" s="13"/>
      <c r="X265" s="7" t="s">
        <v>112</v>
      </c>
      <c r="Y265" s="7" t="s">
        <v>272</v>
      </c>
      <c r="Z265" s="7" t="s">
        <v>273</v>
      </c>
      <c r="AA265" s="7" t="s">
        <v>60</v>
      </c>
      <c r="AB265" s="7" t="s">
        <v>274</v>
      </c>
      <c r="AC265" s="7" t="s">
        <v>61</v>
      </c>
      <c r="AD265" s="7" t="s">
        <v>250</v>
      </c>
      <c r="AE265" s="7" t="s">
        <v>99</v>
      </c>
      <c r="AF265" s="7" t="s">
        <v>275</v>
      </c>
      <c r="AG265" s="7" t="s">
        <v>66</v>
      </c>
      <c r="AH265" s="7" t="s">
        <v>276</v>
      </c>
      <c r="AI265" s="4">
        <v>6.0</v>
      </c>
      <c r="AJ265" s="7" t="s">
        <v>230</v>
      </c>
      <c r="AK265" s="7" t="s">
        <v>154</v>
      </c>
      <c r="AL265" s="7">
        <f>VLOOKUP(Y265,'Crop Temp Lookup'!$A$19:$G$30,4)</f>
        <v>18</v>
      </c>
      <c r="AM265" s="7">
        <f>VLOOKUP(Y265,'Crop Temp Lookup'!$A$19:$G$30,5)</f>
        <v>38</v>
      </c>
      <c r="AN265" s="7">
        <f>VLOOKUP(Y265,'Crop Temp Lookup'!$A$1:$G$30,7)</f>
        <v>600</v>
      </c>
      <c r="AO265" s="7">
        <f>VLOOKUP(Y265,'Crop Temp Lookup'!$A$1:$H$19,8)</f>
        <v>1000</v>
      </c>
      <c r="AP265" s="4">
        <v>350.0</v>
      </c>
      <c r="AQ265" s="4">
        <v>500.0</v>
      </c>
    </row>
    <row r="266" ht="12.75" customHeight="1">
      <c r="A266" s="7" t="s">
        <v>42</v>
      </c>
      <c r="B266" s="7" t="s">
        <v>113</v>
      </c>
      <c r="C266" s="12" t="s">
        <v>114</v>
      </c>
      <c r="D266" s="9" t="s">
        <v>48</v>
      </c>
      <c r="E266" s="4" t="s">
        <v>88</v>
      </c>
      <c r="F266" s="4" t="s">
        <v>79</v>
      </c>
      <c r="G266" s="14" t="s">
        <v>52</v>
      </c>
      <c r="H266" s="13"/>
      <c r="I266" s="13"/>
      <c r="J266" s="13"/>
      <c r="K266" s="13"/>
      <c r="X266" s="7" t="s">
        <v>117</v>
      </c>
      <c r="Y266" s="7" t="s">
        <v>272</v>
      </c>
      <c r="Z266" s="7" t="s">
        <v>273</v>
      </c>
      <c r="AA266" s="7" t="s">
        <v>60</v>
      </c>
      <c r="AB266" s="7" t="s">
        <v>274</v>
      </c>
      <c r="AC266" s="7" t="s">
        <v>62</v>
      </c>
      <c r="AD266" s="7" t="s">
        <v>94</v>
      </c>
      <c r="AE266" s="7" t="s">
        <v>85</v>
      </c>
      <c r="AF266" s="7" t="s">
        <v>275</v>
      </c>
      <c r="AG266" s="7" t="s">
        <v>66</v>
      </c>
      <c r="AH266" s="7" t="s">
        <v>276</v>
      </c>
      <c r="AI266" s="4">
        <v>6.0</v>
      </c>
      <c r="AJ266" s="7" t="s">
        <v>93</v>
      </c>
      <c r="AK266" s="7" t="s">
        <v>99</v>
      </c>
      <c r="AL266" s="7">
        <f>VLOOKUP(Y266,'Crop Temp Lookup'!$A$19:$G$30,4)</f>
        <v>18</v>
      </c>
      <c r="AM266" s="7">
        <f>VLOOKUP(Y266,'Crop Temp Lookup'!$A$19:$G$30,5)</f>
        <v>38</v>
      </c>
      <c r="AN266" s="7">
        <f>VLOOKUP(Y266,'Crop Temp Lookup'!$A$1:$G$30,7)</f>
        <v>600</v>
      </c>
      <c r="AO266" s="7">
        <f>VLOOKUP(Y266,'Crop Temp Lookup'!$A$1:$H$19,8)</f>
        <v>1000</v>
      </c>
      <c r="AP266" s="4">
        <v>350.0</v>
      </c>
      <c r="AQ266" s="4">
        <v>500.0</v>
      </c>
    </row>
    <row r="267" ht="12.75" customHeight="1">
      <c r="A267" s="7" t="s">
        <v>42</v>
      </c>
      <c r="B267" s="7" t="s">
        <v>113</v>
      </c>
      <c r="C267" s="12" t="s">
        <v>114</v>
      </c>
      <c r="D267" s="9" t="s">
        <v>102</v>
      </c>
      <c r="E267" s="9" t="s">
        <v>111</v>
      </c>
      <c r="F267" s="9" t="s">
        <v>104</v>
      </c>
      <c r="G267" s="9" t="s">
        <v>46</v>
      </c>
      <c r="H267" s="9" t="s">
        <v>47</v>
      </c>
      <c r="I267" s="9" t="s">
        <v>48</v>
      </c>
      <c r="J267" s="9" t="s">
        <v>115</v>
      </c>
      <c r="K267" s="9" t="s">
        <v>50</v>
      </c>
      <c r="L267" s="4" t="s">
        <v>116</v>
      </c>
      <c r="X267" s="7" t="s">
        <v>117</v>
      </c>
      <c r="Y267" s="7" t="s">
        <v>272</v>
      </c>
      <c r="Z267" s="7" t="s">
        <v>273</v>
      </c>
      <c r="AA267" s="7" t="s">
        <v>60</v>
      </c>
      <c r="AB267" s="7" t="s">
        <v>274</v>
      </c>
      <c r="AC267" s="7" t="s">
        <v>71</v>
      </c>
      <c r="AD267" s="7" t="s">
        <v>94</v>
      </c>
      <c r="AE267" s="7" t="s">
        <v>84</v>
      </c>
      <c r="AF267" s="7" t="s">
        <v>275</v>
      </c>
      <c r="AG267" s="7" t="s">
        <v>66</v>
      </c>
      <c r="AH267" s="7" t="s">
        <v>276</v>
      </c>
      <c r="AI267" s="4">
        <v>6.0</v>
      </c>
      <c r="AJ267" s="7" t="s">
        <v>153</v>
      </c>
      <c r="AK267" s="7" t="s">
        <v>93</v>
      </c>
      <c r="AL267" s="7">
        <f>VLOOKUP(Y267,'Crop Temp Lookup'!$A$19:$G$30,4)</f>
        <v>18</v>
      </c>
      <c r="AM267" s="7">
        <f>VLOOKUP(Y267,'Crop Temp Lookup'!$A$19:$G$30,5)</f>
        <v>38</v>
      </c>
      <c r="AN267" s="7">
        <f>VLOOKUP(Y267,'Crop Temp Lookup'!$A$1:$G$30,7)</f>
        <v>600</v>
      </c>
      <c r="AO267" s="7">
        <f>VLOOKUP(Y267,'Crop Temp Lookup'!$A$1:$H$19,8)</f>
        <v>1000</v>
      </c>
      <c r="AP267" s="4">
        <v>350.0</v>
      </c>
      <c r="AQ267" s="4">
        <v>500.0</v>
      </c>
    </row>
    <row r="268" ht="12.75" customHeight="1">
      <c r="A268" s="7" t="s">
        <v>42</v>
      </c>
      <c r="B268" s="7" t="s">
        <v>121</v>
      </c>
      <c r="C268" s="12" t="s">
        <v>122</v>
      </c>
      <c r="D268" s="9" t="s">
        <v>102</v>
      </c>
      <c r="E268" s="9" t="s">
        <v>111</v>
      </c>
      <c r="F268" s="9" t="s">
        <v>104</v>
      </c>
      <c r="G268" s="9" t="s">
        <v>47</v>
      </c>
      <c r="H268" s="9" t="s">
        <v>48</v>
      </c>
      <c r="I268" s="9" t="s">
        <v>115</v>
      </c>
      <c r="J268" s="9" t="s">
        <v>123</v>
      </c>
      <c r="K268" s="9" t="s">
        <v>49</v>
      </c>
      <c r="L268" s="9" t="s">
        <v>50</v>
      </c>
      <c r="M268" s="4" t="s">
        <v>116</v>
      </c>
      <c r="N268" s="9" t="s">
        <v>56</v>
      </c>
      <c r="O268" s="11" t="s">
        <v>57</v>
      </c>
      <c r="P268" s="4" t="s">
        <v>78</v>
      </c>
      <c r="Q268" s="4" t="s">
        <v>91</v>
      </c>
      <c r="R268" s="4" t="s">
        <v>124</v>
      </c>
      <c r="X268" s="7" t="s">
        <v>125</v>
      </c>
      <c r="Y268" s="7" t="s">
        <v>272</v>
      </c>
      <c r="Z268" s="7" t="s">
        <v>273</v>
      </c>
      <c r="AA268" s="7" t="s">
        <v>60</v>
      </c>
      <c r="AB268" s="7" t="s">
        <v>274</v>
      </c>
      <c r="AC268" s="7" t="s">
        <v>62</v>
      </c>
      <c r="AD268" s="7" t="s">
        <v>63</v>
      </c>
      <c r="AE268" s="7" t="s">
        <v>85</v>
      </c>
      <c r="AF268" s="7" t="s">
        <v>275</v>
      </c>
      <c r="AG268" s="7" t="s">
        <v>66</v>
      </c>
      <c r="AH268" s="7" t="s">
        <v>276</v>
      </c>
      <c r="AI268" s="4">
        <v>6.0</v>
      </c>
      <c r="AJ268" s="7" t="s">
        <v>83</v>
      </c>
      <c r="AK268" s="7" t="s">
        <v>99</v>
      </c>
      <c r="AL268" s="7">
        <f>VLOOKUP(Y268,'Crop Temp Lookup'!$A$19:$G$30,4)</f>
        <v>18</v>
      </c>
      <c r="AM268" s="7">
        <f>VLOOKUP(Y268,'Crop Temp Lookup'!$A$19:$G$30,5)</f>
        <v>38</v>
      </c>
      <c r="AN268" s="7">
        <f>VLOOKUP(Y268,'Crop Temp Lookup'!$A$1:$G$30,7)</f>
        <v>600</v>
      </c>
      <c r="AO268" s="7">
        <f>VLOOKUP(Y268,'Crop Temp Lookup'!$A$1:$H$19,8)</f>
        <v>1000</v>
      </c>
      <c r="AP268" s="4">
        <v>350.0</v>
      </c>
      <c r="AQ268" s="4">
        <v>500.0</v>
      </c>
    </row>
    <row r="269" ht="12.75" customHeight="1">
      <c r="A269" s="7" t="s">
        <v>42</v>
      </c>
      <c r="B269" s="7" t="s">
        <v>121</v>
      </c>
      <c r="C269" s="12" t="s">
        <v>122</v>
      </c>
      <c r="D269" s="9" t="s">
        <v>102</v>
      </c>
      <c r="E269" s="9" t="s">
        <v>111</v>
      </c>
      <c r="F269" s="9" t="s">
        <v>104</v>
      </c>
      <c r="G269" s="9" t="s">
        <v>47</v>
      </c>
      <c r="H269" s="9" t="s">
        <v>48</v>
      </c>
      <c r="I269" s="9" t="s">
        <v>115</v>
      </c>
      <c r="J269" s="9" t="s">
        <v>123</v>
      </c>
      <c r="K269" s="9" t="s">
        <v>49</v>
      </c>
      <c r="L269" s="9" t="s">
        <v>50</v>
      </c>
      <c r="M269" s="4" t="s">
        <v>116</v>
      </c>
      <c r="N269" s="9" t="s">
        <v>56</v>
      </c>
      <c r="O269" s="11" t="s">
        <v>57</v>
      </c>
      <c r="P269" s="4" t="s">
        <v>78</v>
      </c>
      <c r="Q269" s="4" t="s">
        <v>91</v>
      </c>
      <c r="R269" s="4" t="s">
        <v>124</v>
      </c>
      <c r="X269" s="7" t="s">
        <v>125</v>
      </c>
      <c r="Y269" s="7" t="s">
        <v>272</v>
      </c>
      <c r="Z269" s="7" t="s">
        <v>273</v>
      </c>
      <c r="AA269" s="7" t="s">
        <v>60</v>
      </c>
      <c r="AB269" s="7" t="s">
        <v>274</v>
      </c>
      <c r="AC269" s="7" t="s">
        <v>71</v>
      </c>
      <c r="AD269" s="7" t="s">
        <v>94</v>
      </c>
      <c r="AE269" s="7" t="s">
        <v>84</v>
      </c>
      <c r="AF269" s="7" t="s">
        <v>275</v>
      </c>
      <c r="AG269" s="7" t="s">
        <v>66</v>
      </c>
      <c r="AH269" s="7" t="s">
        <v>276</v>
      </c>
      <c r="AI269" s="4">
        <v>6.0</v>
      </c>
      <c r="AJ269" s="7" t="s">
        <v>153</v>
      </c>
      <c r="AK269" s="7" t="s">
        <v>93</v>
      </c>
      <c r="AL269" s="7">
        <f>VLOOKUP(Y269,'Crop Temp Lookup'!$A$19:$G$30,4)</f>
        <v>18</v>
      </c>
      <c r="AM269" s="7">
        <f>VLOOKUP(Y269,'Crop Temp Lookup'!$A$19:$G$30,5)</f>
        <v>38</v>
      </c>
      <c r="AN269" s="7">
        <f>VLOOKUP(Y269,'Crop Temp Lookup'!$A$1:$G$30,7)</f>
        <v>600</v>
      </c>
      <c r="AO269" s="7">
        <f>VLOOKUP(Y269,'Crop Temp Lookup'!$A$1:$H$19,8)</f>
        <v>1000</v>
      </c>
      <c r="AP269" s="4">
        <v>350.0</v>
      </c>
      <c r="AQ269" s="4">
        <v>500.0</v>
      </c>
    </row>
    <row r="270" ht="12.75" customHeight="1">
      <c r="A270" s="7" t="s">
        <v>42</v>
      </c>
      <c r="B270" s="7" t="s">
        <v>202</v>
      </c>
      <c r="C270" s="12" t="s">
        <v>203</v>
      </c>
      <c r="D270" s="9" t="s">
        <v>47</v>
      </c>
      <c r="E270" s="9" t="s">
        <v>48</v>
      </c>
      <c r="F270" s="9" t="s">
        <v>115</v>
      </c>
      <c r="G270" s="9" t="s">
        <v>123</v>
      </c>
      <c r="H270" s="4" t="s">
        <v>56</v>
      </c>
      <c r="I270" s="11" t="s">
        <v>57</v>
      </c>
      <c r="J270" s="4" t="s">
        <v>78</v>
      </c>
      <c r="K270" s="9" t="s">
        <v>90</v>
      </c>
      <c r="L270" s="4" t="s">
        <v>91</v>
      </c>
      <c r="M270" s="4" t="s">
        <v>124</v>
      </c>
      <c r="X270" s="7" t="s">
        <v>204</v>
      </c>
      <c r="Y270" s="7" t="s">
        <v>272</v>
      </c>
      <c r="Z270" s="7" t="s">
        <v>273</v>
      </c>
      <c r="AA270" s="7" t="s">
        <v>60</v>
      </c>
      <c r="AB270" s="7" t="s">
        <v>274</v>
      </c>
      <c r="AC270" s="7" t="s">
        <v>61</v>
      </c>
      <c r="AD270" s="7" t="s">
        <v>94</v>
      </c>
      <c r="AE270" s="7" t="s">
        <v>126</v>
      </c>
      <c r="AF270" s="7" t="s">
        <v>275</v>
      </c>
      <c r="AG270" s="7" t="s">
        <v>66</v>
      </c>
      <c r="AH270" s="7" t="s">
        <v>276</v>
      </c>
      <c r="AI270" s="4">
        <v>6.0</v>
      </c>
      <c r="AJ270" s="7" t="s">
        <v>153</v>
      </c>
      <c r="AK270" s="7" t="s">
        <v>93</v>
      </c>
      <c r="AL270" s="7">
        <f>VLOOKUP(Y270,'Crop Temp Lookup'!$A$19:$G$30,4)</f>
        <v>18</v>
      </c>
      <c r="AM270" s="7">
        <f>VLOOKUP(Y270,'Crop Temp Lookup'!$A$19:$G$30,5)</f>
        <v>38</v>
      </c>
      <c r="AN270" s="7">
        <f>VLOOKUP(Y270,'Crop Temp Lookup'!$A$1:$G$30,7)</f>
        <v>600</v>
      </c>
      <c r="AO270" s="7">
        <f>VLOOKUP(Y270,'Crop Temp Lookup'!$A$1:$H$19,8)</f>
        <v>1000</v>
      </c>
      <c r="AP270" s="4">
        <v>350.0</v>
      </c>
      <c r="AQ270" s="4">
        <v>500.0</v>
      </c>
    </row>
    <row r="271" ht="12.75" customHeight="1">
      <c r="A271" s="7" t="s">
        <v>42</v>
      </c>
      <c r="B271" s="7" t="s">
        <v>186</v>
      </c>
      <c r="C271" s="8" t="s">
        <v>187</v>
      </c>
      <c r="D271" s="9" t="s">
        <v>178</v>
      </c>
      <c r="E271" s="9" t="s">
        <v>188</v>
      </c>
      <c r="F271" s="9" t="s">
        <v>189</v>
      </c>
      <c r="G271" s="9" t="s">
        <v>190</v>
      </c>
      <c r="H271" s="13"/>
      <c r="I271" s="13"/>
      <c r="J271" s="13"/>
      <c r="K271" s="13"/>
      <c r="X271" s="7" t="s">
        <v>191</v>
      </c>
      <c r="Y271" s="7" t="s">
        <v>272</v>
      </c>
      <c r="Z271" s="7" t="s">
        <v>273</v>
      </c>
      <c r="AA271" s="7" t="s">
        <v>60</v>
      </c>
      <c r="AB271" s="7" t="s">
        <v>274</v>
      </c>
      <c r="AC271" s="7" t="s">
        <v>61</v>
      </c>
      <c r="AD271" s="7" t="s">
        <v>98</v>
      </c>
      <c r="AE271" s="7" t="s">
        <v>64</v>
      </c>
      <c r="AF271" s="7" t="s">
        <v>275</v>
      </c>
      <c r="AG271" s="7" t="s">
        <v>66</v>
      </c>
      <c r="AH271" s="7" t="s">
        <v>276</v>
      </c>
      <c r="AI271" s="4">
        <v>6.0</v>
      </c>
      <c r="AJ271" s="7" t="s">
        <v>72</v>
      </c>
      <c r="AK271" s="7" t="s">
        <v>84</v>
      </c>
      <c r="AL271" s="7">
        <f>VLOOKUP(Y271,'Crop Temp Lookup'!$A$19:$G$30,4)</f>
        <v>18</v>
      </c>
      <c r="AM271" s="7">
        <f>VLOOKUP(Y271,'Crop Temp Lookup'!$A$19:$G$30,5)</f>
        <v>38</v>
      </c>
      <c r="AN271" s="7">
        <f>VLOOKUP(Y271,'Crop Temp Lookup'!$A$1:$G$30,7)</f>
        <v>600</v>
      </c>
      <c r="AO271" s="7">
        <f>VLOOKUP(Y271,'Crop Temp Lookup'!$A$1:$H$19,8)</f>
        <v>1000</v>
      </c>
      <c r="AP271" s="4">
        <v>350.0</v>
      </c>
      <c r="AQ271" s="4">
        <v>500.0</v>
      </c>
    </row>
    <row r="272" ht="12.75" customHeight="1">
      <c r="A272" s="7" t="s">
        <v>42</v>
      </c>
      <c r="B272" s="7" t="s">
        <v>134</v>
      </c>
      <c r="C272" s="12" t="s">
        <v>135</v>
      </c>
      <c r="D272" s="9" t="s">
        <v>46</v>
      </c>
      <c r="E272" s="9" t="s">
        <v>47</v>
      </c>
      <c r="F272" s="9" t="s">
        <v>48</v>
      </c>
      <c r="G272" s="9" t="s">
        <v>115</v>
      </c>
      <c r="H272" s="9" t="s">
        <v>49</v>
      </c>
      <c r="I272" s="9" t="s">
        <v>52</v>
      </c>
      <c r="J272" s="9" t="s">
        <v>50</v>
      </c>
      <c r="K272" s="4" t="s">
        <v>116</v>
      </c>
      <c r="L272" s="4" t="s">
        <v>54</v>
      </c>
      <c r="M272" s="4" t="s">
        <v>55</v>
      </c>
      <c r="X272" s="7" t="s">
        <v>136</v>
      </c>
      <c r="Y272" s="7" t="s">
        <v>272</v>
      </c>
      <c r="Z272" s="7" t="s">
        <v>273</v>
      </c>
      <c r="AA272" s="7" t="s">
        <v>60</v>
      </c>
      <c r="AB272" s="7" t="s">
        <v>274</v>
      </c>
      <c r="AC272" s="7" t="s">
        <v>61</v>
      </c>
      <c r="AD272" s="7" t="s">
        <v>82</v>
      </c>
      <c r="AE272" s="7" t="s">
        <v>85</v>
      </c>
      <c r="AF272" s="7" t="s">
        <v>275</v>
      </c>
      <c r="AG272" s="7" t="s">
        <v>66</v>
      </c>
      <c r="AH272" s="7" t="s">
        <v>276</v>
      </c>
      <c r="AI272" s="4">
        <v>6.0</v>
      </c>
      <c r="AJ272" s="7" t="s">
        <v>93</v>
      </c>
      <c r="AK272" s="7" t="s">
        <v>99</v>
      </c>
      <c r="AL272" s="7">
        <f>VLOOKUP(Y272,'Crop Temp Lookup'!$A$19:$G$30,4)</f>
        <v>18</v>
      </c>
      <c r="AM272" s="7">
        <f>VLOOKUP(Y272,'Crop Temp Lookup'!$A$19:$G$30,5)</f>
        <v>38</v>
      </c>
      <c r="AN272" s="7">
        <f>VLOOKUP(Y272,'Crop Temp Lookup'!$A$1:$G$30,7)</f>
        <v>600</v>
      </c>
      <c r="AO272" s="7">
        <f>VLOOKUP(Y272,'Crop Temp Lookup'!$A$1:$H$19,8)</f>
        <v>1000</v>
      </c>
      <c r="AP272" s="4">
        <v>350.0</v>
      </c>
      <c r="AQ272" s="4">
        <v>500.0</v>
      </c>
    </row>
    <row r="273" ht="12.75" customHeight="1">
      <c r="A273" s="7" t="s">
        <v>42</v>
      </c>
      <c r="B273" s="7" t="s">
        <v>137</v>
      </c>
      <c r="C273" s="12" t="s">
        <v>138</v>
      </c>
      <c r="D273" s="9" t="s">
        <v>46</v>
      </c>
      <c r="E273" s="9" t="s">
        <v>47</v>
      </c>
      <c r="F273" s="9" t="s">
        <v>48</v>
      </c>
      <c r="G273" s="9" t="s">
        <v>115</v>
      </c>
      <c r="H273" s="9" t="s">
        <v>49</v>
      </c>
      <c r="I273" s="9" t="s">
        <v>52</v>
      </c>
      <c r="J273" s="9" t="s">
        <v>50</v>
      </c>
      <c r="K273" s="4" t="s">
        <v>116</v>
      </c>
      <c r="L273" s="4" t="s">
        <v>54</v>
      </c>
      <c r="M273" s="4" t="s">
        <v>55</v>
      </c>
      <c r="N273" s="9" t="s">
        <v>56</v>
      </c>
      <c r="O273" s="4" t="s">
        <v>78</v>
      </c>
      <c r="P273" s="4" t="s">
        <v>79</v>
      </c>
      <c r="Q273" s="4" t="s">
        <v>91</v>
      </c>
      <c r="R273" s="4" t="s">
        <v>124</v>
      </c>
      <c r="X273" s="7" t="s">
        <v>139</v>
      </c>
      <c r="Y273" s="7" t="s">
        <v>272</v>
      </c>
      <c r="Z273" s="7" t="s">
        <v>273</v>
      </c>
      <c r="AA273" s="7" t="s">
        <v>60</v>
      </c>
      <c r="AB273" s="7" t="s">
        <v>274</v>
      </c>
      <c r="AC273" s="7" t="s">
        <v>61</v>
      </c>
      <c r="AD273" s="7" t="s">
        <v>85</v>
      </c>
      <c r="AE273" s="7" t="s">
        <v>64</v>
      </c>
      <c r="AF273" s="7" t="s">
        <v>275</v>
      </c>
      <c r="AG273" s="7" t="s">
        <v>66</v>
      </c>
      <c r="AH273" s="7" t="s">
        <v>276</v>
      </c>
      <c r="AI273" s="4">
        <v>6.0</v>
      </c>
      <c r="AJ273" s="7" t="s">
        <v>72</v>
      </c>
      <c r="AK273" s="7" t="s">
        <v>222</v>
      </c>
      <c r="AL273" s="7">
        <f>VLOOKUP(Y273,'Crop Temp Lookup'!$A$19:$G$30,4)</f>
        <v>18</v>
      </c>
      <c r="AM273" s="7">
        <f>VLOOKUP(Y273,'Crop Temp Lookup'!$A$19:$G$30,5)</f>
        <v>38</v>
      </c>
      <c r="AN273" s="7">
        <f>VLOOKUP(Y273,'Crop Temp Lookup'!$A$1:$G$30,7)</f>
        <v>600</v>
      </c>
      <c r="AO273" s="7">
        <f>VLOOKUP(Y273,'Crop Temp Lookup'!$A$1:$H$19,8)</f>
        <v>1000</v>
      </c>
      <c r="AP273" s="4">
        <v>350.0</v>
      </c>
      <c r="AQ273" s="4">
        <v>500.0</v>
      </c>
    </row>
    <row r="274" ht="12.75" customHeight="1">
      <c r="A274" s="7" t="s">
        <v>42</v>
      </c>
      <c r="B274" s="7" t="s">
        <v>140</v>
      </c>
      <c r="C274" s="12" t="s">
        <v>141</v>
      </c>
      <c r="D274" s="9" t="s">
        <v>103</v>
      </c>
      <c r="E274" s="9" t="s">
        <v>46</v>
      </c>
      <c r="F274" s="9" t="s">
        <v>47</v>
      </c>
      <c r="G274" s="9" t="s">
        <v>48</v>
      </c>
      <c r="H274" s="9" t="s">
        <v>115</v>
      </c>
      <c r="I274" s="9" t="s">
        <v>123</v>
      </c>
      <c r="J274" s="9" t="s">
        <v>49</v>
      </c>
      <c r="K274" s="9" t="s">
        <v>52</v>
      </c>
      <c r="L274" s="9" t="s">
        <v>50</v>
      </c>
      <c r="M274" s="4" t="s">
        <v>116</v>
      </c>
      <c r="N274" s="4" t="s">
        <v>53</v>
      </c>
      <c r="O274" s="4" t="s">
        <v>54</v>
      </c>
      <c r="P274" s="4" t="s">
        <v>55</v>
      </c>
      <c r="Q274" s="9" t="s">
        <v>56</v>
      </c>
      <c r="R274" s="11" t="s">
        <v>57</v>
      </c>
      <c r="S274" s="4" t="s">
        <v>78</v>
      </c>
      <c r="T274" s="4" t="s">
        <v>88</v>
      </c>
      <c r="U274" s="4" t="s">
        <v>79</v>
      </c>
      <c r="V274" s="4" t="s">
        <v>80</v>
      </c>
      <c r="W274" s="4" t="s">
        <v>91</v>
      </c>
      <c r="X274" s="7" t="s">
        <v>142</v>
      </c>
      <c r="Y274" s="7" t="s">
        <v>272</v>
      </c>
      <c r="Z274" s="7" t="s">
        <v>273</v>
      </c>
      <c r="AA274" s="7" t="s">
        <v>60</v>
      </c>
      <c r="AB274" s="7" t="s">
        <v>274</v>
      </c>
      <c r="AC274" s="7" t="s">
        <v>61</v>
      </c>
      <c r="AD274" s="7" t="s">
        <v>94</v>
      </c>
      <c r="AE274" s="7" t="s">
        <v>126</v>
      </c>
      <c r="AF274" s="7" t="s">
        <v>275</v>
      </c>
      <c r="AG274" s="7" t="s">
        <v>66</v>
      </c>
      <c r="AH274" s="7" t="s">
        <v>276</v>
      </c>
      <c r="AI274" s="4">
        <v>6.0</v>
      </c>
      <c r="AJ274" s="7" t="s">
        <v>153</v>
      </c>
      <c r="AK274" s="7" t="s">
        <v>93</v>
      </c>
      <c r="AL274" s="7">
        <f>VLOOKUP(Y274,'Crop Temp Lookup'!$A$19:$G$30,4)</f>
        <v>18</v>
      </c>
      <c r="AM274" s="7">
        <f>VLOOKUP(Y274,'Crop Temp Lookup'!$A$19:$G$30,5)</f>
        <v>38</v>
      </c>
      <c r="AN274" s="7">
        <f>VLOOKUP(Y274,'Crop Temp Lookup'!$A$1:$G$30,7)</f>
        <v>600</v>
      </c>
      <c r="AO274" s="7">
        <f>VLOOKUP(Y274,'Crop Temp Lookup'!$A$1:$H$19,8)</f>
        <v>1000</v>
      </c>
      <c r="AP274" s="4">
        <v>350.0</v>
      </c>
      <c r="AQ274" s="4">
        <v>500.0</v>
      </c>
    </row>
    <row r="275" ht="12.75" customHeight="1">
      <c r="A275" s="7" t="s">
        <v>42</v>
      </c>
      <c r="B275" s="7" t="s">
        <v>43</v>
      </c>
      <c r="C275" s="12" t="s">
        <v>70</v>
      </c>
      <c r="D275" s="9" t="s">
        <v>45</v>
      </c>
      <c r="E275" s="9" t="s">
        <v>46</v>
      </c>
      <c r="F275" s="9" t="s">
        <v>47</v>
      </c>
      <c r="G275" s="9" t="s">
        <v>48</v>
      </c>
      <c r="H275" s="10" t="s">
        <v>49</v>
      </c>
      <c r="I275" s="10" t="s">
        <v>50</v>
      </c>
      <c r="J275" s="10" t="s">
        <v>51</v>
      </c>
      <c r="K275" s="10" t="s">
        <v>52</v>
      </c>
      <c r="L275" s="4" t="s">
        <v>53</v>
      </c>
      <c r="M275" s="4" t="s">
        <v>54</v>
      </c>
      <c r="N275" s="4" t="s">
        <v>55</v>
      </c>
      <c r="O275" s="4" t="s">
        <v>56</v>
      </c>
      <c r="P275" s="11" t="s">
        <v>57</v>
      </c>
      <c r="X275" s="7" t="s">
        <v>58</v>
      </c>
      <c r="Y275" s="4" t="s">
        <v>277</v>
      </c>
      <c r="Z275" s="7" t="s">
        <v>278</v>
      </c>
      <c r="AA275" s="7" t="s">
        <v>279</v>
      </c>
      <c r="AB275" s="7" t="s">
        <v>61</v>
      </c>
      <c r="AC275" s="7" t="s">
        <v>62</v>
      </c>
      <c r="AD275" s="7" t="s">
        <v>82</v>
      </c>
      <c r="AE275" s="7" t="s">
        <v>64</v>
      </c>
      <c r="AF275" s="7" t="s">
        <v>280</v>
      </c>
      <c r="AG275" s="7" t="s">
        <v>66</v>
      </c>
      <c r="AH275" s="7" t="s">
        <v>67</v>
      </c>
      <c r="AI275" s="4">
        <v>5.0</v>
      </c>
      <c r="AJ275" s="7" t="s">
        <v>68</v>
      </c>
      <c r="AK275" s="7" t="s">
        <v>69</v>
      </c>
      <c r="AL275" s="7">
        <f>VLOOKUP(Y275,'Crop Temp Lookup'!$A$11:$G$30,4)</f>
        <v>15</v>
      </c>
      <c r="AM275" s="7">
        <f>VLOOKUP(Y275,'Crop Temp Lookup'!$A$11:$G$30,5)</f>
        <v>18</v>
      </c>
      <c r="AN275" s="7">
        <f>VLOOKUP(Y275,'Crop Temp Lookup'!$A$11:$G$30,7)</f>
        <v>400</v>
      </c>
      <c r="AO275" s="7">
        <f>VLOOKUP(Y275,'Crop Temp Lookup'!$A$11:$H$11,8)</f>
        <v>1500</v>
      </c>
      <c r="AP275" s="4">
        <v>500.0</v>
      </c>
      <c r="AQ275" s="4">
        <v>700.0</v>
      </c>
    </row>
    <row r="276" ht="12.75" customHeight="1">
      <c r="A276" s="7" t="s">
        <v>42</v>
      </c>
      <c r="B276" s="7" t="s">
        <v>43</v>
      </c>
      <c r="C276" s="12" t="s">
        <v>70</v>
      </c>
      <c r="D276" s="9" t="s">
        <v>45</v>
      </c>
      <c r="E276" s="9" t="s">
        <v>46</v>
      </c>
      <c r="F276" s="9" t="s">
        <v>47</v>
      </c>
      <c r="G276" s="9" t="s">
        <v>48</v>
      </c>
      <c r="H276" s="10" t="s">
        <v>49</v>
      </c>
      <c r="I276" s="10" t="s">
        <v>50</v>
      </c>
      <c r="J276" s="10" t="s">
        <v>51</v>
      </c>
      <c r="K276" s="10" t="s">
        <v>52</v>
      </c>
      <c r="L276" s="4" t="s">
        <v>53</v>
      </c>
      <c r="M276" s="4" t="s">
        <v>54</v>
      </c>
      <c r="N276" s="4" t="s">
        <v>55</v>
      </c>
      <c r="O276" s="4" t="s">
        <v>56</v>
      </c>
      <c r="P276" s="11" t="s">
        <v>57</v>
      </c>
      <c r="X276" s="7" t="s">
        <v>58</v>
      </c>
      <c r="Y276" s="4" t="s">
        <v>277</v>
      </c>
      <c r="Z276" s="7" t="s">
        <v>278</v>
      </c>
      <c r="AA276" s="7" t="s">
        <v>279</v>
      </c>
      <c r="AB276" s="7" t="s">
        <v>61</v>
      </c>
      <c r="AC276" s="7" t="s">
        <v>71</v>
      </c>
      <c r="AD276" s="7" t="s">
        <v>72</v>
      </c>
      <c r="AE276" s="7" t="s">
        <v>126</v>
      </c>
      <c r="AF276" s="7" t="s">
        <v>280</v>
      </c>
      <c r="AG276" s="7" t="s">
        <v>66</v>
      </c>
      <c r="AH276" s="7" t="s">
        <v>67</v>
      </c>
      <c r="AI276" s="4">
        <v>5.0</v>
      </c>
      <c r="AJ276" s="7" t="s">
        <v>74</v>
      </c>
      <c r="AK276" s="7" t="s">
        <v>64</v>
      </c>
      <c r="AL276" s="7">
        <f>VLOOKUP(Y276,'Crop Temp Lookup'!$A$11:$G$30,4)</f>
        <v>15</v>
      </c>
      <c r="AM276" s="7">
        <f>VLOOKUP(Y276,'Crop Temp Lookup'!$A$11:$G$30,5)</f>
        <v>18</v>
      </c>
      <c r="AN276" s="7">
        <f>VLOOKUP(Y276,'Crop Temp Lookup'!$A$11:$G$30,7)</f>
        <v>400</v>
      </c>
      <c r="AO276" s="7">
        <f>VLOOKUP(Y276,'Crop Temp Lookup'!$A$11:$H$11,8)</f>
        <v>1500</v>
      </c>
      <c r="AP276" s="4">
        <v>500.0</v>
      </c>
      <c r="AQ276" s="4">
        <v>700.0</v>
      </c>
    </row>
    <row r="277" ht="12.75" customHeight="1">
      <c r="A277" s="7" t="s">
        <v>42</v>
      </c>
      <c r="B277" s="7" t="s">
        <v>76</v>
      </c>
      <c r="C277" s="12" t="s">
        <v>77</v>
      </c>
      <c r="D277" s="9" t="s">
        <v>45</v>
      </c>
      <c r="E277" s="9" t="s">
        <v>46</v>
      </c>
      <c r="F277" s="9" t="s">
        <v>48</v>
      </c>
      <c r="G277" s="9" t="s">
        <v>49</v>
      </c>
      <c r="H277" s="9" t="s">
        <v>52</v>
      </c>
      <c r="I277" s="9" t="s">
        <v>53</v>
      </c>
      <c r="J277" s="9" t="s">
        <v>54</v>
      </c>
      <c r="K277" s="4" t="s">
        <v>55</v>
      </c>
      <c r="L277" s="4" t="s">
        <v>56</v>
      </c>
      <c r="M277" s="11" t="s">
        <v>57</v>
      </c>
      <c r="N277" s="4" t="s">
        <v>78</v>
      </c>
      <c r="O277" s="4" t="s">
        <v>79</v>
      </c>
      <c r="P277" s="4" t="s">
        <v>80</v>
      </c>
      <c r="X277" s="7" t="s">
        <v>81</v>
      </c>
      <c r="Y277" s="4" t="s">
        <v>277</v>
      </c>
      <c r="Z277" s="7" t="s">
        <v>278</v>
      </c>
      <c r="AA277" s="7" t="s">
        <v>279</v>
      </c>
      <c r="AB277" s="7" t="s">
        <v>61</v>
      </c>
      <c r="AC277" s="7" t="s">
        <v>62</v>
      </c>
      <c r="AD277" s="7" t="s">
        <v>82</v>
      </c>
      <c r="AE277" s="7" t="s">
        <v>154</v>
      </c>
      <c r="AF277" s="7" t="s">
        <v>280</v>
      </c>
      <c r="AG277" s="7" t="s">
        <v>66</v>
      </c>
      <c r="AH277" s="7" t="s">
        <v>67</v>
      </c>
      <c r="AI277" s="4">
        <v>5.0</v>
      </c>
      <c r="AJ277" s="7" t="s">
        <v>68</v>
      </c>
      <c r="AK277" s="7" t="s">
        <v>222</v>
      </c>
      <c r="AL277" s="7">
        <f>VLOOKUP(Y277,'Crop Temp Lookup'!$A$11:$G$30,4)</f>
        <v>15</v>
      </c>
      <c r="AM277" s="7">
        <f>VLOOKUP(Y277,'Crop Temp Lookup'!$A$11:$G$30,5)</f>
        <v>18</v>
      </c>
      <c r="AN277" s="7">
        <f>VLOOKUP(Y277,'Crop Temp Lookup'!$A$11:$G$30,7)</f>
        <v>400</v>
      </c>
      <c r="AO277" s="7">
        <f>VLOOKUP(Y277,'Crop Temp Lookup'!$A$11:$H$11,8)</f>
        <v>1500</v>
      </c>
      <c r="AP277" s="4">
        <v>500.0</v>
      </c>
      <c r="AQ277" s="4">
        <v>700.0</v>
      </c>
    </row>
    <row r="278" ht="12.75" customHeight="1">
      <c r="A278" s="7" t="s">
        <v>42</v>
      </c>
      <c r="B278" s="7" t="s">
        <v>76</v>
      </c>
      <c r="C278" s="12" t="s">
        <v>77</v>
      </c>
      <c r="D278" s="9" t="s">
        <v>45</v>
      </c>
      <c r="E278" s="9" t="s">
        <v>46</v>
      </c>
      <c r="F278" s="9" t="s">
        <v>48</v>
      </c>
      <c r="G278" s="9" t="s">
        <v>49</v>
      </c>
      <c r="H278" s="9" t="s">
        <v>52</v>
      </c>
      <c r="I278" s="9" t="s">
        <v>53</v>
      </c>
      <c r="J278" s="9" t="s">
        <v>54</v>
      </c>
      <c r="K278" s="4" t="s">
        <v>55</v>
      </c>
      <c r="L278" s="4" t="s">
        <v>56</v>
      </c>
      <c r="M278" s="11" t="s">
        <v>57</v>
      </c>
      <c r="N278" s="4" t="s">
        <v>78</v>
      </c>
      <c r="O278" s="4" t="s">
        <v>79</v>
      </c>
      <c r="P278" s="4" t="s">
        <v>80</v>
      </c>
      <c r="X278" s="7" t="s">
        <v>81</v>
      </c>
      <c r="Y278" s="4" t="s">
        <v>277</v>
      </c>
      <c r="Z278" s="7" t="s">
        <v>278</v>
      </c>
      <c r="AA278" s="7" t="s">
        <v>279</v>
      </c>
      <c r="AB278" s="7" t="s">
        <v>61</v>
      </c>
      <c r="AC278" s="7" t="s">
        <v>71</v>
      </c>
      <c r="AD278" s="7" t="s">
        <v>72</v>
      </c>
      <c r="AE278" s="7" t="s">
        <v>222</v>
      </c>
      <c r="AF278" s="7" t="s">
        <v>280</v>
      </c>
      <c r="AG278" s="7" t="s">
        <v>66</v>
      </c>
      <c r="AH278" s="7" t="s">
        <v>67</v>
      </c>
      <c r="AI278" s="4">
        <v>5.0</v>
      </c>
      <c r="AJ278" s="7" t="s">
        <v>74</v>
      </c>
      <c r="AK278" s="7" t="s">
        <v>153</v>
      </c>
      <c r="AL278" s="7">
        <f>VLOOKUP(Y278,'Crop Temp Lookup'!$A$11:$G$30,4)</f>
        <v>15</v>
      </c>
      <c r="AM278" s="7">
        <f>VLOOKUP(Y278,'Crop Temp Lookup'!$A$11:$G$30,5)</f>
        <v>18</v>
      </c>
      <c r="AN278" s="7">
        <f>VLOOKUP(Y278,'Crop Temp Lookup'!$A$11:$G$30,7)</f>
        <v>400</v>
      </c>
      <c r="AO278" s="7">
        <f>VLOOKUP(Y278,'Crop Temp Lookup'!$A$11:$H$11,8)</f>
        <v>1500</v>
      </c>
      <c r="AP278" s="4">
        <v>500.0</v>
      </c>
      <c r="AQ278" s="4">
        <v>700.0</v>
      </c>
    </row>
    <row r="279" ht="12.75" customHeight="1">
      <c r="A279" s="7" t="s">
        <v>42</v>
      </c>
      <c r="B279" s="7" t="s">
        <v>86</v>
      </c>
      <c r="C279" s="12" t="s">
        <v>87</v>
      </c>
      <c r="D279" s="9" t="s">
        <v>48</v>
      </c>
      <c r="E279" s="9" t="s">
        <v>49</v>
      </c>
      <c r="F279" s="9" t="s">
        <v>52</v>
      </c>
      <c r="G279" s="9" t="s">
        <v>51</v>
      </c>
      <c r="H279" s="9" t="s">
        <v>53</v>
      </c>
      <c r="I279" s="9" t="s">
        <v>54</v>
      </c>
      <c r="J279" s="9" t="s">
        <v>55</v>
      </c>
      <c r="K279" s="4" t="s">
        <v>88</v>
      </c>
      <c r="L279" s="9" t="s">
        <v>56</v>
      </c>
      <c r="M279" s="11" t="s">
        <v>57</v>
      </c>
      <c r="N279" s="4" t="s">
        <v>78</v>
      </c>
      <c r="O279" s="4" t="s">
        <v>89</v>
      </c>
      <c r="P279" s="4" t="s">
        <v>90</v>
      </c>
      <c r="Q279" s="4" t="s">
        <v>79</v>
      </c>
      <c r="R279" s="4" t="s">
        <v>80</v>
      </c>
      <c r="S279" s="4" t="s">
        <v>91</v>
      </c>
      <c r="X279" s="7" t="s">
        <v>92</v>
      </c>
      <c r="Y279" s="4" t="s">
        <v>277</v>
      </c>
      <c r="Z279" s="7" t="s">
        <v>278</v>
      </c>
      <c r="AA279" s="7" t="s">
        <v>279</v>
      </c>
      <c r="AB279" s="7" t="s">
        <v>61</v>
      </c>
      <c r="AC279" s="7" t="s">
        <v>62</v>
      </c>
      <c r="AD279" s="7" t="s">
        <v>85</v>
      </c>
      <c r="AE279" s="7" t="s">
        <v>64</v>
      </c>
      <c r="AF279" s="7" t="s">
        <v>280</v>
      </c>
      <c r="AG279" s="7" t="s">
        <v>66</v>
      </c>
      <c r="AH279" s="7" t="s">
        <v>67</v>
      </c>
      <c r="AI279" s="4">
        <v>5.0</v>
      </c>
      <c r="AJ279" s="7" t="s">
        <v>149</v>
      </c>
      <c r="AK279" s="7" t="s">
        <v>69</v>
      </c>
      <c r="AL279" s="7">
        <f>VLOOKUP(Y279,'Crop Temp Lookup'!$A$11:$G$30,4)</f>
        <v>15</v>
      </c>
      <c r="AM279" s="7">
        <f>VLOOKUP(Y279,'Crop Temp Lookup'!$A$11:$G$30,5)</f>
        <v>18</v>
      </c>
      <c r="AN279" s="7">
        <f>VLOOKUP(Y279,'Crop Temp Lookup'!$A$11:$G$30,7)</f>
        <v>400</v>
      </c>
      <c r="AO279" s="7">
        <f>VLOOKUP(Y279,'Crop Temp Lookup'!$A$11:$H$11,8)</f>
        <v>1500</v>
      </c>
      <c r="AP279" s="4">
        <v>500.0</v>
      </c>
      <c r="AQ279" s="4">
        <v>700.0</v>
      </c>
    </row>
    <row r="280" ht="12.75" customHeight="1">
      <c r="A280" s="7" t="s">
        <v>42</v>
      </c>
      <c r="B280" s="7" t="s">
        <v>86</v>
      </c>
      <c r="C280" s="12" t="s">
        <v>87</v>
      </c>
      <c r="D280" s="9" t="s">
        <v>48</v>
      </c>
      <c r="E280" s="9" t="s">
        <v>49</v>
      </c>
      <c r="F280" s="9" t="s">
        <v>52</v>
      </c>
      <c r="G280" s="9" t="s">
        <v>51</v>
      </c>
      <c r="H280" s="9" t="s">
        <v>53</v>
      </c>
      <c r="I280" s="9" t="s">
        <v>54</v>
      </c>
      <c r="J280" s="9" t="s">
        <v>55</v>
      </c>
      <c r="K280" s="4" t="s">
        <v>88</v>
      </c>
      <c r="L280" s="9" t="s">
        <v>56</v>
      </c>
      <c r="M280" s="11" t="s">
        <v>57</v>
      </c>
      <c r="N280" s="4" t="s">
        <v>78</v>
      </c>
      <c r="O280" s="4" t="s">
        <v>89</v>
      </c>
      <c r="P280" s="4" t="s">
        <v>90</v>
      </c>
      <c r="Q280" s="4" t="s">
        <v>79</v>
      </c>
      <c r="R280" s="4" t="s">
        <v>80</v>
      </c>
      <c r="S280" s="4" t="s">
        <v>91</v>
      </c>
      <c r="X280" s="7" t="s">
        <v>92</v>
      </c>
      <c r="Y280" s="4" t="s">
        <v>277</v>
      </c>
      <c r="Z280" s="7" t="s">
        <v>278</v>
      </c>
      <c r="AA280" s="7" t="s">
        <v>279</v>
      </c>
      <c r="AB280" s="7" t="s">
        <v>61</v>
      </c>
      <c r="AC280" s="7" t="s">
        <v>71</v>
      </c>
      <c r="AD280" s="7" t="s">
        <v>72</v>
      </c>
      <c r="AE280" s="7" t="s">
        <v>222</v>
      </c>
      <c r="AF280" s="7" t="s">
        <v>280</v>
      </c>
      <c r="AG280" s="7" t="s">
        <v>66</v>
      </c>
      <c r="AH280" s="7" t="s">
        <v>67</v>
      </c>
      <c r="AI280" s="4">
        <v>5.0</v>
      </c>
      <c r="AJ280" s="7" t="s">
        <v>94</v>
      </c>
      <c r="AK280" s="7" t="s">
        <v>154</v>
      </c>
      <c r="AL280" s="7">
        <f>VLOOKUP(Y280,'Crop Temp Lookup'!$A$11:$G$30,4)</f>
        <v>15</v>
      </c>
      <c r="AM280" s="7">
        <f>VLOOKUP(Y280,'Crop Temp Lookup'!$A$11:$G$30,5)</f>
        <v>18</v>
      </c>
      <c r="AN280" s="7">
        <f>VLOOKUP(Y280,'Crop Temp Lookup'!$A$11:$G$30,7)</f>
        <v>400</v>
      </c>
      <c r="AO280" s="7">
        <f>VLOOKUP(Y280,'Crop Temp Lookup'!$A$11:$H$11,8)</f>
        <v>1500</v>
      </c>
      <c r="AP280" s="4">
        <v>500.0</v>
      </c>
      <c r="AQ280" s="4">
        <v>700.0</v>
      </c>
    </row>
    <row r="281" ht="12.75" customHeight="1">
      <c r="A281" s="7" t="s">
        <v>42</v>
      </c>
      <c r="B281" s="7" t="s">
        <v>95</v>
      </c>
      <c r="C281" s="12" t="s">
        <v>96</v>
      </c>
      <c r="D281" s="9" t="s">
        <v>48</v>
      </c>
      <c r="E281" s="9" t="s">
        <v>52</v>
      </c>
      <c r="F281" s="9" t="s">
        <v>51</v>
      </c>
      <c r="G281" s="9" t="s">
        <v>55</v>
      </c>
      <c r="H281" s="4" t="s">
        <v>88</v>
      </c>
      <c r="I281" s="9" t="s">
        <v>56</v>
      </c>
      <c r="J281" s="4" t="s">
        <v>90</v>
      </c>
      <c r="K281" s="4" t="s">
        <v>79</v>
      </c>
      <c r="L281" s="4" t="s">
        <v>80</v>
      </c>
      <c r="X281" s="7" t="s">
        <v>97</v>
      </c>
      <c r="Y281" s="4" t="s">
        <v>277</v>
      </c>
      <c r="Z281" s="7" t="s">
        <v>278</v>
      </c>
      <c r="AA281" s="7" t="s">
        <v>279</v>
      </c>
      <c r="AB281" s="7" t="s">
        <v>61</v>
      </c>
      <c r="AC281" s="7" t="s">
        <v>62</v>
      </c>
      <c r="AD281" s="7" t="s">
        <v>98</v>
      </c>
      <c r="AE281" s="7" t="s">
        <v>154</v>
      </c>
      <c r="AF281" s="7" t="s">
        <v>280</v>
      </c>
      <c r="AG281" s="7" t="s">
        <v>66</v>
      </c>
      <c r="AH281" s="7" t="s">
        <v>67</v>
      </c>
      <c r="AI281" s="4">
        <v>5.0</v>
      </c>
      <c r="AJ281" s="7" t="s">
        <v>93</v>
      </c>
      <c r="AK281" s="7" t="s">
        <v>222</v>
      </c>
      <c r="AL281" s="7">
        <f>VLOOKUP(Y281,'Crop Temp Lookup'!$A$11:$G$30,4)</f>
        <v>15</v>
      </c>
      <c r="AM281" s="7">
        <f>VLOOKUP(Y281,'Crop Temp Lookup'!$A$11:$G$30,5)</f>
        <v>18</v>
      </c>
      <c r="AN281" s="7">
        <f>VLOOKUP(Y281,'Crop Temp Lookup'!$A$11:$G$30,7)</f>
        <v>400</v>
      </c>
      <c r="AO281" s="7">
        <f>VLOOKUP(Y281,'Crop Temp Lookup'!$A$11:$H$11,8)</f>
        <v>1500</v>
      </c>
      <c r="AP281" s="4">
        <v>500.0</v>
      </c>
      <c r="AQ281" s="4">
        <v>700.0</v>
      </c>
    </row>
    <row r="282" ht="12.75" customHeight="1">
      <c r="A282" s="7" t="s">
        <v>42</v>
      </c>
      <c r="B282" s="7" t="s">
        <v>95</v>
      </c>
      <c r="C282" s="12" t="s">
        <v>96</v>
      </c>
      <c r="D282" s="9" t="s">
        <v>48</v>
      </c>
      <c r="E282" s="9" t="s">
        <v>52</v>
      </c>
      <c r="F282" s="9" t="s">
        <v>51</v>
      </c>
      <c r="G282" s="9" t="s">
        <v>55</v>
      </c>
      <c r="H282" s="4" t="s">
        <v>88</v>
      </c>
      <c r="I282" s="9" t="s">
        <v>56</v>
      </c>
      <c r="J282" s="4" t="s">
        <v>90</v>
      </c>
      <c r="K282" s="4" t="s">
        <v>79</v>
      </c>
      <c r="L282" s="4" t="s">
        <v>80</v>
      </c>
      <c r="X282" s="7" t="s">
        <v>97</v>
      </c>
      <c r="Y282" s="4" t="s">
        <v>277</v>
      </c>
      <c r="Z282" s="7" t="s">
        <v>278</v>
      </c>
      <c r="AA282" s="7" t="s">
        <v>279</v>
      </c>
      <c r="AB282" s="7" t="s">
        <v>61</v>
      </c>
      <c r="AC282" s="7" t="s">
        <v>71</v>
      </c>
      <c r="AD282" s="7" t="s">
        <v>72</v>
      </c>
      <c r="AE282" s="7" t="s">
        <v>69</v>
      </c>
      <c r="AF282" s="7" t="s">
        <v>280</v>
      </c>
      <c r="AG282" s="7" t="s">
        <v>66</v>
      </c>
      <c r="AH282" s="7" t="s">
        <v>67</v>
      </c>
      <c r="AI282" s="4">
        <v>5.0</v>
      </c>
      <c r="AJ282" s="7" t="s">
        <v>74</v>
      </c>
      <c r="AK282" s="7" t="s">
        <v>120</v>
      </c>
      <c r="AL282" s="7">
        <f>VLOOKUP(Y282,'Crop Temp Lookup'!$A$11:$G$30,4)</f>
        <v>15</v>
      </c>
      <c r="AM282" s="7">
        <f>VLOOKUP(Y282,'Crop Temp Lookup'!$A$11:$G$30,5)</f>
        <v>18</v>
      </c>
      <c r="AN282" s="7">
        <f>VLOOKUP(Y282,'Crop Temp Lookup'!$A$11:$G$30,7)</f>
        <v>400</v>
      </c>
      <c r="AO282" s="7">
        <f>VLOOKUP(Y282,'Crop Temp Lookup'!$A$11:$H$11,8)</f>
        <v>1500</v>
      </c>
      <c r="AP282" s="4">
        <v>500.0</v>
      </c>
      <c r="AQ282" s="4">
        <v>700.0</v>
      </c>
    </row>
    <row r="283" ht="12.75" customHeight="1">
      <c r="A283" s="7" t="s">
        <v>42</v>
      </c>
      <c r="B283" s="7" t="s">
        <v>158</v>
      </c>
      <c r="C283" s="12" t="s">
        <v>159</v>
      </c>
      <c r="D283" s="9" t="s">
        <v>48</v>
      </c>
      <c r="E283" s="14" t="s">
        <v>49</v>
      </c>
      <c r="F283" s="14" t="s">
        <v>116</v>
      </c>
      <c r="G283" s="14" t="s">
        <v>50</v>
      </c>
      <c r="H283" s="14" t="s">
        <v>51</v>
      </c>
      <c r="I283" s="14" t="s">
        <v>52</v>
      </c>
      <c r="J283" s="9" t="s">
        <v>53</v>
      </c>
      <c r="K283" s="9" t="s">
        <v>54</v>
      </c>
      <c r="L283" s="4" t="s">
        <v>55</v>
      </c>
      <c r="M283" s="4" t="s">
        <v>88</v>
      </c>
      <c r="N283" s="4" t="s">
        <v>56</v>
      </c>
      <c r="O283" s="11" t="s">
        <v>57</v>
      </c>
      <c r="P283" s="4" t="s">
        <v>78</v>
      </c>
      <c r="Q283" s="4" t="s">
        <v>79</v>
      </c>
      <c r="R283" s="4" t="s">
        <v>46</v>
      </c>
      <c r="X283" s="7" t="s">
        <v>160</v>
      </c>
      <c r="Y283" s="4" t="s">
        <v>277</v>
      </c>
      <c r="Z283" s="7" t="s">
        <v>278</v>
      </c>
      <c r="AA283" s="7" t="s">
        <v>279</v>
      </c>
      <c r="AB283" s="7" t="s">
        <v>61</v>
      </c>
      <c r="AC283" s="7" t="s">
        <v>62</v>
      </c>
      <c r="AD283" s="7" t="s">
        <v>85</v>
      </c>
      <c r="AE283" s="7" t="s">
        <v>64</v>
      </c>
      <c r="AF283" s="7" t="s">
        <v>280</v>
      </c>
      <c r="AG283" s="7" t="s">
        <v>66</v>
      </c>
      <c r="AH283" s="7" t="s">
        <v>67</v>
      </c>
      <c r="AI283" s="4">
        <v>5.0</v>
      </c>
      <c r="AJ283" s="7" t="s">
        <v>149</v>
      </c>
      <c r="AK283" s="7" t="s">
        <v>69</v>
      </c>
      <c r="AL283" s="7">
        <f>VLOOKUP(Y283,'Crop Temp Lookup'!$A$11:$G$30,4)</f>
        <v>15</v>
      </c>
      <c r="AM283" s="7">
        <f>VLOOKUP(Y283,'Crop Temp Lookup'!$A$11:$G$30,5)</f>
        <v>18</v>
      </c>
      <c r="AN283" s="7">
        <f>VLOOKUP(Y283,'Crop Temp Lookup'!$A$11:$G$30,7)</f>
        <v>400</v>
      </c>
      <c r="AO283" s="7">
        <f>VLOOKUP(Y283,'Crop Temp Lookup'!$A$11:$H$11,8)</f>
        <v>1500</v>
      </c>
      <c r="AP283" s="4">
        <v>500.0</v>
      </c>
      <c r="AQ283" s="4">
        <v>700.0</v>
      </c>
    </row>
    <row r="284" ht="12.75" customHeight="1">
      <c r="A284" s="7" t="s">
        <v>42</v>
      </c>
      <c r="B284" s="7" t="s">
        <v>158</v>
      </c>
      <c r="C284" s="12" t="s">
        <v>159</v>
      </c>
      <c r="D284" s="9" t="s">
        <v>48</v>
      </c>
      <c r="E284" s="14" t="s">
        <v>49</v>
      </c>
      <c r="F284" s="14" t="s">
        <v>116</v>
      </c>
      <c r="G284" s="14" t="s">
        <v>50</v>
      </c>
      <c r="H284" s="14" t="s">
        <v>51</v>
      </c>
      <c r="I284" s="14" t="s">
        <v>52</v>
      </c>
      <c r="J284" s="9" t="s">
        <v>53</v>
      </c>
      <c r="K284" s="9" t="s">
        <v>54</v>
      </c>
      <c r="L284" s="4" t="s">
        <v>55</v>
      </c>
      <c r="M284" s="4" t="s">
        <v>88</v>
      </c>
      <c r="N284" s="4" t="s">
        <v>56</v>
      </c>
      <c r="O284" s="11" t="s">
        <v>57</v>
      </c>
      <c r="P284" s="4" t="s">
        <v>78</v>
      </c>
      <c r="Q284" s="4" t="s">
        <v>79</v>
      </c>
      <c r="R284" s="4" t="s">
        <v>46</v>
      </c>
      <c r="X284" s="7" t="s">
        <v>160</v>
      </c>
      <c r="Y284" s="4" t="s">
        <v>277</v>
      </c>
      <c r="Z284" s="7" t="s">
        <v>278</v>
      </c>
      <c r="AA284" s="7" t="s">
        <v>279</v>
      </c>
      <c r="AB284" s="7" t="s">
        <v>61</v>
      </c>
      <c r="AC284" s="7" t="s">
        <v>71</v>
      </c>
      <c r="AD284" s="7" t="s">
        <v>73</v>
      </c>
      <c r="AE284" s="7" t="s">
        <v>84</v>
      </c>
      <c r="AF284" s="7" t="s">
        <v>280</v>
      </c>
      <c r="AG284" s="7" t="s">
        <v>66</v>
      </c>
      <c r="AH284" s="7" t="s">
        <v>67</v>
      </c>
      <c r="AI284" s="4">
        <v>5.0</v>
      </c>
      <c r="AJ284" s="7" t="s">
        <v>119</v>
      </c>
      <c r="AK284" s="7" t="s">
        <v>85</v>
      </c>
      <c r="AL284" s="7">
        <f>VLOOKUP(Y284,'Crop Temp Lookup'!$A$11:$G$30,4)</f>
        <v>15</v>
      </c>
      <c r="AM284" s="7">
        <f>VLOOKUP(Y284,'Crop Temp Lookup'!$A$11:$G$30,5)</f>
        <v>18</v>
      </c>
      <c r="AN284" s="7">
        <f>VLOOKUP(Y284,'Crop Temp Lookup'!$A$11:$G$30,7)</f>
        <v>400</v>
      </c>
      <c r="AO284" s="7">
        <f>VLOOKUP(Y284,'Crop Temp Lookup'!$A$11:$H$11,8)</f>
        <v>1500</v>
      </c>
      <c r="AP284" s="4">
        <v>500.0</v>
      </c>
      <c r="AQ284" s="4">
        <v>700.0</v>
      </c>
    </row>
    <row r="285" ht="12.75" customHeight="1">
      <c r="A285" s="7" t="s">
        <v>42</v>
      </c>
      <c r="B285" s="7" t="s">
        <v>163</v>
      </c>
      <c r="C285" s="12" t="s">
        <v>164</v>
      </c>
      <c r="D285" s="9" t="s">
        <v>48</v>
      </c>
      <c r="E285" s="4" t="s">
        <v>88</v>
      </c>
      <c r="F285" s="4" t="s">
        <v>79</v>
      </c>
      <c r="G285" s="14" t="s">
        <v>52</v>
      </c>
      <c r="H285" s="13"/>
      <c r="I285" s="13"/>
      <c r="J285" s="13"/>
      <c r="K285" s="13"/>
      <c r="X285" s="7" t="s">
        <v>165</v>
      </c>
      <c r="Y285" s="4" t="s">
        <v>277</v>
      </c>
      <c r="Z285" s="7" t="s">
        <v>278</v>
      </c>
      <c r="AA285" s="7" t="s">
        <v>279</v>
      </c>
      <c r="AB285" s="7" t="s">
        <v>61</v>
      </c>
      <c r="AC285" s="7" t="s">
        <v>62</v>
      </c>
      <c r="AD285" s="7" t="s">
        <v>85</v>
      </c>
      <c r="AE285" s="7" t="s">
        <v>64</v>
      </c>
      <c r="AF285" s="7" t="s">
        <v>280</v>
      </c>
      <c r="AG285" s="7" t="s">
        <v>66</v>
      </c>
      <c r="AH285" s="7" t="s">
        <v>67</v>
      </c>
      <c r="AI285" s="4">
        <v>5.0</v>
      </c>
      <c r="AJ285" s="7" t="s">
        <v>149</v>
      </c>
      <c r="AK285" s="7" t="s">
        <v>69</v>
      </c>
      <c r="AL285" s="7">
        <f>VLOOKUP(Y285,'Crop Temp Lookup'!$A$11:$G$30,4)</f>
        <v>15</v>
      </c>
      <c r="AM285" s="7">
        <f>VLOOKUP(Y285,'Crop Temp Lookup'!$A$11:$G$30,5)</f>
        <v>18</v>
      </c>
      <c r="AN285" s="7">
        <f>VLOOKUP(Y285,'Crop Temp Lookup'!$A$11:$G$30,7)</f>
        <v>400</v>
      </c>
      <c r="AO285" s="7">
        <f>VLOOKUP(Y285,'Crop Temp Lookup'!$A$11:$H$11,8)</f>
        <v>1500</v>
      </c>
      <c r="AP285" s="4">
        <v>500.0</v>
      </c>
      <c r="AQ285" s="4">
        <v>700.0</v>
      </c>
    </row>
    <row r="286" ht="12.75" customHeight="1">
      <c r="A286" s="7" t="s">
        <v>42</v>
      </c>
      <c r="B286" s="7" t="s">
        <v>163</v>
      </c>
      <c r="C286" s="12" t="s">
        <v>164</v>
      </c>
      <c r="D286" s="9" t="s">
        <v>48</v>
      </c>
      <c r="E286" s="4" t="s">
        <v>88</v>
      </c>
      <c r="F286" s="4" t="s">
        <v>79</v>
      </c>
      <c r="G286" s="14" t="s">
        <v>52</v>
      </c>
      <c r="H286" s="13"/>
      <c r="I286" s="13"/>
      <c r="J286" s="13"/>
      <c r="K286" s="13"/>
      <c r="X286" s="7" t="s">
        <v>165</v>
      </c>
      <c r="Y286" s="4" t="s">
        <v>277</v>
      </c>
      <c r="Z286" s="7" t="s">
        <v>278</v>
      </c>
      <c r="AA286" s="7" t="s">
        <v>279</v>
      </c>
      <c r="AB286" s="7" t="s">
        <v>61</v>
      </c>
      <c r="AC286" s="7" t="s">
        <v>71</v>
      </c>
      <c r="AD286" s="7" t="s">
        <v>84</v>
      </c>
      <c r="AE286" s="7" t="s">
        <v>126</v>
      </c>
      <c r="AF286" s="7" t="s">
        <v>280</v>
      </c>
      <c r="AG286" s="7" t="s">
        <v>66</v>
      </c>
      <c r="AH286" s="7" t="s">
        <v>67</v>
      </c>
      <c r="AI286" s="4">
        <v>5.0</v>
      </c>
      <c r="AJ286" s="7" t="s">
        <v>75</v>
      </c>
      <c r="AK286" s="7" t="s">
        <v>64</v>
      </c>
      <c r="AL286" s="7">
        <f>VLOOKUP(Y286,'Crop Temp Lookup'!$A$11:$G$30,4)</f>
        <v>15</v>
      </c>
      <c r="AM286" s="7">
        <f>VLOOKUP(Y286,'Crop Temp Lookup'!$A$11:$G$30,5)</f>
        <v>18</v>
      </c>
      <c r="AN286" s="7">
        <f>VLOOKUP(Y286,'Crop Temp Lookup'!$A$11:$G$30,7)</f>
        <v>400</v>
      </c>
      <c r="AO286" s="7">
        <f>VLOOKUP(Y286,'Crop Temp Lookup'!$A$11:$H$11,8)</f>
        <v>1500</v>
      </c>
      <c r="AP286" s="4">
        <v>500.0</v>
      </c>
      <c r="AQ286" s="4">
        <v>700.0</v>
      </c>
    </row>
    <row r="287" ht="12.75" customHeight="1">
      <c r="A287" s="7" t="s">
        <v>42</v>
      </c>
      <c r="B287" s="7" t="s">
        <v>166</v>
      </c>
      <c r="C287" s="12" t="s">
        <v>167</v>
      </c>
      <c r="D287" s="9" t="s">
        <v>48</v>
      </c>
      <c r="E287" s="9" t="s">
        <v>51</v>
      </c>
      <c r="F287" s="9" t="s">
        <v>52</v>
      </c>
      <c r="G287" s="9" t="s">
        <v>54</v>
      </c>
      <c r="H287" s="9" t="s">
        <v>55</v>
      </c>
      <c r="I287" s="4" t="s">
        <v>88</v>
      </c>
      <c r="J287" s="9" t="s">
        <v>56</v>
      </c>
      <c r="K287" s="11" t="s">
        <v>57</v>
      </c>
      <c r="L287" s="4" t="s">
        <v>78</v>
      </c>
      <c r="M287" s="4" t="s">
        <v>89</v>
      </c>
      <c r="N287" s="4" t="s">
        <v>79</v>
      </c>
      <c r="O287" s="4" t="s">
        <v>46</v>
      </c>
      <c r="X287" s="7" t="s">
        <v>168</v>
      </c>
      <c r="Y287" s="4" t="s">
        <v>277</v>
      </c>
      <c r="Z287" s="7" t="s">
        <v>278</v>
      </c>
      <c r="AA287" s="7" t="s">
        <v>279</v>
      </c>
      <c r="AB287" s="7" t="s">
        <v>61</v>
      </c>
      <c r="AC287" s="7" t="s">
        <v>62</v>
      </c>
      <c r="AD287" s="7" t="s">
        <v>85</v>
      </c>
      <c r="AE287" s="7" t="s">
        <v>64</v>
      </c>
      <c r="AF287" s="7" t="s">
        <v>280</v>
      </c>
      <c r="AG287" s="7" t="s">
        <v>66</v>
      </c>
      <c r="AH287" s="7" t="s">
        <v>67</v>
      </c>
      <c r="AI287" s="4">
        <v>5.0</v>
      </c>
      <c r="AJ287" s="7" t="s">
        <v>149</v>
      </c>
      <c r="AK287" s="7" t="s">
        <v>69</v>
      </c>
      <c r="AL287" s="7">
        <f>VLOOKUP(Y287,'Crop Temp Lookup'!$A$11:$G$30,4)</f>
        <v>15</v>
      </c>
      <c r="AM287" s="7">
        <f>VLOOKUP(Y287,'Crop Temp Lookup'!$A$11:$G$30,5)</f>
        <v>18</v>
      </c>
      <c r="AN287" s="7">
        <f>VLOOKUP(Y287,'Crop Temp Lookup'!$A$11:$G$30,7)</f>
        <v>400</v>
      </c>
      <c r="AO287" s="7">
        <f>VLOOKUP(Y287,'Crop Temp Lookup'!$A$11:$H$11,8)</f>
        <v>1500</v>
      </c>
      <c r="AP287" s="4">
        <v>500.0</v>
      </c>
      <c r="AQ287" s="4">
        <v>700.0</v>
      </c>
    </row>
    <row r="288" ht="12.75" customHeight="1">
      <c r="A288" s="7" t="s">
        <v>42</v>
      </c>
      <c r="B288" s="7" t="s">
        <v>166</v>
      </c>
      <c r="C288" s="12" t="s">
        <v>167</v>
      </c>
      <c r="D288" s="9" t="s">
        <v>48</v>
      </c>
      <c r="E288" s="9" t="s">
        <v>51</v>
      </c>
      <c r="F288" s="9" t="s">
        <v>52</v>
      </c>
      <c r="G288" s="9" t="s">
        <v>54</v>
      </c>
      <c r="H288" s="9" t="s">
        <v>55</v>
      </c>
      <c r="I288" s="4" t="s">
        <v>88</v>
      </c>
      <c r="J288" s="9" t="s">
        <v>56</v>
      </c>
      <c r="K288" s="11" t="s">
        <v>57</v>
      </c>
      <c r="L288" s="4" t="s">
        <v>78</v>
      </c>
      <c r="M288" s="4" t="s">
        <v>89</v>
      </c>
      <c r="N288" s="4" t="s">
        <v>79</v>
      </c>
      <c r="O288" s="4" t="s">
        <v>46</v>
      </c>
      <c r="X288" s="7" t="s">
        <v>168</v>
      </c>
      <c r="Y288" s="4" t="s">
        <v>277</v>
      </c>
      <c r="Z288" s="7" t="s">
        <v>278</v>
      </c>
      <c r="AA288" s="7" t="s">
        <v>279</v>
      </c>
      <c r="AB288" s="7" t="s">
        <v>61</v>
      </c>
      <c r="AC288" s="7" t="s">
        <v>71</v>
      </c>
      <c r="AD288" s="7" t="s">
        <v>84</v>
      </c>
      <c r="AE288" s="7" t="s">
        <v>126</v>
      </c>
      <c r="AF288" s="7" t="s">
        <v>280</v>
      </c>
      <c r="AG288" s="7" t="s">
        <v>66</v>
      </c>
      <c r="AH288" s="7" t="s">
        <v>67</v>
      </c>
      <c r="AI288" s="4">
        <v>5.0</v>
      </c>
      <c r="AJ288" s="7" t="s">
        <v>75</v>
      </c>
      <c r="AK288" s="7" t="s">
        <v>64</v>
      </c>
      <c r="AL288" s="7">
        <f>VLOOKUP(Y288,'Crop Temp Lookup'!$A$11:$G$30,4)</f>
        <v>15</v>
      </c>
      <c r="AM288" s="7">
        <f>VLOOKUP(Y288,'Crop Temp Lookup'!$A$11:$G$30,5)</f>
        <v>18</v>
      </c>
      <c r="AN288" s="7">
        <f>VLOOKUP(Y288,'Crop Temp Lookup'!$A$11:$G$30,7)</f>
        <v>400</v>
      </c>
      <c r="AO288" s="7">
        <f>VLOOKUP(Y288,'Crop Temp Lookup'!$A$11:$H$11,8)</f>
        <v>1500</v>
      </c>
      <c r="AP288" s="4">
        <v>500.0</v>
      </c>
      <c r="AQ288" s="4">
        <v>700.0</v>
      </c>
    </row>
    <row r="289" ht="12.75" customHeight="1">
      <c r="A289" s="7" t="s">
        <v>42</v>
      </c>
      <c r="B289" s="7" t="s">
        <v>128</v>
      </c>
      <c r="C289" s="12" t="s">
        <v>129</v>
      </c>
      <c r="D289" s="9" t="s">
        <v>45</v>
      </c>
      <c r="E289" s="9" t="s">
        <v>111</v>
      </c>
      <c r="F289" s="9" t="s">
        <v>103</v>
      </c>
      <c r="G289" s="9" t="s">
        <v>46</v>
      </c>
      <c r="H289" s="9" t="s">
        <v>47</v>
      </c>
      <c r="I289" s="9" t="s">
        <v>48</v>
      </c>
      <c r="J289" s="10" t="s">
        <v>49</v>
      </c>
      <c r="K289" s="10" t="s">
        <v>50</v>
      </c>
      <c r="L289" s="10" t="s">
        <v>51</v>
      </c>
      <c r="M289" s="10" t="s">
        <v>52</v>
      </c>
      <c r="N289" s="4" t="s">
        <v>53</v>
      </c>
      <c r="O289" s="4" t="s">
        <v>54</v>
      </c>
      <c r="X289" s="7" t="s">
        <v>131</v>
      </c>
      <c r="Y289" s="4" t="s">
        <v>277</v>
      </c>
      <c r="Z289" s="7" t="s">
        <v>278</v>
      </c>
      <c r="AA289" s="7" t="s">
        <v>279</v>
      </c>
      <c r="AB289" s="7" t="s">
        <v>61</v>
      </c>
      <c r="AC289" s="7" t="s">
        <v>61</v>
      </c>
      <c r="AD289" s="7" t="s">
        <v>85</v>
      </c>
      <c r="AE289" s="7" t="s">
        <v>64</v>
      </c>
      <c r="AF289" s="7" t="s">
        <v>280</v>
      </c>
      <c r="AG289" s="7" t="s">
        <v>66</v>
      </c>
      <c r="AH289" s="7" t="s">
        <v>132</v>
      </c>
      <c r="AI289" s="4">
        <v>4.0</v>
      </c>
      <c r="AJ289" s="7" t="s">
        <v>149</v>
      </c>
      <c r="AK289" s="7" t="s">
        <v>93</v>
      </c>
      <c r="AL289" s="7">
        <f>VLOOKUP(Y289,'Crop Temp Lookup'!$A$11:$G$30,4)</f>
        <v>15</v>
      </c>
      <c r="AM289" s="7">
        <f>VLOOKUP(Y289,'Crop Temp Lookup'!$A$11:$G$30,5)</f>
        <v>18</v>
      </c>
      <c r="AN289" s="7">
        <f>VLOOKUP(Y289,'Crop Temp Lookup'!$A$11:$G$30,7)</f>
        <v>400</v>
      </c>
      <c r="AO289" s="7">
        <f>VLOOKUP(Y289,'Crop Temp Lookup'!$A$11:$H$11,8)</f>
        <v>1500</v>
      </c>
      <c r="AP289" s="4">
        <v>500.0</v>
      </c>
      <c r="AQ289" s="4">
        <v>700.0</v>
      </c>
    </row>
    <row r="290" ht="12.75" customHeight="1">
      <c r="A290" s="7" t="s">
        <v>42</v>
      </c>
      <c r="B290" s="7" t="s">
        <v>134</v>
      </c>
      <c r="C290" s="12" t="s">
        <v>135</v>
      </c>
      <c r="D290" s="9" t="s">
        <v>46</v>
      </c>
      <c r="E290" s="9" t="s">
        <v>47</v>
      </c>
      <c r="F290" s="9" t="s">
        <v>48</v>
      </c>
      <c r="G290" s="9" t="s">
        <v>115</v>
      </c>
      <c r="H290" s="9" t="s">
        <v>49</v>
      </c>
      <c r="I290" s="9" t="s">
        <v>52</v>
      </c>
      <c r="J290" s="9" t="s">
        <v>50</v>
      </c>
      <c r="K290" s="4" t="s">
        <v>116</v>
      </c>
      <c r="L290" s="4" t="s">
        <v>54</v>
      </c>
      <c r="M290" s="4" t="s">
        <v>55</v>
      </c>
      <c r="X290" s="7" t="s">
        <v>136</v>
      </c>
      <c r="Y290" s="4" t="s">
        <v>277</v>
      </c>
      <c r="Z290" s="7" t="s">
        <v>278</v>
      </c>
      <c r="AA290" s="7" t="s">
        <v>279</v>
      </c>
      <c r="AB290" s="7" t="s">
        <v>61</v>
      </c>
      <c r="AC290" s="7" t="s">
        <v>62</v>
      </c>
      <c r="AD290" s="7" t="s">
        <v>82</v>
      </c>
      <c r="AE290" s="7" t="s">
        <v>64</v>
      </c>
      <c r="AF290" s="7" t="s">
        <v>280</v>
      </c>
      <c r="AG290" s="7" t="s">
        <v>66</v>
      </c>
      <c r="AH290" s="7" t="s">
        <v>132</v>
      </c>
      <c r="AI290" s="4">
        <v>4.0</v>
      </c>
      <c r="AJ290" s="7" t="s">
        <v>68</v>
      </c>
      <c r="AK290" s="7" t="s">
        <v>93</v>
      </c>
      <c r="AL290" s="7">
        <f>VLOOKUP(Y290,'Crop Temp Lookup'!$A$11:$G$30,4)</f>
        <v>15</v>
      </c>
      <c r="AM290" s="7">
        <f>VLOOKUP(Y290,'Crop Temp Lookup'!$A$11:$G$30,5)</f>
        <v>18</v>
      </c>
      <c r="AN290" s="7">
        <f>VLOOKUP(Y290,'Crop Temp Lookup'!$A$11:$G$30,7)</f>
        <v>400</v>
      </c>
      <c r="AO290" s="7">
        <f>VLOOKUP(Y290,'Crop Temp Lookup'!$A$11:$H$11,8)</f>
        <v>1500</v>
      </c>
      <c r="AP290" s="4">
        <v>500.0</v>
      </c>
      <c r="AQ290" s="4">
        <v>700.0</v>
      </c>
    </row>
    <row r="291" ht="12.75" customHeight="1">
      <c r="A291" s="7" t="s">
        <v>42</v>
      </c>
      <c r="B291" s="7" t="s">
        <v>134</v>
      </c>
      <c r="C291" s="12" t="s">
        <v>135</v>
      </c>
      <c r="D291" s="9" t="s">
        <v>46</v>
      </c>
      <c r="E291" s="9" t="s">
        <v>47</v>
      </c>
      <c r="F291" s="9" t="s">
        <v>48</v>
      </c>
      <c r="G291" s="9" t="s">
        <v>115</v>
      </c>
      <c r="H291" s="9" t="s">
        <v>49</v>
      </c>
      <c r="I291" s="9" t="s">
        <v>52</v>
      </c>
      <c r="J291" s="9" t="s">
        <v>50</v>
      </c>
      <c r="K291" s="4" t="s">
        <v>116</v>
      </c>
      <c r="L291" s="4" t="s">
        <v>54</v>
      </c>
      <c r="M291" s="4" t="s">
        <v>55</v>
      </c>
      <c r="X291" s="7" t="s">
        <v>136</v>
      </c>
      <c r="Y291" s="4" t="s">
        <v>277</v>
      </c>
      <c r="Z291" s="7" t="s">
        <v>278</v>
      </c>
      <c r="AA291" s="7" t="s">
        <v>279</v>
      </c>
      <c r="AB291" s="7" t="s">
        <v>61</v>
      </c>
      <c r="AC291" s="7" t="s">
        <v>71</v>
      </c>
      <c r="AD291" s="7" t="s">
        <v>73</v>
      </c>
      <c r="AE291" s="7" t="s">
        <v>222</v>
      </c>
      <c r="AF291" s="7" t="s">
        <v>280</v>
      </c>
      <c r="AG291" s="7" t="s">
        <v>66</v>
      </c>
      <c r="AH291" s="7" t="s">
        <v>132</v>
      </c>
      <c r="AI291" s="4">
        <v>4.0</v>
      </c>
      <c r="AJ291" s="7" t="s">
        <v>119</v>
      </c>
      <c r="AK291" s="7" t="s">
        <v>75</v>
      </c>
      <c r="AL291" s="7">
        <f>VLOOKUP(Y291,'Crop Temp Lookup'!$A$11:$G$30,4)</f>
        <v>15</v>
      </c>
      <c r="AM291" s="7">
        <f>VLOOKUP(Y291,'Crop Temp Lookup'!$A$11:$G$30,5)</f>
        <v>18</v>
      </c>
      <c r="AN291" s="7">
        <f>VLOOKUP(Y291,'Crop Temp Lookup'!$A$11:$G$30,7)</f>
        <v>400</v>
      </c>
      <c r="AO291" s="7">
        <f>VLOOKUP(Y291,'Crop Temp Lookup'!$A$11:$H$11,8)</f>
        <v>1500</v>
      </c>
      <c r="AP291" s="4">
        <v>500.0</v>
      </c>
      <c r="AQ291" s="4">
        <v>700.0</v>
      </c>
    </row>
    <row r="292" ht="12.75" customHeight="1">
      <c r="A292" s="7" t="s">
        <v>42</v>
      </c>
      <c r="B292" s="7" t="s">
        <v>137</v>
      </c>
      <c r="C292" s="12" t="s">
        <v>138</v>
      </c>
      <c r="D292" s="9" t="s">
        <v>46</v>
      </c>
      <c r="E292" s="9" t="s">
        <v>47</v>
      </c>
      <c r="F292" s="9" t="s">
        <v>48</v>
      </c>
      <c r="G292" s="9" t="s">
        <v>115</v>
      </c>
      <c r="H292" s="9" t="s">
        <v>49</v>
      </c>
      <c r="I292" s="9" t="s">
        <v>52</v>
      </c>
      <c r="J292" s="9" t="s">
        <v>50</v>
      </c>
      <c r="K292" s="4" t="s">
        <v>116</v>
      </c>
      <c r="L292" s="4" t="s">
        <v>54</v>
      </c>
      <c r="M292" s="4" t="s">
        <v>55</v>
      </c>
      <c r="N292" s="9" t="s">
        <v>56</v>
      </c>
      <c r="O292" s="4" t="s">
        <v>78</v>
      </c>
      <c r="P292" s="4" t="s">
        <v>79</v>
      </c>
      <c r="Q292" s="4" t="s">
        <v>91</v>
      </c>
      <c r="R292" s="4" t="s">
        <v>124</v>
      </c>
      <c r="X292" s="7" t="s">
        <v>139</v>
      </c>
      <c r="Y292" s="4" t="s">
        <v>277</v>
      </c>
      <c r="Z292" s="7" t="s">
        <v>278</v>
      </c>
      <c r="AA292" s="7" t="s">
        <v>279</v>
      </c>
      <c r="AB292" s="7" t="s">
        <v>61</v>
      </c>
      <c r="AC292" s="7" t="s">
        <v>62</v>
      </c>
      <c r="AD292" s="7" t="s">
        <v>82</v>
      </c>
      <c r="AE292" s="7" t="s">
        <v>64</v>
      </c>
      <c r="AF292" s="7" t="s">
        <v>280</v>
      </c>
      <c r="AG292" s="7" t="s">
        <v>66</v>
      </c>
      <c r="AH292" s="7" t="s">
        <v>132</v>
      </c>
      <c r="AI292" s="4">
        <v>4.0</v>
      </c>
      <c r="AJ292" s="7" t="s">
        <v>68</v>
      </c>
      <c r="AK292" s="7" t="s">
        <v>73</v>
      </c>
      <c r="AL292" s="7">
        <f>VLOOKUP(Y292,'Crop Temp Lookup'!$A$11:$G$30,4)</f>
        <v>15</v>
      </c>
      <c r="AM292" s="7">
        <f>VLOOKUP(Y292,'Crop Temp Lookup'!$A$11:$G$30,5)</f>
        <v>18</v>
      </c>
      <c r="AN292" s="7">
        <f>VLOOKUP(Y292,'Crop Temp Lookup'!$A$11:$G$30,7)</f>
        <v>400</v>
      </c>
      <c r="AO292" s="7">
        <f>VLOOKUP(Y292,'Crop Temp Lookup'!$A$11:$H$11,8)</f>
        <v>1500</v>
      </c>
      <c r="AP292" s="4">
        <v>500.0</v>
      </c>
      <c r="AQ292" s="4">
        <v>700.0</v>
      </c>
    </row>
    <row r="293" ht="12.75" customHeight="1">
      <c r="A293" s="7" t="s">
        <v>42</v>
      </c>
      <c r="B293" s="7" t="s">
        <v>137</v>
      </c>
      <c r="C293" s="12" t="s">
        <v>138</v>
      </c>
      <c r="D293" s="9" t="s">
        <v>46</v>
      </c>
      <c r="E293" s="9" t="s">
        <v>47</v>
      </c>
      <c r="F293" s="9" t="s">
        <v>48</v>
      </c>
      <c r="G293" s="9" t="s">
        <v>115</v>
      </c>
      <c r="H293" s="9" t="s">
        <v>49</v>
      </c>
      <c r="I293" s="9" t="s">
        <v>52</v>
      </c>
      <c r="J293" s="9" t="s">
        <v>50</v>
      </c>
      <c r="K293" s="4" t="s">
        <v>116</v>
      </c>
      <c r="L293" s="4" t="s">
        <v>54</v>
      </c>
      <c r="M293" s="4" t="s">
        <v>55</v>
      </c>
      <c r="N293" s="9" t="s">
        <v>56</v>
      </c>
      <c r="O293" s="4" t="s">
        <v>78</v>
      </c>
      <c r="P293" s="4" t="s">
        <v>79</v>
      </c>
      <c r="Q293" s="4" t="s">
        <v>91</v>
      </c>
      <c r="R293" s="4" t="s">
        <v>124</v>
      </c>
      <c r="X293" s="7" t="s">
        <v>139</v>
      </c>
      <c r="Y293" s="4" t="s">
        <v>277</v>
      </c>
      <c r="Z293" s="7" t="s">
        <v>278</v>
      </c>
      <c r="AA293" s="7" t="s">
        <v>279</v>
      </c>
      <c r="AB293" s="7" t="s">
        <v>61</v>
      </c>
      <c r="AC293" s="7" t="s">
        <v>71</v>
      </c>
      <c r="AD293" s="7" t="s">
        <v>83</v>
      </c>
      <c r="AE293" s="7" t="s">
        <v>126</v>
      </c>
      <c r="AF293" s="7" t="s">
        <v>280</v>
      </c>
      <c r="AG293" s="7" t="s">
        <v>66</v>
      </c>
      <c r="AH293" s="7" t="s">
        <v>132</v>
      </c>
      <c r="AI293" s="4">
        <v>4.0</v>
      </c>
      <c r="AJ293" s="7" t="s">
        <v>94</v>
      </c>
      <c r="AK293" s="7" t="s">
        <v>63</v>
      </c>
      <c r="AL293" s="7">
        <f>VLOOKUP(Y293,'Crop Temp Lookup'!$A$11:$G$30,4)</f>
        <v>15</v>
      </c>
      <c r="AM293" s="7">
        <f>VLOOKUP(Y293,'Crop Temp Lookup'!$A$11:$G$30,5)</f>
        <v>18</v>
      </c>
      <c r="AN293" s="7">
        <f>VLOOKUP(Y293,'Crop Temp Lookup'!$A$11:$G$30,7)</f>
        <v>400</v>
      </c>
      <c r="AO293" s="7">
        <f>VLOOKUP(Y293,'Crop Temp Lookup'!$A$11:$H$11,8)</f>
        <v>1500</v>
      </c>
      <c r="AP293" s="4">
        <v>500.0</v>
      </c>
      <c r="AQ293" s="4">
        <v>700.0</v>
      </c>
    </row>
    <row r="294" ht="12.75" customHeight="1">
      <c r="A294" s="7" t="s">
        <v>42</v>
      </c>
      <c r="B294" s="7" t="s">
        <v>140</v>
      </c>
      <c r="C294" s="12" t="s">
        <v>141</v>
      </c>
      <c r="D294" s="9" t="s">
        <v>103</v>
      </c>
      <c r="E294" s="9" t="s">
        <v>46</v>
      </c>
      <c r="F294" s="9" t="s">
        <v>47</v>
      </c>
      <c r="G294" s="9" t="s">
        <v>48</v>
      </c>
      <c r="H294" s="9" t="s">
        <v>115</v>
      </c>
      <c r="I294" s="9" t="s">
        <v>123</v>
      </c>
      <c r="J294" s="9" t="s">
        <v>49</v>
      </c>
      <c r="K294" s="9" t="s">
        <v>52</v>
      </c>
      <c r="L294" s="9" t="s">
        <v>50</v>
      </c>
      <c r="M294" s="4" t="s">
        <v>116</v>
      </c>
      <c r="N294" s="4" t="s">
        <v>53</v>
      </c>
      <c r="O294" s="4" t="s">
        <v>54</v>
      </c>
      <c r="P294" s="4" t="s">
        <v>55</v>
      </c>
      <c r="Q294" s="9" t="s">
        <v>56</v>
      </c>
      <c r="R294" s="11" t="s">
        <v>57</v>
      </c>
      <c r="S294" s="4" t="s">
        <v>78</v>
      </c>
      <c r="T294" s="4" t="s">
        <v>88</v>
      </c>
      <c r="U294" s="4" t="s">
        <v>79</v>
      </c>
      <c r="V294" s="4" t="s">
        <v>80</v>
      </c>
      <c r="W294" s="4" t="s">
        <v>91</v>
      </c>
      <c r="X294" s="7" t="s">
        <v>142</v>
      </c>
      <c r="Y294" s="4" t="s">
        <v>277</v>
      </c>
      <c r="Z294" s="7" t="s">
        <v>278</v>
      </c>
      <c r="AA294" s="7" t="s">
        <v>279</v>
      </c>
      <c r="AB294" s="7" t="s">
        <v>61</v>
      </c>
      <c r="AC294" s="7" t="s">
        <v>61</v>
      </c>
      <c r="AD294" s="7" t="s">
        <v>85</v>
      </c>
      <c r="AE294" s="7" t="s">
        <v>64</v>
      </c>
      <c r="AF294" s="7" t="s">
        <v>280</v>
      </c>
      <c r="AG294" s="7" t="s">
        <v>66</v>
      </c>
      <c r="AH294" s="7" t="s">
        <v>132</v>
      </c>
      <c r="AI294" s="4">
        <v>4.0</v>
      </c>
      <c r="AJ294" s="7" t="s">
        <v>149</v>
      </c>
      <c r="AK294" s="7" t="s">
        <v>93</v>
      </c>
      <c r="AL294" s="7">
        <f>VLOOKUP(Y294,'Crop Temp Lookup'!$A$11:$G$30,4)</f>
        <v>15</v>
      </c>
      <c r="AM294" s="7">
        <f>VLOOKUP(Y294,'Crop Temp Lookup'!$A$11:$G$30,5)</f>
        <v>18</v>
      </c>
      <c r="AN294" s="7">
        <f>VLOOKUP(Y294,'Crop Temp Lookup'!$A$11:$G$30,7)</f>
        <v>400</v>
      </c>
      <c r="AO294" s="7">
        <f>VLOOKUP(Y294,'Crop Temp Lookup'!$A$11:$H$11,8)</f>
        <v>1500</v>
      </c>
      <c r="AP294" s="4">
        <v>500.0</v>
      </c>
      <c r="AQ294" s="4">
        <v>700.0</v>
      </c>
    </row>
    <row r="295" ht="12.75" customHeight="1">
      <c r="A295" s="7" t="s">
        <v>42</v>
      </c>
      <c r="B295" s="7" t="s">
        <v>100</v>
      </c>
      <c r="C295" s="12" t="s">
        <v>101</v>
      </c>
      <c r="D295" s="9" t="s">
        <v>102</v>
      </c>
      <c r="E295" s="9" t="s">
        <v>103</v>
      </c>
      <c r="F295" s="9" t="s">
        <v>104</v>
      </c>
      <c r="G295" s="9" t="s">
        <v>46</v>
      </c>
      <c r="H295" s="13"/>
      <c r="I295" s="13"/>
      <c r="J295" s="13"/>
      <c r="K295" s="13"/>
      <c r="X295" s="7" t="s">
        <v>105</v>
      </c>
      <c r="Y295" s="7" t="s">
        <v>281</v>
      </c>
      <c r="Z295" s="7" t="s">
        <v>282</v>
      </c>
      <c r="AA295" s="7" t="s">
        <v>283</v>
      </c>
      <c r="AB295" s="7" t="s">
        <v>284</v>
      </c>
      <c r="AC295" s="7" t="s">
        <v>61</v>
      </c>
      <c r="AD295" s="7" t="s">
        <v>85</v>
      </c>
      <c r="AE295" s="7" t="s">
        <v>64</v>
      </c>
      <c r="AF295" s="7" t="s">
        <v>285</v>
      </c>
      <c r="AG295" s="7" t="s">
        <v>66</v>
      </c>
      <c r="AH295" s="7" t="s">
        <v>286</v>
      </c>
      <c r="AI295" s="4">
        <v>5.0</v>
      </c>
      <c r="AJ295" s="7" t="s">
        <v>149</v>
      </c>
      <c r="AK295" s="7" t="s">
        <v>73</v>
      </c>
      <c r="AL295" s="7">
        <f>VLOOKUP(Y295,'Crop Temp Lookup'!$A$30:$G$31,4)</f>
        <v>18</v>
      </c>
      <c r="AM295" s="7">
        <f>VLOOKUP(Y295,'Crop Temp Lookup'!$A$30:$G$31,5)</f>
        <v>27</v>
      </c>
      <c r="AN295" s="4">
        <v>500.0</v>
      </c>
      <c r="AO295" s="4">
        <v>3000.0</v>
      </c>
      <c r="AP295" s="4"/>
      <c r="AQ295" s="4"/>
      <c r="AR295" s="4"/>
    </row>
    <row r="296" ht="12.75" customHeight="1">
      <c r="A296" s="7" t="s">
        <v>42</v>
      </c>
      <c r="B296" s="7" t="s">
        <v>109</v>
      </c>
      <c r="C296" s="12" t="s">
        <v>110</v>
      </c>
      <c r="D296" s="9" t="s">
        <v>102</v>
      </c>
      <c r="E296" s="9" t="s">
        <v>111</v>
      </c>
      <c r="F296" s="9" t="s">
        <v>103</v>
      </c>
      <c r="G296" s="9" t="s">
        <v>104</v>
      </c>
      <c r="H296" s="9" t="s">
        <v>46</v>
      </c>
      <c r="I296" s="9" t="s">
        <v>53</v>
      </c>
      <c r="J296" s="9" t="s">
        <v>80</v>
      </c>
      <c r="K296" s="13"/>
      <c r="X296" s="7" t="s">
        <v>112</v>
      </c>
      <c r="Y296" s="7" t="s">
        <v>281</v>
      </c>
      <c r="Z296" s="7" t="s">
        <v>282</v>
      </c>
      <c r="AA296" s="7" t="s">
        <v>283</v>
      </c>
      <c r="AB296" s="7" t="s">
        <v>284</v>
      </c>
      <c r="AC296" s="7" t="s">
        <v>61</v>
      </c>
      <c r="AD296" s="7" t="s">
        <v>85</v>
      </c>
      <c r="AE296" s="7" t="s">
        <v>64</v>
      </c>
      <c r="AF296" s="7" t="s">
        <v>285</v>
      </c>
      <c r="AG296" s="7" t="s">
        <v>66</v>
      </c>
      <c r="AH296" s="7" t="s">
        <v>286</v>
      </c>
      <c r="AI296" s="4">
        <v>5.0</v>
      </c>
      <c r="AJ296" s="7" t="s">
        <v>149</v>
      </c>
      <c r="AK296" s="7" t="s">
        <v>73</v>
      </c>
      <c r="AL296" s="7">
        <f>VLOOKUP(Y296,'Crop Temp Lookup'!$A$30:$G$31,4)</f>
        <v>18</v>
      </c>
      <c r="AM296" s="7">
        <f>VLOOKUP(Y296,'Crop Temp Lookup'!$A$30:$G$31,5)</f>
        <v>27</v>
      </c>
      <c r="AN296" s="4">
        <v>500.0</v>
      </c>
      <c r="AO296" s="4">
        <v>1000.0</v>
      </c>
      <c r="AP296" s="4"/>
      <c r="AQ296" s="4"/>
      <c r="AR296" s="4"/>
    </row>
    <row r="297" ht="12.75" customHeight="1">
      <c r="A297" s="7" t="s">
        <v>42</v>
      </c>
      <c r="B297" s="7" t="s">
        <v>113</v>
      </c>
      <c r="C297" s="12" t="s">
        <v>114</v>
      </c>
      <c r="D297" s="9" t="s">
        <v>102</v>
      </c>
      <c r="E297" s="9" t="s">
        <v>111</v>
      </c>
      <c r="F297" s="9" t="s">
        <v>104</v>
      </c>
      <c r="G297" s="9" t="s">
        <v>46</v>
      </c>
      <c r="H297" s="9" t="s">
        <v>47</v>
      </c>
      <c r="I297" s="9" t="s">
        <v>48</v>
      </c>
      <c r="J297" s="9" t="s">
        <v>115</v>
      </c>
      <c r="K297" s="9" t="s">
        <v>50</v>
      </c>
      <c r="L297" s="4" t="s">
        <v>116</v>
      </c>
      <c r="X297" s="7" t="s">
        <v>117</v>
      </c>
      <c r="Y297" s="7" t="s">
        <v>281</v>
      </c>
      <c r="Z297" s="7" t="s">
        <v>282</v>
      </c>
      <c r="AA297" s="7" t="s">
        <v>283</v>
      </c>
      <c r="AB297" s="7" t="s">
        <v>284</v>
      </c>
      <c r="AC297" s="7" t="s">
        <v>61</v>
      </c>
      <c r="AD297" s="7" t="s">
        <v>98</v>
      </c>
      <c r="AE297" s="7" t="s">
        <v>64</v>
      </c>
      <c r="AF297" s="7" t="s">
        <v>285</v>
      </c>
      <c r="AG297" s="7" t="s">
        <v>66</v>
      </c>
      <c r="AH297" s="7" t="s">
        <v>286</v>
      </c>
      <c r="AI297" s="4">
        <v>5.0</v>
      </c>
      <c r="AJ297" s="7" t="s">
        <v>83</v>
      </c>
      <c r="AK297" s="7" t="s">
        <v>133</v>
      </c>
      <c r="AL297" s="7">
        <f>VLOOKUP(Y297,'Crop Temp Lookup'!$A$30:$G$31,4)</f>
        <v>18</v>
      </c>
      <c r="AM297" s="7">
        <f>VLOOKUP(Y297,'Crop Temp Lookup'!$A$30:$G$31,5)</f>
        <v>27</v>
      </c>
      <c r="AN297" s="4">
        <v>500.0</v>
      </c>
      <c r="AO297" s="4">
        <v>1000.0</v>
      </c>
      <c r="AP297" s="4"/>
      <c r="AQ297" s="4"/>
      <c r="AR297" s="4"/>
    </row>
    <row r="298" ht="12.75" customHeight="1">
      <c r="A298" s="7" t="s">
        <v>42</v>
      </c>
      <c r="B298" s="7" t="s">
        <v>121</v>
      </c>
      <c r="C298" s="12" t="s">
        <v>122</v>
      </c>
      <c r="D298" s="9" t="s">
        <v>102</v>
      </c>
      <c r="E298" s="9" t="s">
        <v>111</v>
      </c>
      <c r="F298" s="9" t="s">
        <v>104</v>
      </c>
      <c r="G298" s="9" t="s">
        <v>47</v>
      </c>
      <c r="H298" s="9" t="s">
        <v>48</v>
      </c>
      <c r="I298" s="9" t="s">
        <v>115</v>
      </c>
      <c r="J298" s="9" t="s">
        <v>123</v>
      </c>
      <c r="K298" s="9" t="s">
        <v>49</v>
      </c>
      <c r="L298" s="9" t="s">
        <v>50</v>
      </c>
      <c r="M298" s="4" t="s">
        <v>116</v>
      </c>
      <c r="N298" s="9" t="s">
        <v>56</v>
      </c>
      <c r="O298" s="11" t="s">
        <v>57</v>
      </c>
      <c r="P298" s="4" t="s">
        <v>78</v>
      </c>
      <c r="Q298" s="4" t="s">
        <v>91</v>
      </c>
      <c r="R298" s="4" t="s">
        <v>124</v>
      </c>
      <c r="X298" s="7" t="s">
        <v>125</v>
      </c>
      <c r="Y298" s="7" t="s">
        <v>281</v>
      </c>
      <c r="Z298" s="7" t="s">
        <v>282</v>
      </c>
      <c r="AA298" s="7" t="s">
        <v>283</v>
      </c>
      <c r="AB298" s="7" t="s">
        <v>284</v>
      </c>
      <c r="AC298" s="7" t="s">
        <v>62</v>
      </c>
      <c r="AD298" s="7" t="s">
        <v>98</v>
      </c>
      <c r="AE298" s="7" t="s">
        <v>64</v>
      </c>
      <c r="AF298" s="7" t="s">
        <v>285</v>
      </c>
      <c r="AG298" s="7" t="s">
        <v>66</v>
      </c>
      <c r="AH298" s="7" t="s">
        <v>286</v>
      </c>
      <c r="AI298" s="4">
        <v>5.0</v>
      </c>
      <c r="AJ298" s="7" t="s">
        <v>83</v>
      </c>
      <c r="AK298" s="7" t="s">
        <v>133</v>
      </c>
      <c r="AL298" s="7">
        <f>VLOOKUP(Y298,'Crop Temp Lookup'!$A$30:$G$31,4)</f>
        <v>18</v>
      </c>
      <c r="AM298" s="7">
        <f>VLOOKUP(Y298,'Crop Temp Lookup'!$A$30:$G$31,5)</f>
        <v>27</v>
      </c>
      <c r="AN298" s="4">
        <v>500.0</v>
      </c>
      <c r="AO298" s="4">
        <v>1000.0</v>
      </c>
      <c r="AP298" s="4"/>
      <c r="AQ298" s="4"/>
      <c r="AR298" s="4"/>
    </row>
    <row r="299" ht="12.75" customHeight="1">
      <c r="A299" s="7" t="s">
        <v>42</v>
      </c>
      <c r="B299" s="7" t="s">
        <v>121</v>
      </c>
      <c r="C299" s="12" t="s">
        <v>122</v>
      </c>
      <c r="D299" s="9" t="s">
        <v>102</v>
      </c>
      <c r="E299" s="9" t="s">
        <v>111</v>
      </c>
      <c r="F299" s="9" t="s">
        <v>104</v>
      </c>
      <c r="G299" s="9" t="s">
        <v>47</v>
      </c>
      <c r="H299" s="9" t="s">
        <v>48</v>
      </c>
      <c r="I299" s="9" t="s">
        <v>115</v>
      </c>
      <c r="J299" s="9" t="s">
        <v>123</v>
      </c>
      <c r="K299" s="9" t="s">
        <v>49</v>
      </c>
      <c r="L299" s="9" t="s">
        <v>50</v>
      </c>
      <c r="M299" s="4" t="s">
        <v>116</v>
      </c>
      <c r="N299" s="9" t="s">
        <v>56</v>
      </c>
      <c r="O299" s="11" t="s">
        <v>57</v>
      </c>
      <c r="P299" s="4" t="s">
        <v>78</v>
      </c>
      <c r="Q299" s="4" t="s">
        <v>91</v>
      </c>
      <c r="R299" s="4" t="s">
        <v>124</v>
      </c>
      <c r="X299" s="7" t="s">
        <v>125</v>
      </c>
      <c r="Y299" s="7" t="s">
        <v>281</v>
      </c>
      <c r="Z299" s="7" t="s">
        <v>282</v>
      </c>
      <c r="AA299" s="7" t="s">
        <v>283</v>
      </c>
      <c r="AB299" s="7" t="s">
        <v>284</v>
      </c>
      <c r="AC299" s="7" t="s">
        <v>287</v>
      </c>
      <c r="AD299" s="7" t="s">
        <v>84</v>
      </c>
      <c r="AE299" s="7" t="s">
        <v>126</v>
      </c>
      <c r="AF299" s="7" t="s">
        <v>285</v>
      </c>
      <c r="AG299" s="7" t="s">
        <v>66</v>
      </c>
      <c r="AH299" s="7" t="s">
        <v>286</v>
      </c>
      <c r="AI299" s="4">
        <v>5.0</v>
      </c>
      <c r="AJ299" s="7" t="s">
        <v>75</v>
      </c>
      <c r="AK299" s="7" t="s">
        <v>64</v>
      </c>
      <c r="AL299" s="7">
        <f>VLOOKUP(Y299,'Crop Temp Lookup'!$A$30:$G$31,4)</f>
        <v>18</v>
      </c>
      <c r="AM299" s="7">
        <f>VLOOKUP(Y299,'Crop Temp Lookup'!$A$30:$G$31,5)</f>
        <v>27</v>
      </c>
      <c r="AN299" s="4">
        <v>500.0</v>
      </c>
      <c r="AO299" s="4">
        <v>1000.0</v>
      </c>
      <c r="AP299" s="4"/>
      <c r="AQ299" s="4"/>
      <c r="AR299" s="4"/>
    </row>
    <row r="300" ht="12.75" customHeight="1">
      <c r="A300" s="7" t="s">
        <v>42</v>
      </c>
      <c r="B300" s="7" t="s">
        <v>176</v>
      </c>
      <c r="C300" s="12" t="s">
        <v>177</v>
      </c>
      <c r="D300" s="9" t="s">
        <v>178</v>
      </c>
      <c r="E300" s="13"/>
      <c r="F300" s="13"/>
      <c r="G300" s="13"/>
      <c r="H300" s="13"/>
      <c r="I300" s="13"/>
      <c r="J300" s="13"/>
      <c r="K300" s="13"/>
      <c r="X300" s="7" t="s">
        <v>179</v>
      </c>
      <c r="Y300" s="7" t="s">
        <v>281</v>
      </c>
      <c r="Z300" s="7" t="s">
        <v>282</v>
      </c>
      <c r="AA300" s="7" t="s">
        <v>283</v>
      </c>
      <c r="AB300" s="7" t="s">
        <v>284</v>
      </c>
      <c r="AC300" s="7" t="s">
        <v>61</v>
      </c>
      <c r="AD300" s="7" t="s">
        <v>98</v>
      </c>
      <c r="AE300" s="7" t="s">
        <v>64</v>
      </c>
      <c r="AF300" s="7" t="s">
        <v>285</v>
      </c>
      <c r="AG300" s="7" t="s">
        <v>66</v>
      </c>
      <c r="AH300" s="7" t="s">
        <v>286</v>
      </c>
      <c r="AI300" s="4">
        <v>5.0</v>
      </c>
      <c r="AJ300" s="7" t="s">
        <v>83</v>
      </c>
      <c r="AK300" s="7" t="s">
        <v>133</v>
      </c>
      <c r="AL300" s="7">
        <f>VLOOKUP(Y300,'Crop Temp Lookup'!$A$30:$G$31,4)</f>
        <v>18</v>
      </c>
      <c r="AM300" s="7">
        <f>VLOOKUP(Y300,'Crop Temp Lookup'!$A$30:$G$31,5)</f>
        <v>27</v>
      </c>
      <c r="AN300" s="4">
        <v>500.0</v>
      </c>
      <c r="AO300" s="4">
        <v>1000.0</v>
      </c>
      <c r="AP300" s="4"/>
      <c r="AQ300" s="4"/>
      <c r="AR300" s="4"/>
    </row>
    <row r="301" ht="12.75" customHeight="1">
      <c r="A301" s="7" t="s">
        <v>42</v>
      </c>
      <c r="B301" s="7" t="s">
        <v>186</v>
      </c>
      <c r="C301" s="12" t="s">
        <v>187</v>
      </c>
      <c r="D301" s="9" t="s">
        <v>178</v>
      </c>
      <c r="E301" s="9" t="s">
        <v>188</v>
      </c>
      <c r="F301" s="9" t="s">
        <v>189</v>
      </c>
      <c r="G301" s="9" t="s">
        <v>190</v>
      </c>
      <c r="H301" s="13"/>
      <c r="I301" s="13"/>
      <c r="J301" s="13"/>
      <c r="K301" s="13"/>
      <c r="X301" s="7" t="s">
        <v>191</v>
      </c>
      <c r="Y301" s="7" t="s">
        <v>281</v>
      </c>
      <c r="Z301" s="7" t="s">
        <v>282</v>
      </c>
      <c r="AA301" s="7" t="s">
        <v>283</v>
      </c>
      <c r="AB301" s="7" t="s">
        <v>284</v>
      </c>
      <c r="AC301" s="7" t="s">
        <v>61</v>
      </c>
      <c r="AD301" s="7" t="s">
        <v>85</v>
      </c>
      <c r="AE301" s="7" t="s">
        <v>64</v>
      </c>
      <c r="AF301" s="7" t="s">
        <v>285</v>
      </c>
      <c r="AG301" s="7" t="s">
        <v>66</v>
      </c>
      <c r="AH301" s="7" t="s">
        <v>286</v>
      </c>
      <c r="AI301" s="4">
        <v>5.0</v>
      </c>
      <c r="AJ301" s="7" t="s">
        <v>149</v>
      </c>
      <c r="AK301" s="7" t="s">
        <v>73</v>
      </c>
      <c r="AL301" s="7">
        <f>VLOOKUP(Y301,'Crop Temp Lookup'!$A$30:$G$31,4)</f>
        <v>18</v>
      </c>
      <c r="AM301" s="7">
        <f>VLOOKUP(Y301,'Crop Temp Lookup'!$A$30:$G$31,5)</f>
        <v>27</v>
      </c>
      <c r="AN301" s="4">
        <v>500.0</v>
      </c>
      <c r="AO301" s="4">
        <v>1000.0</v>
      </c>
      <c r="AP301" s="4"/>
      <c r="AQ301" s="4"/>
      <c r="AR301" s="4"/>
    </row>
    <row r="302" ht="12.75" customHeight="1">
      <c r="A302" s="7" t="s">
        <v>42</v>
      </c>
      <c r="B302" s="7" t="s">
        <v>192</v>
      </c>
      <c r="C302" s="12" t="s">
        <v>187</v>
      </c>
      <c r="D302" s="9" t="s">
        <v>178</v>
      </c>
      <c r="E302" s="9" t="s">
        <v>188</v>
      </c>
      <c r="F302" s="9" t="s">
        <v>189</v>
      </c>
      <c r="G302" s="9" t="s">
        <v>190</v>
      </c>
      <c r="H302" s="13"/>
      <c r="I302" s="13"/>
      <c r="J302" s="13"/>
      <c r="K302" s="13"/>
      <c r="X302" s="7" t="s">
        <v>193</v>
      </c>
      <c r="Y302" s="7" t="s">
        <v>281</v>
      </c>
      <c r="Z302" s="7" t="s">
        <v>282</v>
      </c>
      <c r="AA302" s="7" t="s">
        <v>283</v>
      </c>
      <c r="AB302" s="7" t="s">
        <v>284</v>
      </c>
      <c r="AC302" s="7" t="s">
        <v>61</v>
      </c>
      <c r="AD302" s="7" t="s">
        <v>85</v>
      </c>
      <c r="AE302" s="7" t="s">
        <v>64</v>
      </c>
      <c r="AF302" s="7" t="s">
        <v>285</v>
      </c>
      <c r="AG302" s="7" t="s">
        <v>66</v>
      </c>
      <c r="AH302" s="7" t="s">
        <v>286</v>
      </c>
      <c r="AI302" s="4">
        <v>5.0</v>
      </c>
      <c r="AJ302" s="7" t="s">
        <v>149</v>
      </c>
      <c r="AK302" s="7" t="s">
        <v>73</v>
      </c>
      <c r="AL302" s="7">
        <f>VLOOKUP(Y302,'Crop Temp Lookup'!$A$30:$G$31,4)</f>
        <v>18</v>
      </c>
      <c r="AM302" s="7">
        <f>VLOOKUP(Y302,'Crop Temp Lookup'!$A$30:$G$31,5)</f>
        <v>27</v>
      </c>
      <c r="AN302" s="4">
        <v>500.0</v>
      </c>
      <c r="AO302" s="4">
        <v>1000.0</v>
      </c>
      <c r="AP302" s="4"/>
      <c r="AQ302" s="4"/>
      <c r="AR302" s="4"/>
    </row>
    <row r="303" ht="12.75" customHeight="1">
      <c r="A303" s="7" t="s">
        <v>42</v>
      </c>
      <c r="B303" s="7" t="s">
        <v>140</v>
      </c>
      <c r="C303" s="12" t="s">
        <v>141</v>
      </c>
      <c r="D303" s="9" t="s">
        <v>103</v>
      </c>
      <c r="E303" s="9" t="s">
        <v>46</v>
      </c>
      <c r="F303" s="9" t="s">
        <v>47</v>
      </c>
      <c r="G303" s="9" t="s">
        <v>48</v>
      </c>
      <c r="H303" s="9" t="s">
        <v>115</v>
      </c>
      <c r="I303" s="9" t="s">
        <v>123</v>
      </c>
      <c r="J303" s="9" t="s">
        <v>49</v>
      </c>
      <c r="K303" s="9" t="s">
        <v>52</v>
      </c>
      <c r="L303" s="9" t="s">
        <v>50</v>
      </c>
      <c r="M303" s="4" t="s">
        <v>116</v>
      </c>
      <c r="N303" s="4" t="s">
        <v>53</v>
      </c>
      <c r="O303" s="4" t="s">
        <v>54</v>
      </c>
      <c r="P303" s="4" t="s">
        <v>55</v>
      </c>
      <c r="Q303" s="9" t="s">
        <v>56</v>
      </c>
      <c r="R303" s="11" t="s">
        <v>57</v>
      </c>
      <c r="S303" s="4" t="s">
        <v>78</v>
      </c>
      <c r="T303" s="4" t="s">
        <v>88</v>
      </c>
      <c r="U303" s="4" t="s">
        <v>79</v>
      </c>
      <c r="V303" s="4" t="s">
        <v>80</v>
      </c>
      <c r="W303" s="4" t="s">
        <v>91</v>
      </c>
      <c r="X303" s="7" t="s">
        <v>142</v>
      </c>
      <c r="Y303" s="7" t="s">
        <v>281</v>
      </c>
      <c r="Z303" s="7" t="s">
        <v>282</v>
      </c>
      <c r="AA303" s="7" t="s">
        <v>283</v>
      </c>
      <c r="AB303" s="7" t="s">
        <v>284</v>
      </c>
      <c r="AC303" s="7" t="s">
        <v>61</v>
      </c>
      <c r="AD303" s="7" t="s">
        <v>82</v>
      </c>
      <c r="AE303" s="7" t="s">
        <v>64</v>
      </c>
      <c r="AF303" s="7" t="s">
        <v>285</v>
      </c>
      <c r="AG303" s="7" t="s">
        <v>66</v>
      </c>
      <c r="AH303" s="7" t="s">
        <v>286</v>
      </c>
      <c r="AI303" s="4">
        <v>5.0</v>
      </c>
      <c r="AJ303" s="7" t="s">
        <v>68</v>
      </c>
      <c r="AK303" s="7" t="s">
        <v>73</v>
      </c>
      <c r="AL303" s="7">
        <f>VLOOKUP(Y303,'Crop Temp Lookup'!$A$30:$G$31,4)</f>
        <v>18</v>
      </c>
      <c r="AM303" s="7">
        <f>VLOOKUP(Y303,'Crop Temp Lookup'!$A$30:$G$31,5)</f>
        <v>27</v>
      </c>
      <c r="AN303" s="4">
        <v>500.0</v>
      </c>
      <c r="AO303" s="4">
        <v>1000.0</v>
      </c>
      <c r="AP303" s="4"/>
      <c r="AQ303" s="4"/>
      <c r="AR303" s="4"/>
    </row>
    <row r="304" ht="12.75" customHeight="1">
      <c r="A304" s="7" t="s">
        <v>42</v>
      </c>
      <c r="B304" s="7" t="s">
        <v>113</v>
      </c>
      <c r="C304" s="12" t="s">
        <v>114</v>
      </c>
      <c r="D304" s="9" t="s">
        <v>102</v>
      </c>
      <c r="E304" s="9" t="s">
        <v>111</v>
      </c>
      <c r="F304" s="9" t="s">
        <v>104</v>
      </c>
      <c r="G304" s="9" t="s">
        <v>46</v>
      </c>
      <c r="H304" s="9" t="s">
        <v>47</v>
      </c>
      <c r="I304" s="9" t="s">
        <v>48</v>
      </c>
      <c r="J304" s="9" t="s">
        <v>115</v>
      </c>
      <c r="K304" s="9" t="s">
        <v>50</v>
      </c>
      <c r="L304" s="4" t="s">
        <v>116</v>
      </c>
      <c r="X304" s="7" t="s">
        <v>117</v>
      </c>
      <c r="Y304" s="7" t="s">
        <v>288</v>
      </c>
      <c r="Z304" s="7" t="s">
        <v>289</v>
      </c>
      <c r="AA304" s="7" t="s">
        <v>239</v>
      </c>
      <c r="AB304" s="7" t="s">
        <v>61</v>
      </c>
      <c r="AC304" s="7" t="s">
        <v>61</v>
      </c>
      <c r="AD304" s="7" t="s">
        <v>127</v>
      </c>
      <c r="AE304" s="7" t="s">
        <v>183</v>
      </c>
      <c r="AF304" s="7" t="s">
        <v>290</v>
      </c>
      <c r="AG304" s="7" t="s">
        <v>66</v>
      </c>
      <c r="AH304" s="7" t="s">
        <v>227</v>
      </c>
      <c r="AI304" s="4">
        <v>5.0</v>
      </c>
      <c r="AJ304" s="7" t="s">
        <v>127</v>
      </c>
      <c r="AK304" s="7" t="s">
        <v>183</v>
      </c>
      <c r="AL304" s="7">
        <f>VLOOKUP(Y304,'Crop Temp Lookup'!$A$30:$G$30,4)</f>
        <v>20</v>
      </c>
      <c r="AM304" s="7">
        <f>VLOOKUP(Y304,'Crop Temp Lookup'!$A$30:$G$30,4)</f>
        <v>20</v>
      </c>
      <c r="AN304" s="7">
        <f>VLOOKUP(Y304,'Crop Temp Lookup'!$A$30:$G$30,7)</f>
        <v>800</v>
      </c>
      <c r="AO304" s="7">
        <f>VLOOKUP(Y304,'Crop Temp Lookup'!$A$30:$H$30,8)</f>
        <v>2000</v>
      </c>
      <c r="AP304" s="4">
        <v>450.0</v>
      </c>
      <c r="AQ304" s="4">
        <v>700.0</v>
      </c>
    </row>
    <row r="305" ht="12.75" customHeight="1">
      <c r="A305" s="7" t="s">
        <v>42</v>
      </c>
      <c r="B305" s="7" t="s">
        <v>121</v>
      </c>
      <c r="C305" s="12" t="s">
        <v>122</v>
      </c>
      <c r="D305" s="9" t="s">
        <v>102</v>
      </c>
      <c r="E305" s="9" t="s">
        <v>111</v>
      </c>
      <c r="F305" s="9" t="s">
        <v>104</v>
      </c>
      <c r="G305" s="9" t="s">
        <v>47</v>
      </c>
      <c r="H305" s="9" t="s">
        <v>48</v>
      </c>
      <c r="I305" s="9" t="s">
        <v>115</v>
      </c>
      <c r="J305" s="9" t="s">
        <v>123</v>
      </c>
      <c r="K305" s="9" t="s">
        <v>49</v>
      </c>
      <c r="L305" s="9" t="s">
        <v>50</v>
      </c>
      <c r="M305" s="4" t="s">
        <v>116</v>
      </c>
      <c r="N305" s="9" t="s">
        <v>56</v>
      </c>
      <c r="O305" s="11" t="s">
        <v>57</v>
      </c>
      <c r="P305" s="4" t="s">
        <v>78</v>
      </c>
      <c r="Q305" s="4" t="s">
        <v>91</v>
      </c>
      <c r="R305" s="4" t="s">
        <v>124</v>
      </c>
      <c r="X305" s="7" t="s">
        <v>125</v>
      </c>
      <c r="Y305" s="7" t="s">
        <v>288</v>
      </c>
      <c r="Z305" s="7" t="s">
        <v>289</v>
      </c>
      <c r="AA305" s="7" t="s">
        <v>239</v>
      </c>
      <c r="AB305" s="7" t="s">
        <v>61</v>
      </c>
      <c r="AC305" s="7" t="s">
        <v>61</v>
      </c>
      <c r="AD305" s="7" t="s">
        <v>127</v>
      </c>
      <c r="AE305" s="7" t="s">
        <v>183</v>
      </c>
      <c r="AF305" s="7" t="s">
        <v>290</v>
      </c>
      <c r="AG305" s="7" t="s">
        <v>66</v>
      </c>
      <c r="AH305" s="7" t="s">
        <v>227</v>
      </c>
      <c r="AI305" s="4">
        <v>5.0</v>
      </c>
      <c r="AJ305" s="7" t="s">
        <v>127</v>
      </c>
      <c r="AK305" s="7" t="s">
        <v>183</v>
      </c>
      <c r="AL305" s="7">
        <f>VLOOKUP(Y305,'Crop Temp Lookup'!$A$30:$G$30,4)</f>
        <v>20</v>
      </c>
      <c r="AM305" s="7">
        <f>VLOOKUP(Y304,'Crop Temp Lookup'!$A$30:$G$30,5)</f>
        <v>36</v>
      </c>
      <c r="AN305" s="7">
        <f>VLOOKUP(Y305,'Crop Temp Lookup'!$A$30:$G$30,7)</f>
        <v>800</v>
      </c>
      <c r="AO305" s="7">
        <f>VLOOKUP(Y305,'Crop Temp Lookup'!$A$30:$H$30,8)</f>
        <v>2000</v>
      </c>
      <c r="AP305" s="4">
        <v>450.0</v>
      </c>
      <c r="AQ305" s="4">
        <v>700.0</v>
      </c>
    </row>
    <row r="306" ht="12.75" customHeight="1">
      <c r="A306" s="7" t="s">
        <v>42</v>
      </c>
      <c r="B306" s="7" t="s">
        <v>186</v>
      </c>
      <c r="C306" s="12" t="s">
        <v>187</v>
      </c>
      <c r="D306" s="9" t="s">
        <v>178</v>
      </c>
      <c r="E306" s="9" t="s">
        <v>188</v>
      </c>
      <c r="F306" s="9" t="s">
        <v>189</v>
      </c>
      <c r="G306" s="9" t="s">
        <v>190</v>
      </c>
      <c r="H306" s="13"/>
      <c r="I306" s="13"/>
      <c r="J306" s="13"/>
      <c r="K306" s="13"/>
      <c r="X306" s="7" t="s">
        <v>191</v>
      </c>
      <c r="Y306" s="7" t="s">
        <v>288</v>
      </c>
      <c r="Z306" s="7" t="s">
        <v>289</v>
      </c>
      <c r="AA306" s="7" t="s">
        <v>239</v>
      </c>
      <c r="AB306" s="7" t="s">
        <v>61</v>
      </c>
      <c r="AC306" s="7" t="s">
        <v>61</v>
      </c>
      <c r="AD306" s="7" t="s">
        <v>127</v>
      </c>
      <c r="AE306" s="7" t="s">
        <v>183</v>
      </c>
      <c r="AF306" s="7" t="s">
        <v>290</v>
      </c>
      <c r="AG306" s="7" t="s">
        <v>66</v>
      </c>
      <c r="AH306" s="7" t="s">
        <v>227</v>
      </c>
      <c r="AI306" s="4">
        <v>5.0</v>
      </c>
      <c r="AJ306" s="7" t="s">
        <v>127</v>
      </c>
      <c r="AK306" s="7" t="s">
        <v>183</v>
      </c>
      <c r="AL306" s="7">
        <f>VLOOKUP(Y306,'Crop Temp Lookup'!$A$30:$G$30,4)</f>
        <v>20</v>
      </c>
      <c r="AM306" s="7">
        <f>VLOOKUP(Y305,'Crop Temp Lookup'!$A$30:$G$30,5)</f>
        <v>36</v>
      </c>
      <c r="AN306" s="7">
        <f>VLOOKUP(Y306,'Crop Temp Lookup'!$A$30:$G$30,7)</f>
        <v>800</v>
      </c>
      <c r="AO306" s="7">
        <f>VLOOKUP(Y306,'Crop Temp Lookup'!$A$30:$H$30,8)</f>
        <v>2000</v>
      </c>
      <c r="AP306" s="4">
        <v>450.0</v>
      </c>
      <c r="AQ306" s="4">
        <v>700.0</v>
      </c>
    </row>
    <row r="307" ht="12.75" customHeight="1">
      <c r="A307" s="7" t="s">
        <v>42</v>
      </c>
      <c r="B307" s="7" t="s">
        <v>192</v>
      </c>
      <c r="C307" s="12" t="s">
        <v>187</v>
      </c>
      <c r="D307" s="9" t="s">
        <v>178</v>
      </c>
      <c r="E307" s="9" t="s">
        <v>188</v>
      </c>
      <c r="F307" s="9" t="s">
        <v>189</v>
      </c>
      <c r="G307" s="9" t="s">
        <v>190</v>
      </c>
      <c r="H307" s="13"/>
      <c r="I307" s="13"/>
      <c r="J307" s="13"/>
      <c r="K307" s="13"/>
      <c r="X307" s="7" t="s">
        <v>193</v>
      </c>
      <c r="Y307" s="7" t="s">
        <v>288</v>
      </c>
      <c r="Z307" s="7" t="s">
        <v>289</v>
      </c>
      <c r="AA307" s="7" t="s">
        <v>239</v>
      </c>
      <c r="AB307" s="7" t="s">
        <v>61</v>
      </c>
      <c r="AC307" s="7" t="s">
        <v>61</v>
      </c>
      <c r="AD307" s="7" t="s">
        <v>127</v>
      </c>
      <c r="AE307" s="7" t="s">
        <v>183</v>
      </c>
      <c r="AF307" s="7" t="s">
        <v>290</v>
      </c>
      <c r="AG307" s="7" t="s">
        <v>66</v>
      </c>
      <c r="AH307" s="7" t="s">
        <v>291</v>
      </c>
      <c r="AI307" s="4">
        <v>5.0</v>
      </c>
      <c r="AJ307" s="7" t="s">
        <v>127</v>
      </c>
      <c r="AK307" s="7" t="s">
        <v>183</v>
      </c>
      <c r="AL307" s="7">
        <f>VLOOKUP(Y307,'Crop Temp Lookup'!$A$30:$G$30,4)</f>
        <v>20</v>
      </c>
      <c r="AM307" s="7">
        <f>VLOOKUP(Y306,'Crop Temp Lookup'!$A$30:$G$30,5)</f>
        <v>36</v>
      </c>
      <c r="AN307" s="7">
        <f>VLOOKUP(Y307,'Crop Temp Lookup'!$A$30:$G$30,7)</f>
        <v>800</v>
      </c>
      <c r="AO307" s="7">
        <f>VLOOKUP(Y307,'Crop Temp Lookup'!$A$30:$H$30,8)</f>
        <v>2000</v>
      </c>
      <c r="AP307" s="4">
        <v>450.0</v>
      </c>
      <c r="AQ307" s="4">
        <v>700.0</v>
      </c>
    </row>
    <row r="308" ht="12.75" customHeight="1">
      <c r="A308" s="7" t="s">
        <v>42</v>
      </c>
      <c r="B308" s="7" t="s">
        <v>109</v>
      </c>
      <c r="C308" s="12" t="s">
        <v>110</v>
      </c>
      <c r="D308" s="9" t="s">
        <v>102</v>
      </c>
      <c r="E308" s="9" t="s">
        <v>111</v>
      </c>
      <c r="F308" s="9" t="s">
        <v>103</v>
      </c>
      <c r="G308" s="9" t="s">
        <v>104</v>
      </c>
      <c r="H308" s="9" t="s">
        <v>46</v>
      </c>
      <c r="I308" s="9" t="s">
        <v>53</v>
      </c>
      <c r="J308" s="9" t="s">
        <v>80</v>
      </c>
      <c r="K308" s="13"/>
      <c r="X308" s="7" t="s">
        <v>112</v>
      </c>
      <c r="Y308" s="7" t="s">
        <v>292</v>
      </c>
      <c r="Z308" s="7" t="s">
        <v>293</v>
      </c>
      <c r="AA308" s="7" t="s">
        <v>294</v>
      </c>
      <c r="AB308" s="7" t="s">
        <v>295</v>
      </c>
      <c r="AC308" s="7" t="s">
        <v>61</v>
      </c>
      <c r="AD308" s="7" t="s">
        <v>72</v>
      </c>
      <c r="AE308" s="7" t="s">
        <v>133</v>
      </c>
      <c r="AF308" s="7" t="s">
        <v>296</v>
      </c>
      <c r="AG308" s="7" t="s">
        <v>66</v>
      </c>
      <c r="AH308" s="7" t="s">
        <v>297</v>
      </c>
      <c r="AI308" s="4">
        <v>5.0</v>
      </c>
      <c r="AJ308" s="7" t="s">
        <v>74</v>
      </c>
      <c r="AK308" s="7" t="s">
        <v>162</v>
      </c>
      <c r="AL308" s="7">
        <f>VLOOKUP(Y308,'Crop Temp Lookup'!$A$30:$G$36,4)</f>
        <v>26</v>
      </c>
      <c r="AM308" s="7">
        <f>VLOOKUP(Y308,'Crop Temp Lookup'!$A$30:$G$36,5)</f>
        <v>30</v>
      </c>
      <c r="AN308" s="7">
        <f>VLOOKUP(Y308,'Crop Temp Lookup'!$A$30:$G$36,7)</f>
        <v>300</v>
      </c>
      <c r="AO308" s="7">
        <f>VLOOKUP(Y308,'Crop Temp Lookup'!$A$30:$H$36,8)</f>
        <v>600</v>
      </c>
    </row>
    <row r="309" ht="12.75" customHeight="1">
      <c r="A309" s="7" t="s">
        <v>42</v>
      </c>
      <c r="B309" s="7" t="s">
        <v>113</v>
      </c>
      <c r="C309" s="12" t="s">
        <v>114</v>
      </c>
      <c r="D309" s="9" t="s">
        <v>102</v>
      </c>
      <c r="E309" s="9" t="s">
        <v>111</v>
      </c>
      <c r="F309" s="9" t="s">
        <v>104</v>
      </c>
      <c r="G309" s="9" t="s">
        <v>46</v>
      </c>
      <c r="H309" s="9" t="s">
        <v>47</v>
      </c>
      <c r="I309" s="9" t="s">
        <v>48</v>
      </c>
      <c r="J309" s="9" t="s">
        <v>115</v>
      </c>
      <c r="K309" s="9" t="s">
        <v>50</v>
      </c>
      <c r="L309" s="4" t="s">
        <v>116</v>
      </c>
      <c r="X309" s="7" t="s">
        <v>117</v>
      </c>
      <c r="Y309" s="7" t="s">
        <v>292</v>
      </c>
      <c r="Z309" s="7" t="s">
        <v>293</v>
      </c>
      <c r="AA309" s="7" t="s">
        <v>294</v>
      </c>
      <c r="AB309" s="7" t="s">
        <v>295</v>
      </c>
      <c r="AC309" s="7" t="s">
        <v>62</v>
      </c>
      <c r="AD309" s="7" t="s">
        <v>82</v>
      </c>
      <c r="AE309" s="7" t="s">
        <v>85</v>
      </c>
      <c r="AF309" s="7" t="s">
        <v>296</v>
      </c>
      <c r="AG309" s="7" t="s">
        <v>66</v>
      </c>
      <c r="AH309" s="7" t="s">
        <v>297</v>
      </c>
      <c r="AI309" s="4">
        <v>5.0</v>
      </c>
      <c r="AJ309" s="7" t="s">
        <v>149</v>
      </c>
      <c r="AK309" s="7" t="s">
        <v>133</v>
      </c>
      <c r="AL309" s="7">
        <f>VLOOKUP(Y309,'Crop Temp Lookup'!$A$30:$G$36,4)</f>
        <v>26</v>
      </c>
      <c r="AM309" s="7">
        <f>VLOOKUP(Y309,'Crop Temp Lookup'!$A$30:$G$36,5)</f>
        <v>30</v>
      </c>
      <c r="AN309" s="7">
        <f>VLOOKUP(Y309,'Crop Temp Lookup'!$A$30:$G$36,7)</f>
        <v>300</v>
      </c>
      <c r="AO309" s="7">
        <f>VLOOKUP(Y309,'Crop Temp Lookup'!$A$30:$H$36,8)</f>
        <v>600</v>
      </c>
    </row>
    <row r="310" ht="12.75" customHeight="1">
      <c r="A310" s="7" t="s">
        <v>42</v>
      </c>
      <c r="B310" s="7" t="s">
        <v>113</v>
      </c>
      <c r="C310" s="12" t="s">
        <v>114</v>
      </c>
      <c r="D310" s="9" t="s">
        <v>102</v>
      </c>
      <c r="E310" s="9" t="s">
        <v>111</v>
      </c>
      <c r="F310" s="9" t="s">
        <v>104</v>
      </c>
      <c r="G310" s="9" t="s">
        <v>46</v>
      </c>
      <c r="H310" s="9" t="s">
        <v>47</v>
      </c>
      <c r="I310" s="9" t="s">
        <v>48</v>
      </c>
      <c r="J310" s="9" t="s">
        <v>115</v>
      </c>
      <c r="K310" s="9" t="s">
        <v>50</v>
      </c>
      <c r="L310" s="4" t="s">
        <v>116</v>
      </c>
      <c r="X310" s="7" t="s">
        <v>117</v>
      </c>
      <c r="Y310" s="7" t="s">
        <v>292</v>
      </c>
      <c r="Z310" s="7" t="s">
        <v>293</v>
      </c>
      <c r="AA310" s="7" t="s">
        <v>294</v>
      </c>
      <c r="AB310" s="7" t="s">
        <v>295</v>
      </c>
      <c r="AC310" s="7" t="s">
        <v>71</v>
      </c>
      <c r="AD310" s="7" t="s">
        <v>73</v>
      </c>
      <c r="AE310" s="7" t="s">
        <v>69</v>
      </c>
      <c r="AF310" s="7" t="s">
        <v>296</v>
      </c>
      <c r="AG310" s="7" t="s">
        <v>66</v>
      </c>
      <c r="AH310" s="7" t="s">
        <v>297</v>
      </c>
      <c r="AI310" s="4">
        <v>5.0</v>
      </c>
      <c r="AJ310" s="7" t="s">
        <v>74</v>
      </c>
      <c r="AK310" s="7" t="s">
        <v>120</v>
      </c>
      <c r="AL310" s="7">
        <f>VLOOKUP(Y310,'Crop Temp Lookup'!$A$30:$G$36,4)</f>
        <v>26</v>
      </c>
      <c r="AM310" s="7">
        <f>VLOOKUP(Y310,'Crop Temp Lookup'!$A$30:$G$36,5)</f>
        <v>30</v>
      </c>
      <c r="AN310" s="7">
        <f>VLOOKUP(Y310,'Crop Temp Lookup'!$A$30:$G$36,7)</f>
        <v>300</v>
      </c>
      <c r="AO310" s="7">
        <f>VLOOKUP(Y310,'Crop Temp Lookup'!$A$30:$H$36,8)</f>
        <v>600</v>
      </c>
    </row>
    <row r="311" ht="12.75" customHeight="1">
      <c r="A311" s="7" t="s">
        <v>42</v>
      </c>
      <c r="B311" s="7" t="s">
        <v>121</v>
      </c>
      <c r="C311" s="12" t="s">
        <v>122</v>
      </c>
      <c r="D311" s="9" t="s">
        <v>102</v>
      </c>
      <c r="E311" s="9" t="s">
        <v>111</v>
      </c>
      <c r="F311" s="9" t="s">
        <v>104</v>
      </c>
      <c r="G311" s="9" t="s">
        <v>47</v>
      </c>
      <c r="H311" s="9" t="s">
        <v>48</v>
      </c>
      <c r="I311" s="9" t="s">
        <v>115</v>
      </c>
      <c r="J311" s="9" t="s">
        <v>123</v>
      </c>
      <c r="K311" s="9" t="s">
        <v>49</v>
      </c>
      <c r="L311" s="9" t="s">
        <v>50</v>
      </c>
      <c r="M311" s="4" t="s">
        <v>116</v>
      </c>
      <c r="N311" s="9" t="s">
        <v>56</v>
      </c>
      <c r="O311" s="11" t="s">
        <v>57</v>
      </c>
      <c r="P311" s="4" t="s">
        <v>78</v>
      </c>
      <c r="Q311" s="4" t="s">
        <v>91</v>
      </c>
      <c r="R311" s="4" t="s">
        <v>124</v>
      </c>
      <c r="X311" s="7" t="s">
        <v>125</v>
      </c>
      <c r="Y311" s="7" t="s">
        <v>292</v>
      </c>
      <c r="Z311" s="7" t="s">
        <v>293</v>
      </c>
      <c r="AA311" s="7" t="s">
        <v>294</v>
      </c>
      <c r="AB311" s="7" t="s">
        <v>295</v>
      </c>
      <c r="AC311" s="7" t="s">
        <v>62</v>
      </c>
      <c r="AD311" s="7" t="s">
        <v>82</v>
      </c>
      <c r="AE311" s="7" t="s">
        <v>85</v>
      </c>
      <c r="AF311" s="7" t="s">
        <v>296</v>
      </c>
      <c r="AG311" s="7" t="s">
        <v>66</v>
      </c>
      <c r="AH311" s="7" t="s">
        <v>297</v>
      </c>
      <c r="AI311" s="4">
        <v>5.0</v>
      </c>
      <c r="AJ311" s="7" t="s">
        <v>149</v>
      </c>
      <c r="AK311" s="7" t="s">
        <v>133</v>
      </c>
      <c r="AL311" s="7">
        <f>VLOOKUP(Y311,'Crop Temp Lookup'!$A$30:$G$36,4)</f>
        <v>26</v>
      </c>
      <c r="AM311" s="7">
        <f>VLOOKUP(Y311,'Crop Temp Lookup'!$A$30:$G$36,5)</f>
        <v>30</v>
      </c>
      <c r="AN311" s="7">
        <f>VLOOKUP(Y311,'Crop Temp Lookup'!$A$30:$G$36,7)</f>
        <v>300</v>
      </c>
      <c r="AO311" s="7">
        <f>VLOOKUP(Y311,'Crop Temp Lookup'!$A$30:$H$36,8)</f>
        <v>600</v>
      </c>
    </row>
    <row r="312" ht="12.75" customHeight="1">
      <c r="A312" s="7" t="s">
        <v>42</v>
      </c>
      <c r="B312" s="7" t="s">
        <v>121</v>
      </c>
      <c r="C312" s="12" t="s">
        <v>122</v>
      </c>
      <c r="D312" s="9" t="s">
        <v>102</v>
      </c>
      <c r="E312" s="9" t="s">
        <v>111</v>
      </c>
      <c r="F312" s="9" t="s">
        <v>104</v>
      </c>
      <c r="G312" s="9" t="s">
        <v>47</v>
      </c>
      <c r="H312" s="9" t="s">
        <v>48</v>
      </c>
      <c r="I312" s="9" t="s">
        <v>115</v>
      </c>
      <c r="J312" s="9" t="s">
        <v>123</v>
      </c>
      <c r="K312" s="9" t="s">
        <v>49</v>
      </c>
      <c r="L312" s="9" t="s">
        <v>50</v>
      </c>
      <c r="M312" s="4" t="s">
        <v>116</v>
      </c>
      <c r="N312" s="9" t="s">
        <v>56</v>
      </c>
      <c r="O312" s="11" t="s">
        <v>57</v>
      </c>
      <c r="P312" s="4" t="s">
        <v>78</v>
      </c>
      <c r="Q312" s="4" t="s">
        <v>91</v>
      </c>
      <c r="R312" s="4" t="s">
        <v>124</v>
      </c>
      <c r="X312" s="7" t="s">
        <v>125</v>
      </c>
      <c r="Y312" s="7" t="s">
        <v>292</v>
      </c>
      <c r="Z312" s="7" t="s">
        <v>293</v>
      </c>
      <c r="AA312" s="7" t="s">
        <v>294</v>
      </c>
      <c r="AB312" s="7" t="s">
        <v>295</v>
      </c>
      <c r="AC312" s="7" t="s">
        <v>71</v>
      </c>
      <c r="AD312" s="7" t="s">
        <v>73</v>
      </c>
      <c r="AE312" s="7" t="s">
        <v>69</v>
      </c>
      <c r="AF312" s="7" t="s">
        <v>296</v>
      </c>
      <c r="AG312" s="7" t="s">
        <v>66</v>
      </c>
      <c r="AH312" s="7" t="s">
        <v>297</v>
      </c>
      <c r="AI312" s="4">
        <v>5.0</v>
      </c>
      <c r="AJ312" s="7" t="s">
        <v>74</v>
      </c>
      <c r="AK312" s="7" t="s">
        <v>120</v>
      </c>
      <c r="AL312" s="7">
        <f>VLOOKUP(Y312,'Crop Temp Lookup'!$A$30:$G$36,4)</f>
        <v>26</v>
      </c>
      <c r="AM312" s="7">
        <f>VLOOKUP(Y312,'Crop Temp Lookup'!$A$30:$G$36,5)</f>
        <v>30</v>
      </c>
      <c r="AN312" s="7">
        <f>VLOOKUP(Y312,'Crop Temp Lookup'!$A$30:$G$36,7)</f>
        <v>300</v>
      </c>
      <c r="AO312" s="7">
        <f>VLOOKUP(Y312,'Crop Temp Lookup'!$A$30:$H$36,8)</f>
        <v>600</v>
      </c>
    </row>
    <row r="313" ht="12.75" customHeight="1">
      <c r="A313" s="7" t="s">
        <v>42</v>
      </c>
      <c r="B313" s="7" t="s">
        <v>176</v>
      </c>
      <c r="C313" s="12" t="s">
        <v>177</v>
      </c>
      <c r="D313" s="9" t="s">
        <v>178</v>
      </c>
      <c r="E313" s="13"/>
      <c r="F313" s="13"/>
      <c r="G313" s="13"/>
      <c r="H313" s="13"/>
      <c r="I313" s="13"/>
      <c r="J313" s="13"/>
      <c r="K313" s="13"/>
      <c r="X313" s="7" t="s">
        <v>179</v>
      </c>
      <c r="Y313" s="7" t="s">
        <v>292</v>
      </c>
      <c r="Z313" s="7" t="s">
        <v>293</v>
      </c>
      <c r="AA313" s="7" t="s">
        <v>294</v>
      </c>
      <c r="AB313" s="7" t="s">
        <v>295</v>
      </c>
      <c r="AC313" s="7" t="s">
        <v>61</v>
      </c>
      <c r="AD313" s="7" t="s">
        <v>149</v>
      </c>
      <c r="AE313" s="7" t="s">
        <v>107</v>
      </c>
      <c r="AF313" s="7" t="s">
        <v>296</v>
      </c>
      <c r="AG313" s="7" t="s">
        <v>66</v>
      </c>
      <c r="AH313" s="7" t="s">
        <v>297</v>
      </c>
      <c r="AI313" s="4">
        <v>5.0</v>
      </c>
      <c r="AJ313" s="7" t="s">
        <v>222</v>
      </c>
      <c r="AK313" s="7" t="s">
        <v>126</v>
      </c>
      <c r="AL313" s="7">
        <f>VLOOKUP(Y313,'Crop Temp Lookup'!$A$30:$G$36,4)</f>
        <v>26</v>
      </c>
      <c r="AM313" s="7">
        <f>VLOOKUP(Y313,'Crop Temp Lookup'!$A$30:$G$36,5)</f>
        <v>30</v>
      </c>
      <c r="AN313" s="7">
        <f>VLOOKUP(Y313,'Crop Temp Lookup'!$A$30:$G$36,7)</f>
        <v>300</v>
      </c>
      <c r="AO313" s="7">
        <f>VLOOKUP(Y313,'Crop Temp Lookup'!$A$30:$H$36,8)</f>
        <v>600</v>
      </c>
    </row>
    <row r="314" ht="12.75" customHeight="1">
      <c r="A314" s="7" t="s">
        <v>42</v>
      </c>
      <c r="B314" s="7" t="s">
        <v>186</v>
      </c>
      <c r="C314" s="12" t="s">
        <v>187</v>
      </c>
      <c r="D314" s="9" t="s">
        <v>178</v>
      </c>
      <c r="E314" s="9" t="s">
        <v>188</v>
      </c>
      <c r="F314" s="9" t="s">
        <v>189</v>
      </c>
      <c r="G314" s="9" t="s">
        <v>190</v>
      </c>
      <c r="H314" s="13"/>
      <c r="I314" s="13"/>
      <c r="J314" s="13"/>
      <c r="K314" s="13"/>
      <c r="X314" s="7" t="s">
        <v>191</v>
      </c>
      <c r="Y314" s="7" t="s">
        <v>292</v>
      </c>
      <c r="Z314" s="7" t="s">
        <v>293</v>
      </c>
      <c r="AA314" s="7" t="s">
        <v>294</v>
      </c>
      <c r="AB314" s="7" t="s">
        <v>295</v>
      </c>
      <c r="AC314" s="7" t="s">
        <v>62</v>
      </c>
      <c r="AD314" s="7" t="s">
        <v>98</v>
      </c>
      <c r="AE314" s="7" t="s">
        <v>64</v>
      </c>
      <c r="AF314" s="7" t="s">
        <v>296</v>
      </c>
      <c r="AG314" s="7" t="s">
        <v>66</v>
      </c>
      <c r="AH314" s="7" t="s">
        <v>297</v>
      </c>
      <c r="AI314" s="4">
        <v>5.0</v>
      </c>
      <c r="AJ314" s="7" t="s">
        <v>83</v>
      </c>
      <c r="AK314" s="7" t="s">
        <v>222</v>
      </c>
      <c r="AL314" s="7">
        <f>VLOOKUP(Y314,'Crop Temp Lookup'!$A$30:$G$36,4)</f>
        <v>26</v>
      </c>
      <c r="AM314" s="7">
        <f>VLOOKUP(Y314,'Crop Temp Lookup'!$A$30:$G$36,5)</f>
        <v>30</v>
      </c>
      <c r="AN314" s="7">
        <f>VLOOKUP(Y314,'Crop Temp Lookup'!$A$30:$G$36,7)</f>
        <v>300</v>
      </c>
      <c r="AO314" s="7">
        <f>VLOOKUP(Y314,'Crop Temp Lookup'!$A$30:$H$36,8)</f>
        <v>600</v>
      </c>
    </row>
    <row r="315" ht="12.75" customHeight="1">
      <c r="A315" s="7" t="s">
        <v>42</v>
      </c>
      <c r="B315" s="7" t="s">
        <v>186</v>
      </c>
      <c r="C315" s="12" t="s">
        <v>187</v>
      </c>
      <c r="D315" s="9" t="s">
        <v>178</v>
      </c>
      <c r="E315" s="9" t="s">
        <v>188</v>
      </c>
      <c r="F315" s="9" t="s">
        <v>189</v>
      </c>
      <c r="G315" s="9" t="s">
        <v>190</v>
      </c>
      <c r="H315" s="13"/>
      <c r="I315" s="13"/>
      <c r="J315" s="13"/>
      <c r="K315" s="13"/>
      <c r="X315" s="7" t="s">
        <v>191</v>
      </c>
      <c r="Y315" s="7" t="s">
        <v>292</v>
      </c>
      <c r="Z315" s="7" t="s">
        <v>293</v>
      </c>
      <c r="AA315" s="7" t="s">
        <v>294</v>
      </c>
      <c r="AB315" s="7" t="s">
        <v>295</v>
      </c>
      <c r="AC315" s="7" t="s">
        <v>71</v>
      </c>
      <c r="AD315" s="7" t="s">
        <v>94</v>
      </c>
      <c r="AE315" s="7" t="s">
        <v>84</v>
      </c>
      <c r="AF315" s="7" t="s">
        <v>296</v>
      </c>
      <c r="AG315" s="7" t="s">
        <v>66</v>
      </c>
      <c r="AH315" s="7" t="s">
        <v>297</v>
      </c>
      <c r="AI315" s="4">
        <v>5.0</v>
      </c>
      <c r="AJ315" s="7" t="s">
        <v>230</v>
      </c>
      <c r="AK315" s="7" t="s">
        <v>63</v>
      </c>
      <c r="AL315" s="7">
        <f>VLOOKUP(Y315,'Crop Temp Lookup'!$A$30:$G$36,4)</f>
        <v>26</v>
      </c>
      <c r="AM315" s="7">
        <f>VLOOKUP(Y315,'Crop Temp Lookup'!$A$30:$G$36,5)</f>
        <v>30</v>
      </c>
      <c r="AN315" s="7">
        <f>VLOOKUP(Y315,'Crop Temp Lookup'!$A$30:$G$36,7)</f>
        <v>300</v>
      </c>
      <c r="AO315" s="7">
        <f>VLOOKUP(Y315,'Crop Temp Lookup'!$A$30:$H$36,8)</f>
        <v>600</v>
      </c>
    </row>
    <row r="316" ht="12.75" customHeight="1">
      <c r="A316" s="7" t="s">
        <v>42</v>
      </c>
      <c r="B316" s="7" t="s">
        <v>192</v>
      </c>
      <c r="C316" s="12" t="s">
        <v>187</v>
      </c>
      <c r="D316" s="9" t="s">
        <v>178</v>
      </c>
      <c r="E316" s="9" t="s">
        <v>188</v>
      </c>
      <c r="F316" s="9" t="s">
        <v>189</v>
      </c>
      <c r="G316" s="9" t="s">
        <v>190</v>
      </c>
      <c r="H316" s="13"/>
      <c r="I316" s="13"/>
      <c r="J316" s="13"/>
      <c r="K316" s="13"/>
      <c r="X316" s="7" t="s">
        <v>193</v>
      </c>
      <c r="Y316" s="7" t="s">
        <v>292</v>
      </c>
      <c r="Z316" s="7" t="s">
        <v>293</v>
      </c>
      <c r="AA316" s="7" t="s">
        <v>294</v>
      </c>
      <c r="AB316" s="7" t="s">
        <v>295</v>
      </c>
      <c r="AC316" s="7" t="s">
        <v>61</v>
      </c>
      <c r="AD316" s="7" t="s">
        <v>85</v>
      </c>
      <c r="AE316" s="7" t="s">
        <v>64</v>
      </c>
      <c r="AF316" s="7" t="s">
        <v>296</v>
      </c>
      <c r="AG316" s="7" t="s">
        <v>66</v>
      </c>
      <c r="AH316" s="7" t="s">
        <v>297</v>
      </c>
      <c r="AI316" s="4">
        <v>5.0</v>
      </c>
      <c r="AJ316" s="7" t="s">
        <v>83</v>
      </c>
      <c r="AK316" s="7" t="s">
        <v>222</v>
      </c>
      <c r="AL316" s="7">
        <f>VLOOKUP(Y316,'Crop Temp Lookup'!$A$30:$G$36,4)</f>
        <v>26</v>
      </c>
      <c r="AM316" s="7">
        <f>VLOOKUP(Y316,'Crop Temp Lookup'!$A$30:$G$36,5)</f>
        <v>30</v>
      </c>
      <c r="AN316" s="7">
        <f>VLOOKUP(Y316,'Crop Temp Lookup'!$A$30:$G$36,7)</f>
        <v>300</v>
      </c>
      <c r="AO316" s="7">
        <f>VLOOKUP(Y316,'Crop Temp Lookup'!$A$30:$H$36,8)</f>
        <v>600</v>
      </c>
    </row>
    <row r="317" ht="12.75" customHeight="1">
      <c r="A317" s="16" t="s">
        <v>42</v>
      </c>
      <c r="B317" s="16" t="s">
        <v>100</v>
      </c>
      <c r="C317" s="17" t="s">
        <v>101</v>
      </c>
      <c r="D317" s="9" t="s">
        <v>102</v>
      </c>
      <c r="E317" s="9" t="s">
        <v>103</v>
      </c>
      <c r="F317" s="9" t="s">
        <v>104</v>
      </c>
      <c r="G317" s="9" t="s">
        <v>46</v>
      </c>
      <c r="H317" s="13"/>
      <c r="I317" s="13"/>
      <c r="J317" s="13"/>
      <c r="K317" s="13"/>
      <c r="X317" s="7" t="s">
        <v>105</v>
      </c>
      <c r="Y317" s="7" t="s">
        <v>298</v>
      </c>
      <c r="Z317" s="7" t="s">
        <v>299</v>
      </c>
      <c r="AA317" s="7" t="s">
        <v>239</v>
      </c>
      <c r="AB317" s="7" t="s">
        <v>61</v>
      </c>
      <c r="AC317" s="7" t="s">
        <v>62</v>
      </c>
      <c r="AD317" s="7" t="s">
        <v>98</v>
      </c>
      <c r="AE317" s="7" t="s">
        <v>154</v>
      </c>
      <c r="AF317" s="7" t="s">
        <v>300</v>
      </c>
      <c r="AG317" s="7" t="s">
        <v>66</v>
      </c>
      <c r="AH317" s="7" t="s">
        <v>175</v>
      </c>
      <c r="AI317" s="4">
        <v>4.0</v>
      </c>
      <c r="AJ317" s="7" t="s">
        <v>93</v>
      </c>
      <c r="AK317" s="7" t="s">
        <v>73</v>
      </c>
      <c r="AL317" s="7">
        <f>VLOOKUP(Y317,'Crop Temp Lookup'!$A$20:$G$30,4)</f>
        <v>15</v>
      </c>
      <c r="AM317" s="7">
        <f>VLOOKUP(Y317,'Crop Temp Lookup'!$A$20:$G$30,5)</f>
        <v>30</v>
      </c>
      <c r="AN317" s="4">
        <f>VLOOKUP(Y317,'Crop Temp Lookup'!$A$20:$G$30,7)</f>
        <v>250</v>
      </c>
      <c r="AO317" s="4">
        <f>VLOOKUP(Y317,'Crop Temp Lookup'!$A$20:$H$20,8)</f>
        <v>900</v>
      </c>
      <c r="AP317" s="4">
        <v>450.0</v>
      </c>
      <c r="AQ317" s="4">
        <v>650.0</v>
      </c>
      <c r="AR317" s="4"/>
    </row>
    <row r="318" ht="12.75" customHeight="1">
      <c r="A318" s="7" t="s">
        <v>42</v>
      </c>
      <c r="B318" s="7" t="s">
        <v>100</v>
      </c>
      <c r="C318" s="12" t="s">
        <v>101</v>
      </c>
      <c r="D318" s="9" t="s">
        <v>102</v>
      </c>
      <c r="E318" s="9" t="s">
        <v>103</v>
      </c>
      <c r="F318" s="9" t="s">
        <v>104</v>
      </c>
      <c r="G318" s="9" t="s">
        <v>46</v>
      </c>
      <c r="H318" s="13"/>
      <c r="I318" s="13"/>
      <c r="J318" s="13"/>
      <c r="K318" s="13"/>
      <c r="X318" s="7" t="s">
        <v>105</v>
      </c>
      <c r="Y318" s="7" t="s">
        <v>298</v>
      </c>
      <c r="Z318" s="7" t="s">
        <v>299</v>
      </c>
      <c r="AA318" s="7" t="s">
        <v>239</v>
      </c>
      <c r="AB318" s="7" t="s">
        <v>61</v>
      </c>
      <c r="AC318" s="7" t="s">
        <v>71</v>
      </c>
      <c r="AD318" s="7" t="s">
        <v>118</v>
      </c>
      <c r="AE318" s="7" t="s">
        <v>222</v>
      </c>
      <c r="AF318" s="7" t="s">
        <v>300</v>
      </c>
      <c r="AG318" s="7" t="s">
        <v>66</v>
      </c>
      <c r="AH318" s="7" t="s">
        <v>175</v>
      </c>
      <c r="AI318" s="4">
        <v>4.0</v>
      </c>
      <c r="AJ318" s="7" t="s">
        <v>170</v>
      </c>
      <c r="AK318" s="7" t="s">
        <v>75</v>
      </c>
      <c r="AL318" s="7">
        <f>VLOOKUP(Y318,'Crop Temp Lookup'!$A$20:$G$30,4)</f>
        <v>15</v>
      </c>
      <c r="AM318" s="7">
        <f>VLOOKUP(Y318,'Crop Temp Lookup'!$A$20:$G$30,5)</f>
        <v>30</v>
      </c>
      <c r="AN318" s="4">
        <f>VLOOKUP(Y318,'Crop Temp Lookup'!$A$20:$G$30,7)</f>
        <v>250</v>
      </c>
      <c r="AO318" s="4">
        <f>VLOOKUP(Y318,'Crop Temp Lookup'!$A$20:$H$20,8)</f>
        <v>900</v>
      </c>
      <c r="AP318" s="4">
        <v>450.0</v>
      </c>
      <c r="AQ318" s="4">
        <v>650.0</v>
      </c>
      <c r="AR318" s="4"/>
    </row>
    <row r="319" ht="12.75" customHeight="1">
      <c r="A319" s="7" t="s">
        <v>42</v>
      </c>
      <c r="B319" s="7" t="s">
        <v>109</v>
      </c>
      <c r="C319" s="12" t="s">
        <v>110</v>
      </c>
      <c r="D319" s="9" t="s">
        <v>102</v>
      </c>
      <c r="E319" s="9" t="s">
        <v>111</v>
      </c>
      <c r="F319" s="9" t="s">
        <v>103</v>
      </c>
      <c r="G319" s="9" t="s">
        <v>104</v>
      </c>
      <c r="H319" s="9" t="s">
        <v>46</v>
      </c>
      <c r="I319" s="9" t="s">
        <v>53</v>
      </c>
      <c r="J319" s="9" t="s">
        <v>80</v>
      </c>
      <c r="K319" s="13"/>
      <c r="X319" s="7" t="s">
        <v>112</v>
      </c>
      <c r="Y319" s="7" t="s">
        <v>298</v>
      </c>
      <c r="Z319" s="7" t="s">
        <v>299</v>
      </c>
      <c r="AA319" s="7" t="s">
        <v>239</v>
      </c>
      <c r="AB319" s="7" t="s">
        <v>61</v>
      </c>
      <c r="AC319" s="7" t="s">
        <v>62</v>
      </c>
      <c r="AD319" s="7" t="s">
        <v>153</v>
      </c>
      <c r="AE319" s="7" t="s">
        <v>85</v>
      </c>
      <c r="AF319" s="7" t="s">
        <v>300</v>
      </c>
      <c r="AG319" s="7" t="s">
        <v>66</v>
      </c>
      <c r="AH319" s="7" t="s">
        <v>301</v>
      </c>
      <c r="AI319" s="4">
        <v>4.0</v>
      </c>
      <c r="AJ319" s="7" t="s">
        <v>83</v>
      </c>
      <c r="AK319" s="7" t="s">
        <v>133</v>
      </c>
      <c r="AL319" s="7">
        <f>VLOOKUP(Y319,'Crop Temp Lookup'!$A$20:$G$30,4)</f>
        <v>15</v>
      </c>
      <c r="AM319" s="7">
        <f>VLOOKUP(Y319,'Crop Temp Lookup'!$A$20:$G$30,5)</f>
        <v>30</v>
      </c>
      <c r="AN319" s="4">
        <f>VLOOKUP(Y319,'Crop Temp Lookup'!$A$20:$G$30,7)</f>
        <v>250</v>
      </c>
      <c r="AO319" s="4">
        <f>VLOOKUP(Y319,'Crop Temp Lookup'!$A$20:$H$20,8)</f>
        <v>900</v>
      </c>
      <c r="AP319" s="4">
        <v>450.0</v>
      </c>
      <c r="AQ319" s="4">
        <v>650.0</v>
      </c>
      <c r="AR319" s="4"/>
    </row>
    <row r="320" ht="12.75" customHeight="1">
      <c r="A320" s="7" t="s">
        <v>42</v>
      </c>
      <c r="B320" s="7" t="s">
        <v>109</v>
      </c>
      <c r="C320" s="12" t="s">
        <v>110</v>
      </c>
      <c r="D320" s="9" t="s">
        <v>102</v>
      </c>
      <c r="E320" s="9" t="s">
        <v>111</v>
      </c>
      <c r="F320" s="9" t="s">
        <v>103</v>
      </c>
      <c r="G320" s="9" t="s">
        <v>104</v>
      </c>
      <c r="H320" s="9" t="s">
        <v>46</v>
      </c>
      <c r="I320" s="9" t="s">
        <v>53</v>
      </c>
      <c r="J320" s="9" t="s">
        <v>80</v>
      </c>
      <c r="K320" s="13"/>
      <c r="X320" s="7" t="s">
        <v>112</v>
      </c>
      <c r="Y320" s="7" t="s">
        <v>298</v>
      </c>
      <c r="Z320" s="7" t="s">
        <v>299</v>
      </c>
      <c r="AA320" s="7" t="s">
        <v>239</v>
      </c>
      <c r="AB320" s="7" t="s">
        <v>61</v>
      </c>
      <c r="AC320" s="7" t="s">
        <v>71</v>
      </c>
      <c r="AD320" s="7" t="s">
        <v>72</v>
      </c>
      <c r="AE320" s="7" t="s">
        <v>69</v>
      </c>
      <c r="AF320" s="7" t="s">
        <v>300</v>
      </c>
      <c r="AG320" s="7" t="s">
        <v>66</v>
      </c>
      <c r="AH320" s="7" t="s">
        <v>302</v>
      </c>
      <c r="AI320" s="4">
        <v>4.0</v>
      </c>
      <c r="AJ320" s="7" t="s">
        <v>119</v>
      </c>
      <c r="AK320" s="7" t="s">
        <v>75</v>
      </c>
      <c r="AL320" s="7">
        <f>VLOOKUP(Y320,'Crop Temp Lookup'!$A$20:$G$30,4)</f>
        <v>15</v>
      </c>
      <c r="AM320" s="7">
        <f>VLOOKUP(Y320,'Crop Temp Lookup'!$A$20:$G$30,5)</f>
        <v>30</v>
      </c>
      <c r="AN320" s="4">
        <f>VLOOKUP(Y320,'Crop Temp Lookup'!$A$20:$G$30,7)</f>
        <v>250</v>
      </c>
      <c r="AO320" s="4">
        <f>VLOOKUP(Y320,'Crop Temp Lookup'!$A$20:$H$20,8)</f>
        <v>900</v>
      </c>
      <c r="AP320" s="4">
        <v>450.0</v>
      </c>
      <c r="AQ320" s="4">
        <v>650.0</v>
      </c>
      <c r="AR320" s="4"/>
    </row>
    <row r="321" ht="12.75" customHeight="1">
      <c r="A321" s="7" t="s">
        <v>42</v>
      </c>
      <c r="B321" s="7" t="s">
        <v>113</v>
      </c>
      <c r="C321" s="12" t="s">
        <v>114</v>
      </c>
      <c r="D321" s="9" t="s">
        <v>102</v>
      </c>
      <c r="E321" s="9" t="s">
        <v>111</v>
      </c>
      <c r="F321" s="9" t="s">
        <v>104</v>
      </c>
      <c r="G321" s="9" t="s">
        <v>46</v>
      </c>
      <c r="H321" s="9" t="s">
        <v>47</v>
      </c>
      <c r="I321" s="9" t="s">
        <v>48</v>
      </c>
      <c r="J321" s="9" t="s">
        <v>115</v>
      </c>
      <c r="K321" s="9" t="s">
        <v>50</v>
      </c>
      <c r="L321" s="4" t="s">
        <v>116</v>
      </c>
      <c r="X321" s="7" t="s">
        <v>117</v>
      </c>
      <c r="Y321" s="7" t="s">
        <v>298</v>
      </c>
      <c r="Z321" s="7" t="s">
        <v>299</v>
      </c>
      <c r="AA321" s="7" t="s">
        <v>239</v>
      </c>
      <c r="AB321" s="7" t="s">
        <v>61</v>
      </c>
      <c r="AC321" s="7" t="s">
        <v>62</v>
      </c>
      <c r="AD321" s="7" t="s">
        <v>85</v>
      </c>
      <c r="AE321" s="7" t="s">
        <v>64</v>
      </c>
      <c r="AF321" s="7" t="s">
        <v>300</v>
      </c>
      <c r="AG321" s="7" t="s">
        <v>66</v>
      </c>
      <c r="AH321" s="7" t="s">
        <v>302</v>
      </c>
      <c r="AI321" s="4">
        <v>4.0</v>
      </c>
      <c r="AJ321" s="7" t="s">
        <v>83</v>
      </c>
      <c r="AK321" s="7" t="s">
        <v>73</v>
      </c>
      <c r="AL321" s="7">
        <f>VLOOKUP(Y321,'Crop Temp Lookup'!$A$20:$G$30,4)</f>
        <v>15</v>
      </c>
      <c r="AM321" s="7">
        <f>VLOOKUP(Y321,'Crop Temp Lookup'!$A$20:$G$30,5)</f>
        <v>30</v>
      </c>
      <c r="AN321" s="4">
        <f>VLOOKUP(Y321,'Crop Temp Lookup'!$A$20:$G$30,7)</f>
        <v>250</v>
      </c>
      <c r="AO321" s="4">
        <f>VLOOKUP(Y321,'Crop Temp Lookup'!$A$20:$H$20,8)</f>
        <v>900</v>
      </c>
      <c r="AP321" s="4">
        <v>450.0</v>
      </c>
      <c r="AQ321" s="4">
        <v>650.0</v>
      </c>
      <c r="AR321" s="4"/>
    </row>
    <row r="322" ht="12.75" customHeight="1">
      <c r="A322" s="7" t="s">
        <v>42</v>
      </c>
      <c r="B322" s="7" t="s">
        <v>113</v>
      </c>
      <c r="C322" s="12" t="s">
        <v>114</v>
      </c>
      <c r="D322" s="9" t="s">
        <v>102</v>
      </c>
      <c r="E322" s="9" t="s">
        <v>111</v>
      </c>
      <c r="F322" s="9" t="s">
        <v>104</v>
      </c>
      <c r="G322" s="9" t="s">
        <v>46</v>
      </c>
      <c r="H322" s="9" t="s">
        <v>47</v>
      </c>
      <c r="I322" s="9" t="s">
        <v>48</v>
      </c>
      <c r="J322" s="9" t="s">
        <v>115</v>
      </c>
      <c r="K322" s="9" t="s">
        <v>50</v>
      </c>
      <c r="L322" s="4" t="s">
        <v>116</v>
      </c>
      <c r="X322" s="7" t="s">
        <v>117</v>
      </c>
      <c r="Y322" s="7" t="s">
        <v>298</v>
      </c>
      <c r="Z322" s="7" t="s">
        <v>299</v>
      </c>
      <c r="AA322" s="7" t="s">
        <v>239</v>
      </c>
      <c r="AB322" s="7" t="s">
        <v>61</v>
      </c>
      <c r="AC322" s="7" t="s">
        <v>71</v>
      </c>
      <c r="AD322" s="7" t="s">
        <v>94</v>
      </c>
      <c r="AE322" s="7" t="s">
        <v>126</v>
      </c>
      <c r="AF322" s="7" t="s">
        <v>300</v>
      </c>
      <c r="AG322" s="7" t="s">
        <v>66</v>
      </c>
      <c r="AH322" s="7" t="s">
        <v>302</v>
      </c>
      <c r="AI322" s="4">
        <v>4.0</v>
      </c>
      <c r="AJ322" s="7" t="s">
        <v>75</v>
      </c>
      <c r="AK322" s="7" t="s">
        <v>153</v>
      </c>
      <c r="AL322" s="7">
        <f>VLOOKUP(Y322,'Crop Temp Lookup'!$A$20:$G$30,4)</f>
        <v>15</v>
      </c>
      <c r="AM322" s="7">
        <f>VLOOKUP(Y322,'Crop Temp Lookup'!$A$20:$G$30,5)</f>
        <v>30</v>
      </c>
      <c r="AN322" s="4">
        <f>VLOOKUP(Y322,'Crop Temp Lookup'!$A$20:$G$30,7)</f>
        <v>250</v>
      </c>
      <c r="AO322" s="4">
        <f>VLOOKUP(Y322,'Crop Temp Lookup'!$A$20:$H$20,8)</f>
        <v>900</v>
      </c>
      <c r="AP322" s="4">
        <v>450.0</v>
      </c>
      <c r="AQ322" s="4">
        <v>650.0</v>
      </c>
      <c r="AR322" s="4"/>
    </row>
    <row r="323" ht="12.75" customHeight="1">
      <c r="A323" s="7" t="s">
        <v>42</v>
      </c>
      <c r="B323" s="7" t="s">
        <v>121</v>
      </c>
      <c r="C323" s="12" t="s">
        <v>122</v>
      </c>
      <c r="D323" s="9" t="s">
        <v>102</v>
      </c>
      <c r="E323" s="9" t="s">
        <v>111</v>
      </c>
      <c r="F323" s="9" t="s">
        <v>104</v>
      </c>
      <c r="G323" s="9" t="s">
        <v>47</v>
      </c>
      <c r="H323" s="9" t="s">
        <v>48</v>
      </c>
      <c r="I323" s="9" t="s">
        <v>115</v>
      </c>
      <c r="J323" s="9" t="s">
        <v>123</v>
      </c>
      <c r="K323" s="9" t="s">
        <v>49</v>
      </c>
      <c r="L323" s="9" t="s">
        <v>50</v>
      </c>
      <c r="M323" s="4" t="s">
        <v>116</v>
      </c>
      <c r="N323" s="9" t="s">
        <v>56</v>
      </c>
      <c r="O323" s="11" t="s">
        <v>57</v>
      </c>
      <c r="P323" s="4" t="s">
        <v>78</v>
      </c>
      <c r="Q323" s="4" t="s">
        <v>91</v>
      </c>
      <c r="R323" s="4" t="s">
        <v>124</v>
      </c>
      <c r="X323" s="7" t="s">
        <v>125</v>
      </c>
      <c r="Y323" s="7" t="s">
        <v>298</v>
      </c>
      <c r="Z323" s="7" t="s">
        <v>299</v>
      </c>
      <c r="AA323" s="7" t="s">
        <v>239</v>
      </c>
      <c r="AB323" s="7" t="s">
        <v>61</v>
      </c>
      <c r="AC323" s="7" t="s">
        <v>62</v>
      </c>
      <c r="AD323" s="7" t="s">
        <v>85</v>
      </c>
      <c r="AE323" s="7" t="s">
        <v>64</v>
      </c>
      <c r="AF323" s="7" t="s">
        <v>300</v>
      </c>
      <c r="AG323" s="7" t="s">
        <v>66</v>
      </c>
      <c r="AH323" s="7" t="s">
        <v>302</v>
      </c>
      <c r="AI323" s="4">
        <v>4.0</v>
      </c>
      <c r="AJ323" s="7" t="s">
        <v>93</v>
      </c>
      <c r="AK323" s="7" t="s">
        <v>73</v>
      </c>
      <c r="AL323" s="7">
        <f>VLOOKUP(Y323,'Crop Temp Lookup'!$A$20:$G$30,4)</f>
        <v>15</v>
      </c>
      <c r="AM323" s="7">
        <f>VLOOKUP(Y323,'Crop Temp Lookup'!$A$20:$G$30,5)</f>
        <v>30</v>
      </c>
      <c r="AN323" s="4">
        <f>VLOOKUP(Y323,'Crop Temp Lookup'!$A$20:$G$30,7)</f>
        <v>250</v>
      </c>
      <c r="AO323" s="4">
        <f>VLOOKUP(Y323,'Crop Temp Lookup'!$A$20:$H$20,8)</f>
        <v>900</v>
      </c>
      <c r="AP323" s="4">
        <v>450.0</v>
      </c>
      <c r="AQ323" s="4">
        <v>650.0</v>
      </c>
      <c r="AR323" s="4"/>
    </row>
    <row r="324" ht="12.75" customHeight="1">
      <c r="A324" s="7" t="s">
        <v>42</v>
      </c>
      <c r="B324" s="7" t="s">
        <v>121</v>
      </c>
      <c r="C324" s="12" t="s">
        <v>122</v>
      </c>
      <c r="D324" s="9" t="s">
        <v>102</v>
      </c>
      <c r="E324" s="9" t="s">
        <v>111</v>
      </c>
      <c r="F324" s="9" t="s">
        <v>104</v>
      </c>
      <c r="G324" s="9" t="s">
        <v>47</v>
      </c>
      <c r="H324" s="9" t="s">
        <v>48</v>
      </c>
      <c r="I324" s="9" t="s">
        <v>115</v>
      </c>
      <c r="J324" s="9" t="s">
        <v>123</v>
      </c>
      <c r="K324" s="9" t="s">
        <v>49</v>
      </c>
      <c r="L324" s="9" t="s">
        <v>50</v>
      </c>
      <c r="M324" s="4" t="s">
        <v>116</v>
      </c>
      <c r="N324" s="9" t="s">
        <v>56</v>
      </c>
      <c r="O324" s="11" t="s">
        <v>57</v>
      </c>
      <c r="P324" s="4" t="s">
        <v>78</v>
      </c>
      <c r="Q324" s="4" t="s">
        <v>91</v>
      </c>
      <c r="R324" s="4" t="s">
        <v>124</v>
      </c>
      <c r="X324" s="7" t="s">
        <v>125</v>
      </c>
      <c r="Y324" s="7" t="s">
        <v>298</v>
      </c>
      <c r="Z324" s="7" t="s">
        <v>299</v>
      </c>
      <c r="AA324" s="7" t="s">
        <v>239</v>
      </c>
      <c r="AB324" s="7" t="s">
        <v>61</v>
      </c>
      <c r="AC324" s="7" t="s">
        <v>71</v>
      </c>
      <c r="AD324" s="7" t="s">
        <v>94</v>
      </c>
      <c r="AE324" s="7" t="s">
        <v>126</v>
      </c>
      <c r="AF324" s="7" t="s">
        <v>300</v>
      </c>
      <c r="AG324" s="7" t="s">
        <v>66</v>
      </c>
      <c r="AH324" s="7" t="s">
        <v>302</v>
      </c>
      <c r="AI324" s="4">
        <v>4.0</v>
      </c>
      <c r="AJ324" s="7" t="s">
        <v>75</v>
      </c>
      <c r="AK324" s="7" t="s">
        <v>153</v>
      </c>
      <c r="AL324" s="7">
        <f>VLOOKUP(Y324,'Crop Temp Lookup'!$A$20:$G$30,4)</f>
        <v>15</v>
      </c>
      <c r="AM324" s="7">
        <f>VLOOKUP(Y324,'Crop Temp Lookup'!$A$20:$G$30,5)</f>
        <v>30</v>
      </c>
      <c r="AN324" s="4">
        <f>VLOOKUP(Y324,'Crop Temp Lookup'!$A$20:$G$30,7)</f>
        <v>250</v>
      </c>
      <c r="AO324" s="4">
        <f>VLOOKUP(Y324,'Crop Temp Lookup'!$A$20:$H$20,8)</f>
        <v>900</v>
      </c>
      <c r="AP324" s="4">
        <v>450.0</v>
      </c>
      <c r="AQ324" s="4">
        <v>650.0</v>
      </c>
      <c r="AR324" s="4"/>
    </row>
    <row r="325" ht="12.75" customHeight="1">
      <c r="A325" s="7" t="s">
        <v>42</v>
      </c>
      <c r="B325" s="7" t="s">
        <v>202</v>
      </c>
      <c r="C325" s="12" t="s">
        <v>203</v>
      </c>
      <c r="D325" s="9" t="s">
        <v>47</v>
      </c>
      <c r="E325" s="9" t="s">
        <v>48</v>
      </c>
      <c r="F325" s="9" t="s">
        <v>115</v>
      </c>
      <c r="G325" s="9" t="s">
        <v>123</v>
      </c>
      <c r="H325" s="4" t="s">
        <v>56</v>
      </c>
      <c r="I325" s="11" t="s">
        <v>57</v>
      </c>
      <c r="J325" s="4" t="s">
        <v>78</v>
      </c>
      <c r="K325" s="9" t="s">
        <v>90</v>
      </c>
      <c r="L325" s="4" t="s">
        <v>91</v>
      </c>
      <c r="M325" s="4" t="s">
        <v>124</v>
      </c>
      <c r="X325" s="7" t="s">
        <v>204</v>
      </c>
      <c r="Y325" s="7" t="s">
        <v>298</v>
      </c>
      <c r="Z325" s="7" t="s">
        <v>299</v>
      </c>
      <c r="AA325" s="7" t="s">
        <v>239</v>
      </c>
      <c r="AB325" s="7" t="s">
        <v>61</v>
      </c>
      <c r="AC325" s="7" t="s">
        <v>62</v>
      </c>
      <c r="AD325" s="7" t="s">
        <v>85</v>
      </c>
      <c r="AE325" s="7" t="s">
        <v>64</v>
      </c>
      <c r="AF325" s="7" t="s">
        <v>300</v>
      </c>
      <c r="AG325" s="7" t="s">
        <v>66</v>
      </c>
      <c r="AH325" s="7" t="s">
        <v>302</v>
      </c>
      <c r="AI325" s="4">
        <v>4.0</v>
      </c>
      <c r="AJ325" s="7" t="s">
        <v>93</v>
      </c>
      <c r="AK325" s="7" t="s">
        <v>73</v>
      </c>
      <c r="AL325" s="7">
        <f>VLOOKUP(Y325,'Crop Temp Lookup'!$A$20:$G$30,4)</f>
        <v>15</v>
      </c>
      <c r="AM325" s="7">
        <f>VLOOKUP(Y325,'Crop Temp Lookup'!$A$20:$G$30,5)</f>
        <v>30</v>
      </c>
      <c r="AN325" s="4">
        <f>VLOOKUP(Y325,'Crop Temp Lookup'!$A$20:$G$30,7)</f>
        <v>250</v>
      </c>
      <c r="AO325" s="4">
        <f>VLOOKUP(Y325,'Crop Temp Lookup'!$A$20:$H$20,8)</f>
        <v>900</v>
      </c>
      <c r="AP325" s="4">
        <v>450.0</v>
      </c>
      <c r="AQ325" s="4">
        <v>650.0</v>
      </c>
      <c r="AR325" s="4"/>
    </row>
    <row r="326" ht="12.75" customHeight="1">
      <c r="A326" s="7" t="s">
        <v>42</v>
      </c>
      <c r="B326" s="7" t="s">
        <v>202</v>
      </c>
      <c r="C326" s="12" t="s">
        <v>203</v>
      </c>
      <c r="D326" s="9" t="s">
        <v>47</v>
      </c>
      <c r="E326" s="9" t="s">
        <v>48</v>
      </c>
      <c r="F326" s="9" t="s">
        <v>115</v>
      </c>
      <c r="G326" s="9" t="s">
        <v>123</v>
      </c>
      <c r="H326" s="4" t="s">
        <v>56</v>
      </c>
      <c r="I326" s="11" t="s">
        <v>57</v>
      </c>
      <c r="J326" s="4" t="s">
        <v>78</v>
      </c>
      <c r="K326" s="9" t="s">
        <v>90</v>
      </c>
      <c r="L326" s="4" t="s">
        <v>91</v>
      </c>
      <c r="M326" s="4" t="s">
        <v>124</v>
      </c>
      <c r="X326" s="7" t="s">
        <v>204</v>
      </c>
      <c r="Y326" s="7" t="s">
        <v>298</v>
      </c>
      <c r="Z326" s="7" t="s">
        <v>299</v>
      </c>
      <c r="AA326" s="7" t="s">
        <v>239</v>
      </c>
      <c r="AB326" s="7" t="s">
        <v>61</v>
      </c>
      <c r="AC326" s="7" t="s">
        <v>71</v>
      </c>
      <c r="AD326" s="7" t="s">
        <v>94</v>
      </c>
      <c r="AE326" s="7" t="s">
        <v>126</v>
      </c>
      <c r="AF326" s="7" t="s">
        <v>300</v>
      </c>
      <c r="AG326" s="7" t="s">
        <v>66</v>
      </c>
      <c r="AH326" s="7" t="s">
        <v>302</v>
      </c>
      <c r="AI326" s="4">
        <v>4.0</v>
      </c>
      <c r="AJ326" s="7" t="s">
        <v>75</v>
      </c>
      <c r="AK326" s="7" t="s">
        <v>153</v>
      </c>
      <c r="AL326" s="7">
        <f>VLOOKUP(Y326,'Crop Temp Lookup'!$A$20:$G$30,4)</f>
        <v>15</v>
      </c>
      <c r="AM326" s="7">
        <f>VLOOKUP(Y326,'Crop Temp Lookup'!$A$20:$G$30,5)</f>
        <v>30</v>
      </c>
      <c r="AN326" s="4">
        <f>VLOOKUP(Y326,'Crop Temp Lookup'!$A$20:$G$30,7)</f>
        <v>250</v>
      </c>
      <c r="AO326" s="4">
        <f>VLOOKUP(Y326,'Crop Temp Lookup'!$A$20:$H$20,8)</f>
        <v>900</v>
      </c>
      <c r="AP326" s="4">
        <v>450.0</v>
      </c>
      <c r="AQ326" s="4">
        <v>650.0</v>
      </c>
      <c r="AR326" s="4"/>
    </row>
    <row r="327" ht="12.75" customHeight="1">
      <c r="A327" s="7" t="s">
        <v>42</v>
      </c>
      <c r="B327" s="7" t="s">
        <v>176</v>
      </c>
      <c r="C327" s="12" t="s">
        <v>177</v>
      </c>
      <c r="D327" s="9" t="s">
        <v>178</v>
      </c>
      <c r="E327" s="13"/>
      <c r="F327" s="13"/>
      <c r="G327" s="13"/>
      <c r="H327" s="13"/>
      <c r="I327" s="13"/>
      <c r="J327" s="13"/>
      <c r="K327" s="13"/>
      <c r="X327" s="7" t="s">
        <v>179</v>
      </c>
      <c r="Y327" s="7" t="s">
        <v>298</v>
      </c>
      <c r="Z327" s="7" t="s">
        <v>299</v>
      </c>
      <c r="AA327" s="7" t="s">
        <v>239</v>
      </c>
      <c r="AB327" s="7" t="s">
        <v>61</v>
      </c>
      <c r="AC327" s="7" t="s">
        <v>61</v>
      </c>
      <c r="AD327" s="7" t="s">
        <v>98</v>
      </c>
      <c r="AE327" s="7" t="s">
        <v>154</v>
      </c>
      <c r="AF327" s="7" t="s">
        <v>300</v>
      </c>
      <c r="AG327" s="7" t="s">
        <v>66</v>
      </c>
      <c r="AH327" s="7" t="s">
        <v>302</v>
      </c>
      <c r="AI327" s="4">
        <v>4.0</v>
      </c>
      <c r="AJ327" s="7" t="s">
        <v>75</v>
      </c>
      <c r="AK327" s="7" t="s">
        <v>153</v>
      </c>
      <c r="AL327" s="7">
        <f>VLOOKUP(Y327,'Crop Temp Lookup'!$A$20:$G$30,4)</f>
        <v>15</v>
      </c>
      <c r="AM327" s="7">
        <f>VLOOKUP(Y327,'Crop Temp Lookup'!$A$20:$G$30,5)</f>
        <v>30</v>
      </c>
      <c r="AN327" s="4">
        <f>VLOOKUP(Y327,'Crop Temp Lookup'!$A$20:$G$30,7)</f>
        <v>250</v>
      </c>
      <c r="AO327" s="4">
        <f>VLOOKUP(Y327,'Crop Temp Lookup'!$A$20:$H$20,8)</f>
        <v>900</v>
      </c>
      <c r="AP327" s="4">
        <v>450.0</v>
      </c>
      <c r="AQ327" s="4">
        <v>650.0</v>
      </c>
      <c r="AR327" s="4"/>
    </row>
    <row r="328" ht="12.75" customHeight="1">
      <c r="A328" s="7" t="s">
        <v>42</v>
      </c>
      <c r="B328" s="7" t="s">
        <v>186</v>
      </c>
      <c r="C328" s="12" t="s">
        <v>187</v>
      </c>
      <c r="D328" s="9" t="s">
        <v>178</v>
      </c>
      <c r="E328" s="9" t="s">
        <v>188</v>
      </c>
      <c r="F328" s="9" t="s">
        <v>189</v>
      </c>
      <c r="G328" s="9" t="s">
        <v>190</v>
      </c>
      <c r="H328" s="13"/>
      <c r="I328" s="13"/>
      <c r="J328" s="13"/>
      <c r="K328" s="13"/>
      <c r="X328" s="7" t="s">
        <v>191</v>
      </c>
      <c r="Y328" s="7" t="s">
        <v>298</v>
      </c>
      <c r="Z328" s="7" t="s">
        <v>299</v>
      </c>
      <c r="AA328" s="7" t="s">
        <v>239</v>
      </c>
      <c r="AB328" s="7" t="s">
        <v>61</v>
      </c>
      <c r="AC328" s="7" t="s">
        <v>62</v>
      </c>
      <c r="AD328" s="7" t="s">
        <v>98</v>
      </c>
      <c r="AE328" s="7" t="s">
        <v>154</v>
      </c>
      <c r="AF328" s="7" t="s">
        <v>300</v>
      </c>
      <c r="AG328" s="7" t="s">
        <v>66</v>
      </c>
      <c r="AH328" s="7" t="s">
        <v>302</v>
      </c>
      <c r="AI328" s="4">
        <v>4.0</v>
      </c>
      <c r="AJ328" s="7" t="s">
        <v>83</v>
      </c>
      <c r="AK328" s="7" t="s">
        <v>73</v>
      </c>
      <c r="AL328" s="7">
        <f>VLOOKUP(Y328,'Crop Temp Lookup'!$A$20:$G$30,4)</f>
        <v>15</v>
      </c>
      <c r="AM328" s="7">
        <f>VLOOKUP(Y328,'Crop Temp Lookup'!$A$20:$G$30,5)</f>
        <v>30</v>
      </c>
      <c r="AN328" s="4">
        <f>VLOOKUP(Y328,'Crop Temp Lookup'!$A$20:$G$30,7)</f>
        <v>250</v>
      </c>
      <c r="AO328" s="4">
        <f>VLOOKUP(Y328,'Crop Temp Lookup'!$A$20:$H$20,8)</f>
        <v>900</v>
      </c>
      <c r="AP328" s="4">
        <v>450.0</v>
      </c>
      <c r="AQ328" s="4">
        <v>650.0</v>
      </c>
      <c r="AR328" s="4"/>
    </row>
    <row r="329" ht="12.75" customHeight="1">
      <c r="A329" s="7" t="s">
        <v>42</v>
      </c>
      <c r="B329" s="7" t="s">
        <v>186</v>
      </c>
      <c r="C329" s="12" t="s">
        <v>187</v>
      </c>
      <c r="D329" s="9" t="s">
        <v>178</v>
      </c>
      <c r="E329" s="9" t="s">
        <v>188</v>
      </c>
      <c r="F329" s="9" t="s">
        <v>189</v>
      </c>
      <c r="G329" s="9" t="s">
        <v>190</v>
      </c>
      <c r="H329" s="13"/>
      <c r="I329" s="13"/>
      <c r="J329" s="13"/>
      <c r="K329" s="13"/>
      <c r="X329" s="7" t="s">
        <v>191</v>
      </c>
      <c r="Y329" s="7" t="s">
        <v>298</v>
      </c>
      <c r="Z329" s="7" t="s">
        <v>299</v>
      </c>
      <c r="AA329" s="7" t="s">
        <v>239</v>
      </c>
      <c r="AB329" s="7" t="s">
        <v>61</v>
      </c>
      <c r="AC329" s="7" t="s">
        <v>71</v>
      </c>
      <c r="AD329" s="7" t="s">
        <v>94</v>
      </c>
      <c r="AE329" s="7" t="s">
        <v>126</v>
      </c>
      <c r="AF329" s="7" t="s">
        <v>300</v>
      </c>
      <c r="AG329" s="7" t="s">
        <v>66</v>
      </c>
      <c r="AH329" s="7" t="s">
        <v>302</v>
      </c>
      <c r="AI329" s="4">
        <v>4.0</v>
      </c>
      <c r="AJ329" s="7" t="s">
        <v>75</v>
      </c>
      <c r="AK329" s="7" t="s">
        <v>153</v>
      </c>
      <c r="AL329" s="7">
        <f>VLOOKUP(Y329,'Crop Temp Lookup'!$A$20:$G$30,4)</f>
        <v>15</v>
      </c>
      <c r="AM329" s="7">
        <f>VLOOKUP(Y329,'Crop Temp Lookup'!$A$20:$G$30,5)</f>
        <v>30</v>
      </c>
      <c r="AN329" s="4">
        <f>VLOOKUP(Y329,'Crop Temp Lookup'!$A$20:$G$30,7)</f>
        <v>250</v>
      </c>
      <c r="AO329" s="4">
        <f>VLOOKUP(Y329,'Crop Temp Lookup'!$A$20:$H$20,8)</f>
        <v>900</v>
      </c>
      <c r="AP329" s="4">
        <v>450.0</v>
      </c>
      <c r="AQ329" s="4">
        <v>650.0</v>
      </c>
      <c r="AR329" s="4"/>
    </row>
    <row r="330" ht="12.75" customHeight="1">
      <c r="A330" s="7" t="s">
        <v>42</v>
      </c>
      <c r="B330" s="7" t="s">
        <v>192</v>
      </c>
      <c r="C330" s="12" t="s">
        <v>187</v>
      </c>
      <c r="D330" s="9" t="s">
        <v>178</v>
      </c>
      <c r="E330" s="9" t="s">
        <v>188</v>
      </c>
      <c r="F330" s="9" t="s">
        <v>189</v>
      </c>
      <c r="G330" s="9" t="s">
        <v>190</v>
      </c>
      <c r="H330" s="13"/>
      <c r="I330" s="13"/>
      <c r="J330" s="13"/>
      <c r="K330" s="13"/>
      <c r="X330" s="7" t="s">
        <v>193</v>
      </c>
      <c r="Y330" s="7" t="s">
        <v>298</v>
      </c>
      <c r="Z330" s="7" t="s">
        <v>299</v>
      </c>
      <c r="AA330" s="7" t="s">
        <v>239</v>
      </c>
      <c r="AB330" s="7" t="s">
        <v>61</v>
      </c>
      <c r="AC330" s="7" t="s">
        <v>62</v>
      </c>
      <c r="AD330" s="7" t="s">
        <v>85</v>
      </c>
      <c r="AE330" s="7" t="s">
        <v>64</v>
      </c>
      <c r="AF330" s="7" t="s">
        <v>300</v>
      </c>
      <c r="AG330" s="7" t="s">
        <v>66</v>
      </c>
      <c r="AH330" s="7" t="s">
        <v>302</v>
      </c>
      <c r="AI330" s="4">
        <v>4.0</v>
      </c>
      <c r="AJ330" s="7" t="s">
        <v>75</v>
      </c>
      <c r="AK330" s="7" t="s">
        <v>153</v>
      </c>
      <c r="AL330" s="7">
        <f>VLOOKUP(Y330,'Crop Temp Lookup'!$A$20:$G$30,4)</f>
        <v>15</v>
      </c>
      <c r="AM330" s="7">
        <f>VLOOKUP(Y330,'Crop Temp Lookup'!$A$20:$G$30,5)</f>
        <v>30</v>
      </c>
      <c r="AN330" s="4">
        <f>VLOOKUP(Y330,'Crop Temp Lookup'!$A$20:$G$30,7)</f>
        <v>250</v>
      </c>
      <c r="AO330" s="4">
        <f>VLOOKUP(Y330,'Crop Temp Lookup'!$A$20:$H$20,8)</f>
        <v>900</v>
      </c>
      <c r="AP330" s="4">
        <v>450.0</v>
      </c>
      <c r="AQ330" s="4">
        <v>650.0</v>
      </c>
      <c r="AR330" s="4"/>
    </row>
    <row r="331" ht="12.75" customHeight="1">
      <c r="A331" s="7" t="s">
        <v>42</v>
      </c>
      <c r="B331" s="7" t="s">
        <v>192</v>
      </c>
      <c r="C331" s="12" t="s">
        <v>187</v>
      </c>
      <c r="D331" s="9" t="s">
        <v>178</v>
      </c>
      <c r="E331" s="9" t="s">
        <v>188</v>
      </c>
      <c r="F331" s="9" t="s">
        <v>189</v>
      </c>
      <c r="G331" s="9" t="s">
        <v>190</v>
      </c>
      <c r="H331" s="13"/>
      <c r="I331" s="13"/>
      <c r="J331" s="13"/>
      <c r="K331" s="13"/>
      <c r="X331" s="7" t="s">
        <v>193</v>
      </c>
      <c r="Y331" s="7" t="s">
        <v>298</v>
      </c>
      <c r="Z331" s="7" t="s">
        <v>299</v>
      </c>
      <c r="AA331" s="7" t="s">
        <v>239</v>
      </c>
      <c r="AB331" s="7" t="s">
        <v>61</v>
      </c>
      <c r="AC331" s="7" t="s">
        <v>71</v>
      </c>
      <c r="AD331" s="7" t="s">
        <v>94</v>
      </c>
      <c r="AE331" s="7" t="s">
        <v>126</v>
      </c>
      <c r="AF331" s="7" t="s">
        <v>300</v>
      </c>
      <c r="AG331" s="7" t="s">
        <v>66</v>
      </c>
      <c r="AH331" s="7" t="s">
        <v>302</v>
      </c>
      <c r="AI331" s="4">
        <v>4.0</v>
      </c>
      <c r="AJ331" s="7" t="s">
        <v>75</v>
      </c>
      <c r="AK331" s="7" t="s">
        <v>153</v>
      </c>
      <c r="AL331" s="7">
        <f>VLOOKUP(Y331,'Crop Temp Lookup'!$A$20:$G$30,4)</f>
        <v>15</v>
      </c>
      <c r="AM331" s="7">
        <f>VLOOKUP(Y331,'Crop Temp Lookup'!$A$20:$G$30,5)</f>
        <v>30</v>
      </c>
      <c r="AN331" s="4">
        <f>VLOOKUP(Y331,'Crop Temp Lookup'!$A$20:$G$30,7)</f>
        <v>250</v>
      </c>
      <c r="AO331" s="4">
        <f>VLOOKUP(Y331,'Crop Temp Lookup'!$A$20:$H$20,8)</f>
        <v>900</v>
      </c>
      <c r="AP331" s="4">
        <v>450.0</v>
      </c>
      <c r="AQ331" s="4">
        <v>650.0</v>
      </c>
      <c r="AR331" s="4"/>
    </row>
    <row r="332" ht="12.75" customHeight="1">
      <c r="A332" s="7" t="s">
        <v>42</v>
      </c>
      <c r="B332" s="7" t="s">
        <v>205</v>
      </c>
      <c r="C332" s="12" t="s">
        <v>206</v>
      </c>
      <c r="D332" s="14" t="s">
        <v>188</v>
      </c>
      <c r="E332" s="14" t="s">
        <v>178</v>
      </c>
      <c r="F332" s="14" t="s">
        <v>190</v>
      </c>
      <c r="G332" s="14" t="s">
        <v>207</v>
      </c>
      <c r="H332" s="14" t="s">
        <v>124</v>
      </c>
      <c r="I332" s="14" t="s">
        <v>189</v>
      </c>
      <c r="J332" s="9" t="s">
        <v>123</v>
      </c>
      <c r="K332" s="9" t="s">
        <v>48</v>
      </c>
      <c r="X332" s="7" t="s">
        <v>193</v>
      </c>
      <c r="Y332" s="7" t="s">
        <v>298</v>
      </c>
      <c r="Z332" s="7" t="s">
        <v>299</v>
      </c>
      <c r="AA332" s="7" t="s">
        <v>239</v>
      </c>
      <c r="AB332" s="7" t="s">
        <v>61</v>
      </c>
      <c r="AC332" s="7" t="s">
        <v>61</v>
      </c>
      <c r="AD332" s="7" t="s">
        <v>98</v>
      </c>
      <c r="AE332" s="7" t="s">
        <v>154</v>
      </c>
      <c r="AF332" s="7" t="s">
        <v>300</v>
      </c>
      <c r="AG332" s="7" t="s">
        <v>66</v>
      </c>
      <c r="AH332" s="7" t="s">
        <v>302</v>
      </c>
      <c r="AI332" s="4">
        <v>4.0</v>
      </c>
      <c r="AJ332" s="7" t="s">
        <v>75</v>
      </c>
      <c r="AK332" s="7" t="s">
        <v>153</v>
      </c>
      <c r="AL332" s="7">
        <f>VLOOKUP(Y332,'Crop Temp Lookup'!$A$20:$G$30,4)</f>
        <v>15</v>
      </c>
      <c r="AM332" s="7">
        <f>VLOOKUP(Y332,'Crop Temp Lookup'!$A$20:$G$30,5)</f>
        <v>30</v>
      </c>
      <c r="AN332" s="4">
        <f>VLOOKUP(Y332,'Crop Temp Lookup'!$A$20:$G$30,7)</f>
        <v>250</v>
      </c>
      <c r="AO332" s="4">
        <f>VLOOKUP(Y332,'Crop Temp Lookup'!$A$20:$H$20,8)</f>
        <v>900</v>
      </c>
      <c r="AP332" s="4">
        <v>450.0</v>
      </c>
      <c r="AQ332" s="4">
        <v>650.0</v>
      </c>
      <c r="AR332" s="4"/>
    </row>
    <row r="333" ht="12.75" customHeight="1">
      <c r="A333" s="7" t="s">
        <v>42</v>
      </c>
      <c r="B333" s="7" t="s">
        <v>128</v>
      </c>
      <c r="C333" s="12" t="s">
        <v>129</v>
      </c>
      <c r="D333" s="9" t="s">
        <v>45</v>
      </c>
      <c r="E333" s="9" t="s">
        <v>111</v>
      </c>
      <c r="F333" s="9" t="s">
        <v>103</v>
      </c>
      <c r="G333" s="9" t="s">
        <v>46</v>
      </c>
      <c r="H333" s="9" t="s">
        <v>47</v>
      </c>
      <c r="I333" s="9" t="s">
        <v>48</v>
      </c>
      <c r="J333" s="10" t="s">
        <v>49</v>
      </c>
      <c r="K333" s="10" t="s">
        <v>50</v>
      </c>
      <c r="L333" s="10" t="s">
        <v>51</v>
      </c>
      <c r="M333" s="10" t="s">
        <v>52</v>
      </c>
      <c r="N333" s="4" t="s">
        <v>53</v>
      </c>
      <c r="O333" s="4" t="s">
        <v>54</v>
      </c>
      <c r="X333" s="7" t="s">
        <v>131</v>
      </c>
      <c r="Y333" s="7" t="s">
        <v>298</v>
      </c>
      <c r="Z333" s="7" t="s">
        <v>299</v>
      </c>
      <c r="AA333" s="7" t="s">
        <v>239</v>
      </c>
      <c r="AB333" s="7" t="s">
        <v>61</v>
      </c>
      <c r="AC333" s="7" t="s">
        <v>62</v>
      </c>
      <c r="AD333" s="7" t="s">
        <v>85</v>
      </c>
      <c r="AE333" s="7" t="s">
        <v>64</v>
      </c>
      <c r="AF333" s="7" t="s">
        <v>300</v>
      </c>
      <c r="AG333" s="7" t="s">
        <v>66</v>
      </c>
      <c r="AH333" s="7" t="s">
        <v>303</v>
      </c>
      <c r="AI333" s="4">
        <v>6.0</v>
      </c>
      <c r="AJ333" s="7" t="s">
        <v>118</v>
      </c>
      <c r="AK333" s="7" t="s">
        <v>99</v>
      </c>
      <c r="AL333" s="7">
        <f>VLOOKUP(Y333,'Crop Temp Lookup'!$A$20:$G$30,4)</f>
        <v>15</v>
      </c>
      <c r="AM333" s="7">
        <f>VLOOKUP(Y333,'Crop Temp Lookup'!$A$20:$G$30,5)</f>
        <v>30</v>
      </c>
      <c r="AN333" s="4">
        <f>VLOOKUP(Y333,'Crop Temp Lookup'!$A$20:$G$30,7)</f>
        <v>250</v>
      </c>
      <c r="AO333" s="4">
        <f>VLOOKUP(Y333,'Crop Temp Lookup'!$A$20:$H$20,8)</f>
        <v>900</v>
      </c>
      <c r="AP333" s="4">
        <v>450.0</v>
      </c>
      <c r="AQ333" s="4">
        <v>650.0</v>
      </c>
      <c r="AR333" s="4"/>
    </row>
    <row r="334" ht="12.75" customHeight="1">
      <c r="A334" s="7" t="s">
        <v>42</v>
      </c>
      <c r="B334" s="7" t="s">
        <v>128</v>
      </c>
      <c r="C334" s="12" t="s">
        <v>129</v>
      </c>
      <c r="D334" s="9" t="s">
        <v>45</v>
      </c>
      <c r="E334" s="9" t="s">
        <v>111</v>
      </c>
      <c r="F334" s="9" t="s">
        <v>103</v>
      </c>
      <c r="G334" s="9" t="s">
        <v>46</v>
      </c>
      <c r="H334" s="9" t="s">
        <v>47</v>
      </c>
      <c r="I334" s="9" t="s">
        <v>48</v>
      </c>
      <c r="J334" s="10" t="s">
        <v>49</v>
      </c>
      <c r="K334" s="10" t="s">
        <v>50</v>
      </c>
      <c r="L334" s="10" t="s">
        <v>51</v>
      </c>
      <c r="M334" s="10" t="s">
        <v>52</v>
      </c>
      <c r="N334" s="4" t="s">
        <v>53</v>
      </c>
      <c r="O334" s="4" t="s">
        <v>54</v>
      </c>
      <c r="X334" s="7" t="s">
        <v>131</v>
      </c>
      <c r="Y334" s="7" t="s">
        <v>298</v>
      </c>
      <c r="Z334" s="7" t="s">
        <v>299</v>
      </c>
      <c r="AA334" s="7" t="s">
        <v>239</v>
      </c>
      <c r="AB334" s="7" t="s">
        <v>61</v>
      </c>
      <c r="AC334" s="7" t="s">
        <v>71</v>
      </c>
      <c r="AD334" s="7" t="s">
        <v>94</v>
      </c>
      <c r="AE334" s="7" t="s">
        <v>126</v>
      </c>
      <c r="AF334" s="7" t="s">
        <v>300</v>
      </c>
      <c r="AG334" s="7" t="s">
        <v>66</v>
      </c>
      <c r="AH334" s="7" t="s">
        <v>303</v>
      </c>
      <c r="AI334" s="4">
        <v>6.0</v>
      </c>
      <c r="AJ334" s="7" t="s">
        <v>82</v>
      </c>
      <c r="AK334" s="7" t="s">
        <v>154</v>
      </c>
      <c r="AL334" s="7">
        <f>VLOOKUP(Y334,'Crop Temp Lookup'!$A$20:$G$30,4)</f>
        <v>15</v>
      </c>
      <c r="AM334" s="7">
        <f>VLOOKUP(Y334,'Crop Temp Lookup'!$A$20:$G$30,5)</f>
        <v>30</v>
      </c>
      <c r="AN334" s="4">
        <f>VLOOKUP(Y334,'Crop Temp Lookup'!$A$20:$G$30,7)</f>
        <v>250</v>
      </c>
      <c r="AO334" s="4">
        <f>VLOOKUP(Y334,'Crop Temp Lookup'!$A$20:$H$20,8)</f>
        <v>900</v>
      </c>
      <c r="AP334" s="4">
        <v>450.0</v>
      </c>
      <c r="AQ334" s="4">
        <v>650.0</v>
      </c>
      <c r="AR334" s="4"/>
    </row>
    <row r="335" ht="12.75" customHeight="1">
      <c r="A335" s="7" t="s">
        <v>42</v>
      </c>
      <c r="B335" s="7" t="s">
        <v>134</v>
      </c>
      <c r="C335" s="12" t="s">
        <v>135</v>
      </c>
      <c r="D335" s="9" t="s">
        <v>46</v>
      </c>
      <c r="E335" s="9" t="s">
        <v>47</v>
      </c>
      <c r="F335" s="9" t="s">
        <v>48</v>
      </c>
      <c r="G335" s="9" t="s">
        <v>115</v>
      </c>
      <c r="H335" s="10" t="s">
        <v>49</v>
      </c>
      <c r="I335" s="10" t="s">
        <v>52</v>
      </c>
      <c r="J335" s="10" t="s">
        <v>50</v>
      </c>
      <c r="K335" s="4" t="s">
        <v>116</v>
      </c>
      <c r="L335" s="4" t="s">
        <v>54</v>
      </c>
      <c r="M335" s="4" t="s">
        <v>55</v>
      </c>
      <c r="X335" s="7" t="s">
        <v>136</v>
      </c>
      <c r="Y335" s="7" t="s">
        <v>298</v>
      </c>
      <c r="Z335" s="7" t="s">
        <v>299</v>
      </c>
      <c r="AA335" s="7" t="s">
        <v>239</v>
      </c>
      <c r="AB335" s="7" t="s">
        <v>61</v>
      </c>
      <c r="AC335" s="7" t="s">
        <v>62</v>
      </c>
      <c r="AD335" s="7" t="s">
        <v>85</v>
      </c>
      <c r="AE335" s="7" t="s">
        <v>64</v>
      </c>
      <c r="AF335" s="7" t="s">
        <v>300</v>
      </c>
      <c r="AG335" s="7" t="s">
        <v>66</v>
      </c>
      <c r="AH335" s="7" t="s">
        <v>304</v>
      </c>
      <c r="AI335" s="4">
        <v>5.0</v>
      </c>
      <c r="AJ335" s="7" t="s">
        <v>72</v>
      </c>
      <c r="AK335" s="7" t="s">
        <v>99</v>
      </c>
      <c r="AL335" s="7">
        <f>VLOOKUP(Y335,'Crop Temp Lookup'!$A$20:$G$30,4)</f>
        <v>15</v>
      </c>
      <c r="AM335" s="7">
        <f>VLOOKUP(Y335,'Crop Temp Lookup'!$A$20:$G$30,5)</f>
        <v>30</v>
      </c>
      <c r="AN335" s="4">
        <f>VLOOKUP(Y335,'Crop Temp Lookup'!$A$20:$G$30,7)</f>
        <v>250</v>
      </c>
      <c r="AO335" s="4">
        <f>VLOOKUP(Y335,'Crop Temp Lookup'!$A$20:$H$20,8)</f>
        <v>900</v>
      </c>
      <c r="AP335" s="4">
        <v>450.0</v>
      </c>
      <c r="AQ335" s="4">
        <v>650.0</v>
      </c>
      <c r="AR335" s="4"/>
    </row>
    <row r="336" ht="12.75" customHeight="1">
      <c r="A336" s="7" t="s">
        <v>42</v>
      </c>
      <c r="B336" s="7" t="s">
        <v>134</v>
      </c>
      <c r="C336" s="12" t="s">
        <v>135</v>
      </c>
      <c r="D336" s="9" t="s">
        <v>46</v>
      </c>
      <c r="E336" s="9" t="s">
        <v>47</v>
      </c>
      <c r="F336" s="9" t="s">
        <v>48</v>
      </c>
      <c r="G336" s="9" t="s">
        <v>115</v>
      </c>
      <c r="H336" s="10" t="s">
        <v>49</v>
      </c>
      <c r="I336" s="10" t="s">
        <v>52</v>
      </c>
      <c r="J336" s="10" t="s">
        <v>50</v>
      </c>
      <c r="K336" s="4" t="s">
        <v>116</v>
      </c>
      <c r="L336" s="4" t="s">
        <v>54</v>
      </c>
      <c r="M336" s="4" t="s">
        <v>55</v>
      </c>
      <c r="X336" s="7" t="s">
        <v>136</v>
      </c>
      <c r="Y336" s="7" t="s">
        <v>298</v>
      </c>
      <c r="Z336" s="7" t="s">
        <v>299</v>
      </c>
      <c r="AA336" s="7" t="s">
        <v>239</v>
      </c>
      <c r="AB336" s="7" t="s">
        <v>61</v>
      </c>
      <c r="AC336" s="7" t="s">
        <v>71</v>
      </c>
      <c r="AD336" s="7" t="s">
        <v>94</v>
      </c>
      <c r="AE336" s="7" t="s">
        <v>126</v>
      </c>
      <c r="AF336" s="7" t="s">
        <v>300</v>
      </c>
      <c r="AG336" s="7" t="s">
        <v>66</v>
      </c>
      <c r="AH336" s="7" t="s">
        <v>304</v>
      </c>
      <c r="AI336" s="4">
        <v>5.0</v>
      </c>
      <c r="AJ336" s="7" t="s">
        <v>127</v>
      </c>
      <c r="AK336" s="7" t="s">
        <v>63</v>
      </c>
      <c r="AL336" s="7">
        <f>VLOOKUP(Y336,'Crop Temp Lookup'!$A$20:$G$30,4)</f>
        <v>15</v>
      </c>
      <c r="AM336" s="7">
        <f>VLOOKUP(Y336,'Crop Temp Lookup'!$A$20:$G$30,5)</f>
        <v>30</v>
      </c>
      <c r="AN336" s="4">
        <f>VLOOKUP(Y336,'Crop Temp Lookup'!$A$20:$G$30,7)</f>
        <v>250</v>
      </c>
      <c r="AO336" s="4">
        <f>VLOOKUP(Y336,'Crop Temp Lookup'!$A$20:$H$20,8)</f>
        <v>900</v>
      </c>
      <c r="AP336" s="4">
        <v>450.0</v>
      </c>
      <c r="AQ336" s="4">
        <v>650.0</v>
      </c>
      <c r="AR336" s="4"/>
    </row>
    <row r="337" ht="12.75" customHeight="1">
      <c r="A337" s="7" t="s">
        <v>42</v>
      </c>
      <c r="B337" s="7" t="s">
        <v>137</v>
      </c>
      <c r="C337" s="12" t="s">
        <v>138</v>
      </c>
      <c r="D337" s="9" t="s">
        <v>46</v>
      </c>
      <c r="E337" s="9" t="s">
        <v>47</v>
      </c>
      <c r="F337" s="9" t="s">
        <v>48</v>
      </c>
      <c r="G337" s="9" t="s">
        <v>115</v>
      </c>
      <c r="H337" s="10" t="s">
        <v>49</v>
      </c>
      <c r="I337" s="10" t="s">
        <v>52</v>
      </c>
      <c r="J337" s="10" t="s">
        <v>50</v>
      </c>
      <c r="K337" s="4" t="s">
        <v>116</v>
      </c>
      <c r="L337" s="4" t="s">
        <v>54</v>
      </c>
      <c r="M337" s="4" t="s">
        <v>55</v>
      </c>
      <c r="N337" s="9" t="s">
        <v>56</v>
      </c>
      <c r="O337" s="4" t="s">
        <v>78</v>
      </c>
      <c r="P337" s="4" t="s">
        <v>79</v>
      </c>
      <c r="Q337" s="4" t="s">
        <v>91</v>
      </c>
      <c r="R337" s="4" t="s">
        <v>124</v>
      </c>
      <c r="X337" s="7" t="s">
        <v>139</v>
      </c>
      <c r="Y337" s="7" t="s">
        <v>298</v>
      </c>
      <c r="Z337" s="7" t="s">
        <v>299</v>
      </c>
      <c r="AA337" s="7" t="s">
        <v>239</v>
      </c>
      <c r="AB337" s="7" t="s">
        <v>61</v>
      </c>
      <c r="AC337" s="7" t="s">
        <v>62</v>
      </c>
      <c r="AD337" s="7" t="s">
        <v>85</v>
      </c>
      <c r="AE337" s="7" t="s">
        <v>64</v>
      </c>
      <c r="AF337" s="7" t="s">
        <v>300</v>
      </c>
      <c r="AG337" s="7" t="s">
        <v>66</v>
      </c>
      <c r="AH337" s="7" t="s">
        <v>175</v>
      </c>
      <c r="AI337" s="4">
        <v>4.0</v>
      </c>
      <c r="AJ337" s="7" t="s">
        <v>93</v>
      </c>
      <c r="AK337" s="7" t="s">
        <v>73</v>
      </c>
      <c r="AL337" s="7">
        <f>VLOOKUP(Y337,'Crop Temp Lookup'!$A$20:$G$30,4)</f>
        <v>15</v>
      </c>
      <c r="AM337" s="7">
        <f>VLOOKUP(Y337,'Crop Temp Lookup'!$A$20:$G$30,5)</f>
        <v>30</v>
      </c>
      <c r="AN337" s="4">
        <f>VLOOKUP(Y337,'Crop Temp Lookup'!$A$20:$G$30,7)</f>
        <v>250</v>
      </c>
      <c r="AO337" s="4">
        <f>VLOOKUP(Y337,'Crop Temp Lookup'!$A$20:$H$20,8)</f>
        <v>900</v>
      </c>
      <c r="AP337" s="4">
        <v>450.0</v>
      </c>
      <c r="AQ337" s="4">
        <v>650.0</v>
      </c>
      <c r="AR337" s="4"/>
    </row>
    <row r="338" ht="12.75" customHeight="1">
      <c r="A338" s="7" t="s">
        <v>42</v>
      </c>
      <c r="B338" s="7" t="s">
        <v>137</v>
      </c>
      <c r="C338" s="12" t="s">
        <v>138</v>
      </c>
      <c r="D338" s="9" t="s">
        <v>46</v>
      </c>
      <c r="E338" s="9" t="s">
        <v>47</v>
      </c>
      <c r="F338" s="9" t="s">
        <v>48</v>
      </c>
      <c r="G338" s="9" t="s">
        <v>115</v>
      </c>
      <c r="H338" s="10" t="s">
        <v>49</v>
      </c>
      <c r="I338" s="10" t="s">
        <v>52</v>
      </c>
      <c r="J338" s="10" t="s">
        <v>50</v>
      </c>
      <c r="K338" s="4" t="s">
        <v>116</v>
      </c>
      <c r="L338" s="4" t="s">
        <v>54</v>
      </c>
      <c r="M338" s="4" t="s">
        <v>55</v>
      </c>
      <c r="N338" s="9" t="s">
        <v>56</v>
      </c>
      <c r="O338" s="4" t="s">
        <v>78</v>
      </c>
      <c r="P338" s="4" t="s">
        <v>79</v>
      </c>
      <c r="Q338" s="4" t="s">
        <v>91</v>
      </c>
      <c r="R338" s="4" t="s">
        <v>124</v>
      </c>
      <c r="X338" s="7" t="s">
        <v>139</v>
      </c>
      <c r="Y338" s="7" t="s">
        <v>298</v>
      </c>
      <c r="Z338" s="7" t="s">
        <v>299</v>
      </c>
      <c r="AA338" s="7" t="s">
        <v>239</v>
      </c>
      <c r="AB338" s="7" t="s">
        <v>61</v>
      </c>
      <c r="AC338" s="7" t="s">
        <v>71</v>
      </c>
      <c r="AD338" s="7" t="s">
        <v>94</v>
      </c>
      <c r="AE338" s="7" t="s">
        <v>126</v>
      </c>
      <c r="AF338" s="7" t="s">
        <v>300</v>
      </c>
      <c r="AG338" s="7" t="s">
        <v>66</v>
      </c>
      <c r="AH338" s="7" t="s">
        <v>175</v>
      </c>
      <c r="AI338" s="4">
        <v>4.0</v>
      </c>
      <c r="AJ338" s="7" t="s">
        <v>127</v>
      </c>
      <c r="AK338" s="7" t="s">
        <v>153</v>
      </c>
      <c r="AL338" s="7">
        <f>VLOOKUP(Y338,'Crop Temp Lookup'!$A$20:$G$30,4)</f>
        <v>15</v>
      </c>
      <c r="AM338" s="7">
        <f>VLOOKUP(Y338,'Crop Temp Lookup'!$A$20:$G$30,5)</f>
        <v>30</v>
      </c>
      <c r="AN338" s="4">
        <f>VLOOKUP(Y338,'Crop Temp Lookup'!$A$20:$G$30,7)</f>
        <v>250</v>
      </c>
      <c r="AO338" s="4">
        <f>VLOOKUP(Y338,'Crop Temp Lookup'!$A$20:$H$20,8)</f>
        <v>900</v>
      </c>
      <c r="AP338" s="4">
        <v>450.0</v>
      </c>
      <c r="AQ338" s="4">
        <v>650.0</v>
      </c>
      <c r="AR338" s="4"/>
    </row>
    <row r="339" ht="12.75" customHeight="1">
      <c r="A339" s="7" t="s">
        <v>42</v>
      </c>
      <c r="B339" s="7" t="s">
        <v>140</v>
      </c>
      <c r="C339" s="12" t="s">
        <v>141</v>
      </c>
      <c r="D339" s="9" t="s">
        <v>103</v>
      </c>
      <c r="E339" s="9" t="s">
        <v>46</v>
      </c>
      <c r="F339" s="9" t="s">
        <v>47</v>
      </c>
      <c r="G339" s="9" t="s">
        <v>48</v>
      </c>
      <c r="H339" s="9" t="s">
        <v>115</v>
      </c>
      <c r="I339" s="9" t="s">
        <v>123</v>
      </c>
      <c r="J339" s="9" t="s">
        <v>49</v>
      </c>
      <c r="K339" s="9" t="s">
        <v>52</v>
      </c>
      <c r="L339" s="9" t="s">
        <v>50</v>
      </c>
      <c r="M339" s="4" t="s">
        <v>116</v>
      </c>
      <c r="N339" s="4" t="s">
        <v>53</v>
      </c>
      <c r="O339" s="4" t="s">
        <v>54</v>
      </c>
      <c r="P339" s="4" t="s">
        <v>55</v>
      </c>
      <c r="Q339" s="9" t="s">
        <v>56</v>
      </c>
      <c r="R339" s="11" t="s">
        <v>57</v>
      </c>
      <c r="S339" s="4" t="s">
        <v>78</v>
      </c>
      <c r="T339" s="4" t="s">
        <v>88</v>
      </c>
      <c r="U339" s="4" t="s">
        <v>79</v>
      </c>
      <c r="V339" s="4" t="s">
        <v>80</v>
      </c>
      <c r="W339" s="4" t="s">
        <v>91</v>
      </c>
      <c r="X339" s="7" t="s">
        <v>142</v>
      </c>
      <c r="Y339" s="7" t="s">
        <v>298</v>
      </c>
      <c r="Z339" s="7" t="s">
        <v>299</v>
      </c>
      <c r="AA339" s="7" t="s">
        <v>239</v>
      </c>
      <c r="AB339" s="7" t="s">
        <v>61</v>
      </c>
      <c r="AC339" s="7" t="s">
        <v>62</v>
      </c>
      <c r="AD339" s="7" t="s">
        <v>85</v>
      </c>
      <c r="AE339" s="7" t="s">
        <v>64</v>
      </c>
      <c r="AF339" s="7" t="s">
        <v>300</v>
      </c>
      <c r="AG339" s="7" t="s">
        <v>66</v>
      </c>
      <c r="AH339" s="7" t="s">
        <v>302</v>
      </c>
      <c r="AI339" s="4">
        <v>4.0</v>
      </c>
      <c r="AJ339" s="7" t="s">
        <v>93</v>
      </c>
      <c r="AK339" s="7" t="s">
        <v>73</v>
      </c>
      <c r="AL339" s="7">
        <f>VLOOKUP(Y339,'Crop Temp Lookup'!$A$20:$G$30,4)</f>
        <v>15</v>
      </c>
      <c r="AM339" s="7">
        <f>VLOOKUP(Y339,'Crop Temp Lookup'!$A$20:$G$30,5)</f>
        <v>30</v>
      </c>
      <c r="AN339" s="4">
        <f>VLOOKUP(Y339,'Crop Temp Lookup'!$A$20:$G$30,7)</f>
        <v>250</v>
      </c>
      <c r="AO339" s="4">
        <f>VLOOKUP(Y339,'Crop Temp Lookup'!$A$20:$H$20,8)</f>
        <v>900</v>
      </c>
      <c r="AP339" s="4">
        <v>450.0</v>
      </c>
      <c r="AQ339" s="4">
        <v>650.0</v>
      </c>
      <c r="AR339" s="4"/>
    </row>
    <row r="340" ht="12.75" customHeight="1">
      <c r="A340" s="7" t="s">
        <v>42</v>
      </c>
      <c r="B340" s="7" t="s">
        <v>140</v>
      </c>
      <c r="C340" s="12" t="s">
        <v>141</v>
      </c>
      <c r="D340" s="9" t="s">
        <v>103</v>
      </c>
      <c r="E340" s="9" t="s">
        <v>46</v>
      </c>
      <c r="F340" s="9" t="s">
        <v>47</v>
      </c>
      <c r="G340" s="9" t="s">
        <v>48</v>
      </c>
      <c r="H340" s="9" t="s">
        <v>115</v>
      </c>
      <c r="I340" s="9" t="s">
        <v>123</v>
      </c>
      <c r="J340" s="9" t="s">
        <v>49</v>
      </c>
      <c r="K340" s="9" t="s">
        <v>52</v>
      </c>
      <c r="L340" s="9" t="s">
        <v>50</v>
      </c>
      <c r="M340" s="4" t="s">
        <v>116</v>
      </c>
      <c r="N340" s="4" t="s">
        <v>53</v>
      </c>
      <c r="O340" s="4" t="s">
        <v>54</v>
      </c>
      <c r="P340" s="4" t="s">
        <v>55</v>
      </c>
      <c r="Q340" s="9" t="s">
        <v>56</v>
      </c>
      <c r="R340" s="11" t="s">
        <v>57</v>
      </c>
      <c r="S340" s="4" t="s">
        <v>78</v>
      </c>
      <c r="T340" s="4" t="s">
        <v>88</v>
      </c>
      <c r="U340" s="4" t="s">
        <v>79</v>
      </c>
      <c r="V340" s="4" t="s">
        <v>80</v>
      </c>
      <c r="W340" s="4" t="s">
        <v>91</v>
      </c>
      <c r="X340" s="7" t="s">
        <v>142</v>
      </c>
      <c r="Y340" s="7" t="s">
        <v>298</v>
      </c>
      <c r="Z340" s="7" t="s">
        <v>299</v>
      </c>
      <c r="AA340" s="7" t="s">
        <v>239</v>
      </c>
      <c r="AB340" s="7" t="s">
        <v>61</v>
      </c>
      <c r="AC340" s="7" t="s">
        <v>71</v>
      </c>
      <c r="AD340" s="7" t="s">
        <v>94</v>
      </c>
      <c r="AE340" s="7" t="s">
        <v>126</v>
      </c>
      <c r="AF340" s="7" t="s">
        <v>300</v>
      </c>
      <c r="AG340" s="7" t="s">
        <v>66</v>
      </c>
      <c r="AH340" s="7" t="s">
        <v>302</v>
      </c>
      <c r="AI340" s="4">
        <v>4.0</v>
      </c>
      <c r="AJ340" s="7" t="s">
        <v>75</v>
      </c>
      <c r="AK340" s="7" t="s">
        <v>153</v>
      </c>
      <c r="AL340" s="7">
        <f>VLOOKUP(Y340,'Crop Temp Lookup'!$A$20:$G$30,4)</f>
        <v>15</v>
      </c>
      <c r="AM340" s="7">
        <f>VLOOKUP(Y340,'Crop Temp Lookup'!$A$20:$G$30,5)</f>
        <v>30</v>
      </c>
      <c r="AN340" s="4">
        <f>VLOOKUP(Y340,'Crop Temp Lookup'!$A$20:$G$30,7)</f>
        <v>250</v>
      </c>
      <c r="AO340" s="4">
        <f>VLOOKUP(Y340,'Crop Temp Lookup'!$A$20:$H$20,8)</f>
        <v>900</v>
      </c>
      <c r="AP340" s="4">
        <v>450.0</v>
      </c>
      <c r="AQ340" s="4">
        <v>650.0</v>
      </c>
      <c r="AR340" s="4"/>
    </row>
    <row r="341" ht="12.75" customHeight="1">
      <c r="A341" s="7" t="s">
        <v>42</v>
      </c>
      <c r="B341" s="7" t="s">
        <v>213</v>
      </c>
      <c r="C341" s="12" t="s">
        <v>214</v>
      </c>
      <c r="D341" s="9" t="s">
        <v>48</v>
      </c>
      <c r="E341" s="9" t="s">
        <v>115</v>
      </c>
      <c r="F341" s="9" t="s">
        <v>49</v>
      </c>
      <c r="G341" s="9" t="s">
        <v>56</v>
      </c>
      <c r="H341" s="4" t="s">
        <v>78</v>
      </c>
      <c r="I341" s="4" t="s">
        <v>89</v>
      </c>
      <c r="J341" s="4" t="s">
        <v>90</v>
      </c>
      <c r="K341" s="4" t="s">
        <v>79</v>
      </c>
      <c r="L341" s="4" t="s">
        <v>80</v>
      </c>
      <c r="M341" s="4" t="s">
        <v>91</v>
      </c>
      <c r="X341" s="7" t="s">
        <v>215</v>
      </c>
      <c r="Y341" s="7" t="s">
        <v>298</v>
      </c>
      <c r="Z341" s="7" t="s">
        <v>299</v>
      </c>
      <c r="AA341" s="7" t="s">
        <v>239</v>
      </c>
      <c r="AB341" s="7" t="s">
        <v>61</v>
      </c>
      <c r="AC341" s="7" t="s">
        <v>62</v>
      </c>
      <c r="AD341" s="7" t="s">
        <v>85</v>
      </c>
      <c r="AE341" s="7" t="s">
        <v>64</v>
      </c>
      <c r="AF341" s="7" t="s">
        <v>300</v>
      </c>
      <c r="AG341" s="7" t="s">
        <v>66</v>
      </c>
      <c r="AH341" s="7" t="s">
        <v>302</v>
      </c>
      <c r="AI341" s="4">
        <v>4.0</v>
      </c>
      <c r="AJ341" s="7" t="s">
        <v>93</v>
      </c>
      <c r="AK341" s="7" t="s">
        <v>73</v>
      </c>
      <c r="AL341" s="7">
        <f>VLOOKUP(Y341,'Crop Temp Lookup'!$A$20:$G$30,4)</f>
        <v>15</v>
      </c>
      <c r="AM341" s="7">
        <f>VLOOKUP(Y341,'Crop Temp Lookup'!$A$20:$G$30,5)</f>
        <v>30</v>
      </c>
      <c r="AN341" s="4">
        <f>VLOOKUP(Y341,'Crop Temp Lookup'!$A$20:$G$30,7)</f>
        <v>250</v>
      </c>
      <c r="AO341" s="4">
        <f>VLOOKUP(Y341,'Crop Temp Lookup'!$A$20:$H$20,8)</f>
        <v>900</v>
      </c>
      <c r="AP341" s="4">
        <v>450.0</v>
      </c>
      <c r="AQ341" s="4">
        <v>650.0</v>
      </c>
      <c r="AR341" s="4"/>
    </row>
    <row r="342" ht="12.75" customHeight="1">
      <c r="A342" s="7" t="s">
        <v>42</v>
      </c>
      <c r="B342" s="7" t="s">
        <v>213</v>
      </c>
      <c r="C342" s="12" t="s">
        <v>214</v>
      </c>
      <c r="D342" s="9" t="s">
        <v>48</v>
      </c>
      <c r="E342" s="9" t="s">
        <v>115</v>
      </c>
      <c r="F342" s="9" t="s">
        <v>49</v>
      </c>
      <c r="G342" s="9" t="s">
        <v>56</v>
      </c>
      <c r="H342" s="4" t="s">
        <v>78</v>
      </c>
      <c r="I342" s="4" t="s">
        <v>89</v>
      </c>
      <c r="J342" s="4" t="s">
        <v>90</v>
      </c>
      <c r="K342" s="4" t="s">
        <v>79</v>
      </c>
      <c r="L342" s="4" t="s">
        <v>80</v>
      </c>
      <c r="M342" s="4" t="s">
        <v>91</v>
      </c>
      <c r="X342" s="7" t="s">
        <v>215</v>
      </c>
      <c r="Y342" s="7" t="s">
        <v>298</v>
      </c>
      <c r="Z342" s="7" t="s">
        <v>299</v>
      </c>
      <c r="AA342" s="7" t="s">
        <v>239</v>
      </c>
      <c r="AB342" s="7" t="s">
        <v>61</v>
      </c>
      <c r="AC342" s="7" t="s">
        <v>71</v>
      </c>
      <c r="AD342" s="7" t="s">
        <v>94</v>
      </c>
      <c r="AE342" s="7" t="s">
        <v>126</v>
      </c>
      <c r="AF342" s="7" t="s">
        <v>300</v>
      </c>
      <c r="AG342" s="7" t="s">
        <v>66</v>
      </c>
      <c r="AH342" s="7" t="s">
        <v>302</v>
      </c>
      <c r="AI342" s="4">
        <v>4.0</v>
      </c>
      <c r="AJ342" s="7" t="s">
        <v>83</v>
      </c>
      <c r="AK342" s="7" t="s">
        <v>133</v>
      </c>
      <c r="AL342" s="7">
        <f>VLOOKUP(Y342,'Crop Temp Lookup'!$A$20:$G$30,4)</f>
        <v>15</v>
      </c>
      <c r="AM342" s="7">
        <f>VLOOKUP(Y342,'Crop Temp Lookup'!$A$20:$G$30,5)</f>
        <v>30</v>
      </c>
      <c r="AN342" s="4">
        <f>VLOOKUP(Y342,'Crop Temp Lookup'!$A$20:$G$30,7)</f>
        <v>250</v>
      </c>
      <c r="AO342" s="4">
        <f>VLOOKUP(Y342,'Crop Temp Lookup'!$A$20:$H$20,8)</f>
        <v>900</v>
      </c>
      <c r="AP342" s="4">
        <v>450.0</v>
      </c>
      <c r="AQ342" s="4">
        <v>650.0</v>
      </c>
      <c r="AR342" s="4"/>
    </row>
    <row r="343" ht="12.75" customHeight="1">
      <c r="A343" s="7" t="s">
        <v>42</v>
      </c>
      <c r="B343" s="7" t="s">
        <v>100</v>
      </c>
      <c r="C343" s="12" t="s">
        <v>101</v>
      </c>
      <c r="D343" s="9" t="s">
        <v>102</v>
      </c>
      <c r="E343" s="9" t="s">
        <v>103</v>
      </c>
      <c r="F343" s="9" t="s">
        <v>104</v>
      </c>
      <c r="G343" s="9" t="s">
        <v>46</v>
      </c>
      <c r="H343" s="13"/>
      <c r="I343" s="13"/>
      <c r="J343" s="13"/>
      <c r="K343" s="13"/>
      <c r="X343" s="7" t="s">
        <v>105</v>
      </c>
      <c r="Y343" s="7" t="s">
        <v>305</v>
      </c>
      <c r="Z343" s="7" t="s">
        <v>306</v>
      </c>
      <c r="AA343" s="7" t="s">
        <v>60</v>
      </c>
      <c r="AB343" s="7" t="s">
        <v>61</v>
      </c>
      <c r="AC343" s="7" t="s">
        <v>61</v>
      </c>
      <c r="AD343" s="7" t="s">
        <v>150</v>
      </c>
      <c r="AE343" s="7" t="s">
        <v>151</v>
      </c>
      <c r="AF343" s="7" t="s">
        <v>307</v>
      </c>
      <c r="AG343" s="7" t="s">
        <v>66</v>
      </c>
      <c r="AH343" s="7" t="s">
        <v>308</v>
      </c>
      <c r="AI343" s="4">
        <v>4.0</v>
      </c>
      <c r="AJ343" s="7" t="s">
        <v>170</v>
      </c>
      <c r="AK343" s="7" t="s">
        <v>75</v>
      </c>
      <c r="AL343" s="7">
        <f>VLOOKUP(Y343,'Crop Temp Lookup'!$A$20:$G$30,4)</f>
        <v>20</v>
      </c>
      <c r="AM343" s="7">
        <f>VLOOKUP(Y343,'Crop Temp Lookup'!$A$21:$G$30,5)</f>
        <v>25</v>
      </c>
      <c r="AN343" s="7">
        <f>VLOOKUP(Y343,'Crop Temp Lookup'!$A$21:$G$30,7)</f>
        <v>400</v>
      </c>
      <c r="AO343" s="7">
        <f>VLOOKUP(Y343,'Crop Temp Lookup'!$A$20:$H$21,8)</f>
        <v>1200</v>
      </c>
      <c r="AP343" s="4">
        <v>450.0</v>
      </c>
      <c r="AQ343" s="4">
        <v>700.0</v>
      </c>
    </row>
    <row r="344" ht="12.75" customHeight="1">
      <c r="A344" s="7" t="s">
        <v>42</v>
      </c>
      <c r="B344" s="7" t="s">
        <v>109</v>
      </c>
      <c r="C344" s="12" t="s">
        <v>110</v>
      </c>
      <c r="D344" s="9" t="s">
        <v>102</v>
      </c>
      <c r="E344" s="9" t="s">
        <v>111</v>
      </c>
      <c r="F344" s="9" t="s">
        <v>103</v>
      </c>
      <c r="G344" s="9" t="s">
        <v>104</v>
      </c>
      <c r="H344" s="9" t="s">
        <v>46</v>
      </c>
      <c r="I344" s="9" t="s">
        <v>53</v>
      </c>
      <c r="J344" s="9" t="s">
        <v>80</v>
      </c>
      <c r="K344" s="13"/>
      <c r="X344" s="7" t="s">
        <v>112</v>
      </c>
      <c r="Y344" s="7" t="s">
        <v>305</v>
      </c>
      <c r="Z344" s="7" t="s">
        <v>306</v>
      </c>
      <c r="AA344" s="7" t="s">
        <v>60</v>
      </c>
      <c r="AB344" s="7" t="s">
        <v>61</v>
      </c>
      <c r="AC344" s="7" t="s">
        <v>62</v>
      </c>
      <c r="AD344" s="7" t="s">
        <v>63</v>
      </c>
      <c r="AE344" s="7" t="s">
        <v>85</v>
      </c>
      <c r="AF344" s="7" t="s">
        <v>307</v>
      </c>
      <c r="AG344" s="7" t="s">
        <v>66</v>
      </c>
      <c r="AH344" s="7" t="s">
        <v>308</v>
      </c>
      <c r="AI344" s="4">
        <v>4.0</v>
      </c>
      <c r="AJ344" s="7" t="s">
        <v>68</v>
      </c>
      <c r="AK344" s="7" t="s">
        <v>133</v>
      </c>
      <c r="AL344" s="7">
        <f>VLOOKUP(Y344,'Crop Temp Lookup'!$A$20:$G$30,4)</f>
        <v>20</v>
      </c>
      <c r="AM344" s="7">
        <f>VLOOKUP(Y344,'Crop Temp Lookup'!$A$20:$G$30,5)</f>
        <v>25</v>
      </c>
      <c r="AN344" s="7">
        <f>VLOOKUP(Y344,'Crop Temp Lookup'!$A$20:$G$30,7)</f>
        <v>400</v>
      </c>
      <c r="AO344" s="7">
        <f>VLOOKUP(Y344,'Crop Temp Lookup'!$A$20:$H$21,8)</f>
        <v>1200</v>
      </c>
      <c r="AP344" s="4">
        <v>450.0</v>
      </c>
      <c r="AQ344" s="4">
        <v>700.0</v>
      </c>
    </row>
    <row r="345" ht="12.75" customHeight="1">
      <c r="A345" s="7" t="s">
        <v>42</v>
      </c>
      <c r="B345" s="7" t="s">
        <v>109</v>
      </c>
      <c r="C345" s="12" t="s">
        <v>110</v>
      </c>
      <c r="D345" s="9" t="s">
        <v>102</v>
      </c>
      <c r="E345" s="9" t="s">
        <v>111</v>
      </c>
      <c r="F345" s="9" t="s">
        <v>103</v>
      </c>
      <c r="G345" s="9" t="s">
        <v>104</v>
      </c>
      <c r="H345" s="9" t="s">
        <v>46</v>
      </c>
      <c r="I345" s="9" t="s">
        <v>53</v>
      </c>
      <c r="J345" s="9" t="s">
        <v>80</v>
      </c>
      <c r="K345" s="13"/>
      <c r="X345" s="7" t="s">
        <v>112</v>
      </c>
      <c r="Y345" s="7" t="s">
        <v>305</v>
      </c>
      <c r="Z345" s="7" t="s">
        <v>306</v>
      </c>
      <c r="AA345" s="7" t="s">
        <v>60</v>
      </c>
      <c r="AB345" s="7" t="s">
        <v>61</v>
      </c>
      <c r="AC345" s="7" t="s">
        <v>71</v>
      </c>
      <c r="AD345" s="7" t="s">
        <v>72</v>
      </c>
      <c r="AE345" s="7" t="s">
        <v>73</v>
      </c>
      <c r="AF345" s="7" t="s">
        <v>307</v>
      </c>
      <c r="AG345" s="7" t="s">
        <v>66</v>
      </c>
      <c r="AH345" s="7" t="s">
        <v>308</v>
      </c>
      <c r="AI345" s="4">
        <v>4.0</v>
      </c>
      <c r="AJ345" s="7" t="s">
        <v>119</v>
      </c>
      <c r="AK345" s="7" t="s">
        <v>162</v>
      </c>
      <c r="AL345" s="7">
        <f>VLOOKUP(Y345,'Crop Temp Lookup'!$A$20:$G$30,4)</f>
        <v>20</v>
      </c>
      <c r="AM345" s="7">
        <f>VLOOKUP(Y345,'Crop Temp Lookup'!$A$20:$G$30,5)</f>
        <v>25</v>
      </c>
      <c r="AN345" s="7">
        <f>VLOOKUP(Y345,'Crop Temp Lookup'!$A$20:$G$30,7)</f>
        <v>400</v>
      </c>
      <c r="AO345" s="7">
        <f>VLOOKUP(Y345,'Crop Temp Lookup'!$A$20:$H$21,8)</f>
        <v>1200</v>
      </c>
      <c r="AP345" s="4">
        <v>450.0</v>
      </c>
      <c r="AQ345" s="4">
        <v>700.0</v>
      </c>
    </row>
    <row r="346" ht="12.75" customHeight="1">
      <c r="A346" s="7" t="s">
        <v>42</v>
      </c>
      <c r="B346" s="7" t="s">
        <v>113</v>
      </c>
      <c r="C346" s="12" t="s">
        <v>114</v>
      </c>
      <c r="D346" s="9" t="s">
        <v>102</v>
      </c>
      <c r="E346" s="9" t="s">
        <v>111</v>
      </c>
      <c r="F346" s="9" t="s">
        <v>104</v>
      </c>
      <c r="G346" s="9" t="s">
        <v>46</v>
      </c>
      <c r="H346" s="9" t="s">
        <v>47</v>
      </c>
      <c r="I346" s="9" t="s">
        <v>48</v>
      </c>
      <c r="J346" s="9" t="s">
        <v>115</v>
      </c>
      <c r="K346" s="9" t="s">
        <v>50</v>
      </c>
      <c r="L346" s="4" t="s">
        <v>116</v>
      </c>
      <c r="X346" s="7" t="s">
        <v>117</v>
      </c>
      <c r="Y346" s="7" t="s">
        <v>305</v>
      </c>
      <c r="Z346" s="7" t="s">
        <v>306</v>
      </c>
      <c r="AA346" s="7" t="s">
        <v>60</v>
      </c>
      <c r="AB346" s="7" t="s">
        <v>61</v>
      </c>
      <c r="AC346" s="7" t="s">
        <v>62</v>
      </c>
      <c r="AD346" s="7" t="s">
        <v>82</v>
      </c>
      <c r="AE346" s="7" t="s">
        <v>64</v>
      </c>
      <c r="AF346" s="7" t="s">
        <v>307</v>
      </c>
      <c r="AG346" s="7" t="s">
        <v>66</v>
      </c>
      <c r="AH346" s="7" t="s">
        <v>308</v>
      </c>
      <c r="AI346" s="4">
        <v>4.0</v>
      </c>
      <c r="AJ346" s="7" t="s">
        <v>149</v>
      </c>
      <c r="AK346" s="7" t="s">
        <v>133</v>
      </c>
      <c r="AL346" s="7">
        <f>VLOOKUP(Y346,'Crop Temp Lookup'!$A$20:$G$30,4)</f>
        <v>20</v>
      </c>
      <c r="AM346" s="7">
        <f>VLOOKUP(Y346,'Crop Temp Lookup'!$A$20:$G$30,5)</f>
        <v>25</v>
      </c>
      <c r="AN346" s="7">
        <f>VLOOKUP(Y346,'Crop Temp Lookup'!$A$20:$G$30,7)</f>
        <v>400</v>
      </c>
      <c r="AO346" s="7">
        <f>VLOOKUP(Y346,'Crop Temp Lookup'!$A$20:$H$21,8)</f>
        <v>1200</v>
      </c>
      <c r="AP346" s="4">
        <v>450.0</v>
      </c>
      <c r="AQ346" s="4">
        <v>700.0</v>
      </c>
    </row>
    <row r="347" ht="12.75" customHeight="1">
      <c r="A347" s="7" t="s">
        <v>42</v>
      </c>
      <c r="B347" s="7" t="s">
        <v>113</v>
      </c>
      <c r="C347" s="12" t="s">
        <v>114</v>
      </c>
      <c r="D347" s="9" t="s">
        <v>102</v>
      </c>
      <c r="E347" s="9" t="s">
        <v>111</v>
      </c>
      <c r="F347" s="9" t="s">
        <v>104</v>
      </c>
      <c r="G347" s="9" t="s">
        <v>46</v>
      </c>
      <c r="H347" s="9" t="s">
        <v>47</v>
      </c>
      <c r="I347" s="9" t="s">
        <v>48</v>
      </c>
      <c r="J347" s="9" t="s">
        <v>115</v>
      </c>
      <c r="K347" s="9" t="s">
        <v>50</v>
      </c>
      <c r="L347" s="4" t="s">
        <v>116</v>
      </c>
      <c r="X347" s="7" t="s">
        <v>117</v>
      </c>
      <c r="Y347" s="7" t="s">
        <v>305</v>
      </c>
      <c r="Z347" s="7" t="s">
        <v>306</v>
      </c>
      <c r="AA347" s="7" t="s">
        <v>60</v>
      </c>
      <c r="AB347" s="7" t="s">
        <v>61</v>
      </c>
      <c r="AC347" s="7" t="s">
        <v>71</v>
      </c>
      <c r="AD347" s="7" t="s">
        <v>84</v>
      </c>
      <c r="AE347" s="7" t="s">
        <v>126</v>
      </c>
      <c r="AF347" s="7" t="s">
        <v>307</v>
      </c>
      <c r="AG347" s="7" t="s">
        <v>66</v>
      </c>
      <c r="AH347" s="7" t="s">
        <v>308</v>
      </c>
      <c r="AI347" s="4">
        <v>4.0</v>
      </c>
      <c r="AJ347" s="7" t="s">
        <v>230</v>
      </c>
      <c r="AK347" s="7" t="s">
        <v>63</v>
      </c>
      <c r="AL347" s="7">
        <f>VLOOKUP(Y347,'Crop Temp Lookup'!$A$20:$G$30,4)</f>
        <v>20</v>
      </c>
      <c r="AM347" s="7">
        <f>VLOOKUP(Y347,'Crop Temp Lookup'!$A$20:$G$30,5)</f>
        <v>25</v>
      </c>
      <c r="AN347" s="7">
        <f>VLOOKUP(Y347,'Crop Temp Lookup'!$A$20:$G$30,7)</f>
        <v>400</v>
      </c>
      <c r="AO347" s="7">
        <f>VLOOKUP(Y347,'Crop Temp Lookup'!$A$20:$H$21,8)</f>
        <v>1200</v>
      </c>
      <c r="AP347" s="4">
        <v>450.0</v>
      </c>
      <c r="AQ347" s="4">
        <v>700.0</v>
      </c>
    </row>
    <row r="348" ht="12.75" customHeight="1">
      <c r="A348" s="7" t="s">
        <v>42</v>
      </c>
      <c r="B348" s="7" t="s">
        <v>121</v>
      </c>
      <c r="C348" s="12" t="s">
        <v>122</v>
      </c>
      <c r="D348" s="9" t="s">
        <v>102</v>
      </c>
      <c r="E348" s="9" t="s">
        <v>111</v>
      </c>
      <c r="F348" s="9" t="s">
        <v>104</v>
      </c>
      <c r="G348" s="9" t="s">
        <v>47</v>
      </c>
      <c r="H348" s="9" t="s">
        <v>48</v>
      </c>
      <c r="I348" s="9" t="s">
        <v>115</v>
      </c>
      <c r="J348" s="9" t="s">
        <v>123</v>
      </c>
      <c r="K348" s="9" t="s">
        <v>49</v>
      </c>
      <c r="L348" s="9" t="s">
        <v>50</v>
      </c>
      <c r="M348" s="4" t="s">
        <v>116</v>
      </c>
      <c r="N348" s="9" t="s">
        <v>56</v>
      </c>
      <c r="O348" s="11" t="s">
        <v>57</v>
      </c>
      <c r="P348" s="4" t="s">
        <v>78</v>
      </c>
      <c r="Q348" s="4" t="s">
        <v>91</v>
      </c>
      <c r="R348" s="4" t="s">
        <v>124</v>
      </c>
      <c r="X348" s="7" t="s">
        <v>125</v>
      </c>
      <c r="Y348" s="7" t="s">
        <v>305</v>
      </c>
      <c r="Z348" s="7" t="s">
        <v>306</v>
      </c>
      <c r="AA348" s="7" t="s">
        <v>60</v>
      </c>
      <c r="AB348" s="7" t="s">
        <v>61</v>
      </c>
      <c r="AC348" s="7" t="s">
        <v>61</v>
      </c>
      <c r="AD348" s="7" t="s">
        <v>85</v>
      </c>
      <c r="AE348" s="7" t="s">
        <v>64</v>
      </c>
      <c r="AF348" s="7" t="s">
        <v>307</v>
      </c>
      <c r="AG348" s="7" t="s">
        <v>66</v>
      </c>
      <c r="AH348" s="7" t="s">
        <v>308</v>
      </c>
      <c r="AI348" s="4">
        <v>4.0</v>
      </c>
      <c r="AJ348" s="7" t="s">
        <v>83</v>
      </c>
      <c r="AK348" s="7" t="s">
        <v>133</v>
      </c>
      <c r="AL348" s="7">
        <f>VLOOKUP(Y348,'Crop Temp Lookup'!$A$20:$G$30,4)</f>
        <v>20</v>
      </c>
      <c r="AM348" s="7">
        <f>VLOOKUP(Y348,'Crop Temp Lookup'!$A$20:$G$30,5)</f>
        <v>25</v>
      </c>
      <c r="AN348" s="7">
        <f>VLOOKUP(Y348,'Crop Temp Lookup'!$A$20:$G$30,7)</f>
        <v>400</v>
      </c>
      <c r="AO348" s="7">
        <f>VLOOKUP(Y348,'Crop Temp Lookup'!$A$20:$H$21,8)</f>
        <v>1200</v>
      </c>
      <c r="AP348" s="4">
        <v>450.0</v>
      </c>
      <c r="AQ348" s="4">
        <v>700.0</v>
      </c>
    </row>
    <row r="349" ht="12.75" customHeight="1">
      <c r="A349" s="7" t="s">
        <v>42</v>
      </c>
      <c r="B349" s="7" t="s">
        <v>202</v>
      </c>
      <c r="C349" s="12" t="s">
        <v>203</v>
      </c>
      <c r="D349" s="9" t="s">
        <v>47</v>
      </c>
      <c r="E349" s="9" t="s">
        <v>48</v>
      </c>
      <c r="F349" s="9" t="s">
        <v>115</v>
      </c>
      <c r="G349" s="9" t="s">
        <v>123</v>
      </c>
      <c r="H349" s="4" t="s">
        <v>56</v>
      </c>
      <c r="I349" s="11" t="s">
        <v>57</v>
      </c>
      <c r="J349" s="4" t="s">
        <v>78</v>
      </c>
      <c r="K349" s="9" t="s">
        <v>90</v>
      </c>
      <c r="L349" s="4" t="s">
        <v>91</v>
      </c>
      <c r="M349" s="4" t="s">
        <v>124</v>
      </c>
      <c r="X349" s="7" t="s">
        <v>204</v>
      </c>
      <c r="Y349" s="7" t="s">
        <v>305</v>
      </c>
      <c r="Z349" s="7" t="s">
        <v>306</v>
      </c>
      <c r="AA349" s="7" t="s">
        <v>60</v>
      </c>
      <c r="AB349" s="7" t="s">
        <v>61</v>
      </c>
      <c r="AC349" s="7" t="s">
        <v>61</v>
      </c>
      <c r="AD349" s="7" t="s">
        <v>84</v>
      </c>
      <c r="AE349" s="7" t="s">
        <v>126</v>
      </c>
      <c r="AF349" s="7" t="s">
        <v>307</v>
      </c>
      <c r="AG349" s="7" t="s">
        <v>66</v>
      </c>
      <c r="AH349" s="7" t="s">
        <v>308</v>
      </c>
      <c r="AI349" s="4">
        <v>4.0</v>
      </c>
      <c r="AJ349" s="7" t="s">
        <v>230</v>
      </c>
      <c r="AK349" s="7" t="s">
        <v>63</v>
      </c>
      <c r="AL349" s="7">
        <f>VLOOKUP(Y349,'Crop Temp Lookup'!$A$20:$G$30,4)</f>
        <v>20</v>
      </c>
      <c r="AM349" s="7">
        <f>VLOOKUP(Y349,'Crop Temp Lookup'!$A$20:$G$30,5)</f>
        <v>25</v>
      </c>
      <c r="AN349" s="7">
        <f>VLOOKUP(Y349,'Crop Temp Lookup'!$A$20:$G$30,7)</f>
        <v>400</v>
      </c>
      <c r="AO349" s="7">
        <f>VLOOKUP(Y349,'Crop Temp Lookup'!$A$20:$H$21,8)</f>
        <v>1200</v>
      </c>
      <c r="AP349" s="4">
        <v>450.0</v>
      </c>
      <c r="AQ349" s="4">
        <v>700.0</v>
      </c>
    </row>
    <row r="350" ht="12.75" customHeight="1">
      <c r="A350" s="7" t="s">
        <v>42</v>
      </c>
      <c r="B350" s="7" t="s">
        <v>176</v>
      </c>
      <c r="C350" s="12" t="s">
        <v>177</v>
      </c>
      <c r="D350" s="9" t="s">
        <v>178</v>
      </c>
      <c r="E350" s="13"/>
      <c r="F350" s="13"/>
      <c r="G350" s="13"/>
      <c r="H350" s="13"/>
      <c r="I350" s="13"/>
      <c r="J350" s="13"/>
      <c r="K350" s="13"/>
      <c r="X350" s="7" t="s">
        <v>179</v>
      </c>
      <c r="Y350" s="7" t="s">
        <v>305</v>
      </c>
      <c r="Z350" s="7" t="s">
        <v>306</v>
      </c>
      <c r="AA350" s="7" t="s">
        <v>60</v>
      </c>
      <c r="AB350" s="7" t="s">
        <v>61</v>
      </c>
      <c r="AC350" s="7" t="s">
        <v>61</v>
      </c>
      <c r="AD350" s="7" t="s">
        <v>98</v>
      </c>
      <c r="AE350" s="7" t="s">
        <v>64</v>
      </c>
      <c r="AF350" s="7" t="s">
        <v>307</v>
      </c>
      <c r="AG350" s="7" t="s">
        <v>66</v>
      </c>
      <c r="AH350" s="7" t="s">
        <v>308</v>
      </c>
      <c r="AI350" s="4">
        <v>4.0</v>
      </c>
      <c r="AJ350" s="7" t="s">
        <v>83</v>
      </c>
      <c r="AK350" s="7" t="s">
        <v>73</v>
      </c>
      <c r="AL350" s="7">
        <f>VLOOKUP(Y350,'Crop Temp Lookup'!$A$20:$G$30,4)</f>
        <v>20</v>
      </c>
      <c r="AM350" s="7">
        <f>VLOOKUP(Y350,'Crop Temp Lookup'!$A$20:$G$30,5)</f>
        <v>25</v>
      </c>
      <c r="AN350" s="7">
        <f>VLOOKUP(Y350,'Crop Temp Lookup'!$A$20:$G$30,7)</f>
        <v>400</v>
      </c>
      <c r="AO350" s="7">
        <f>VLOOKUP(Y350,'Crop Temp Lookup'!$A$20:$H$21,8)</f>
        <v>1200</v>
      </c>
      <c r="AP350" s="4">
        <v>450.0</v>
      </c>
      <c r="AQ350" s="4">
        <v>700.0</v>
      </c>
    </row>
    <row r="351" ht="12.75" customHeight="1">
      <c r="A351" s="7" t="s">
        <v>42</v>
      </c>
      <c r="B351" s="7" t="s">
        <v>186</v>
      </c>
      <c r="C351" s="12" t="s">
        <v>187</v>
      </c>
      <c r="D351" s="9" t="s">
        <v>178</v>
      </c>
      <c r="E351" s="9" t="s">
        <v>188</v>
      </c>
      <c r="F351" s="9" t="s">
        <v>189</v>
      </c>
      <c r="G351" s="9" t="s">
        <v>190</v>
      </c>
      <c r="H351" s="13"/>
      <c r="I351" s="13"/>
      <c r="J351" s="13"/>
      <c r="K351" s="13"/>
      <c r="X351" s="7" t="s">
        <v>191</v>
      </c>
      <c r="Y351" s="7" t="s">
        <v>305</v>
      </c>
      <c r="Z351" s="7" t="s">
        <v>306</v>
      </c>
      <c r="AA351" s="7" t="s">
        <v>60</v>
      </c>
      <c r="AB351" s="7" t="s">
        <v>61</v>
      </c>
      <c r="AC351" s="7" t="s">
        <v>61</v>
      </c>
      <c r="AD351" s="7" t="s">
        <v>98</v>
      </c>
      <c r="AE351" s="7" t="s">
        <v>64</v>
      </c>
      <c r="AF351" s="7" t="s">
        <v>307</v>
      </c>
      <c r="AG351" s="7" t="s">
        <v>66</v>
      </c>
      <c r="AH351" s="7" t="s">
        <v>308</v>
      </c>
      <c r="AI351" s="4">
        <v>4.0</v>
      </c>
      <c r="AJ351" s="7" t="s">
        <v>83</v>
      </c>
      <c r="AK351" s="7" t="s">
        <v>73</v>
      </c>
      <c r="AL351" s="7">
        <f>VLOOKUP(Y351,'Crop Temp Lookup'!$A$20:$G$30,4)</f>
        <v>20</v>
      </c>
      <c r="AM351" s="7">
        <f>VLOOKUP(Y351,'Crop Temp Lookup'!$A$20:$G$30,5)</f>
        <v>25</v>
      </c>
      <c r="AN351" s="7">
        <f>VLOOKUP(Y351,'Crop Temp Lookup'!$A$20:$G$30,7)</f>
        <v>400</v>
      </c>
      <c r="AO351" s="7">
        <f>VLOOKUP(Y351,'Crop Temp Lookup'!$A$20:$H$21,8)</f>
        <v>1200</v>
      </c>
      <c r="AP351" s="4">
        <v>450.0</v>
      </c>
      <c r="AQ351" s="4">
        <v>700.0</v>
      </c>
    </row>
    <row r="352" ht="12.75" customHeight="1">
      <c r="A352" s="7" t="s">
        <v>42</v>
      </c>
      <c r="B352" s="7" t="s">
        <v>192</v>
      </c>
      <c r="C352" s="12" t="s">
        <v>187</v>
      </c>
      <c r="D352" s="9" t="s">
        <v>178</v>
      </c>
      <c r="E352" s="9" t="s">
        <v>188</v>
      </c>
      <c r="F352" s="9" t="s">
        <v>189</v>
      </c>
      <c r="G352" s="9" t="s">
        <v>190</v>
      </c>
      <c r="H352" s="13"/>
      <c r="I352" s="13"/>
      <c r="J352" s="13"/>
      <c r="K352" s="13"/>
      <c r="X352" s="7" t="s">
        <v>193</v>
      </c>
      <c r="Y352" s="7" t="s">
        <v>305</v>
      </c>
      <c r="Z352" s="7" t="s">
        <v>306</v>
      </c>
      <c r="AA352" s="7" t="s">
        <v>60</v>
      </c>
      <c r="AB352" s="7" t="s">
        <v>61</v>
      </c>
      <c r="AC352" s="7" t="s">
        <v>61</v>
      </c>
      <c r="AD352" s="7" t="s">
        <v>98</v>
      </c>
      <c r="AE352" s="7" t="s">
        <v>64</v>
      </c>
      <c r="AF352" s="7" t="s">
        <v>307</v>
      </c>
      <c r="AG352" s="7" t="s">
        <v>66</v>
      </c>
      <c r="AH352" s="7" t="s">
        <v>308</v>
      </c>
      <c r="AI352" s="4">
        <v>4.0</v>
      </c>
      <c r="AJ352" s="7" t="s">
        <v>83</v>
      </c>
      <c r="AK352" s="7" t="s">
        <v>73</v>
      </c>
      <c r="AL352" s="7">
        <f>VLOOKUP(Y352,'Crop Temp Lookup'!$A$20:$G$30,4)</f>
        <v>20</v>
      </c>
      <c r="AM352" s="7">
        <f>VLOOKUP(Y352,'Crop Temp Lookup'!$A$20:$G$30,5)</f>
        <v>25</v>
      </c>
      <c r="AN352" s="7">
        <f>VLOOKUP(Y352,'Crop Temp Lookup'!$A$20:$G$30,7)</f>
        <v>400</v>
      </c>
      <c r="AO352" s="7">
        <f>VLOOKUP(Y352,'Crop Temp Lookup'!$A$20:$H$21,8)</f>
        <v>1200</v>
      </c>
      <c r="AP352" s="4">
        <v>450.0</v>
      </c>
      <c r="AQ352" s="4">
        <v>700.0</v>
      </c>
    </row>
    <row r="353" ht="12.75" customHeight="1">
      <c r="A353" s="7" t="s">
        <v>42</v>
      </c>
      <c r="B353" s="7" t="s">
        <v>205</v>
      </c>
      <c r="C353" s="12" t="s">
        <v>206</v>
      </c>
      <c r="D353" s="14" t="s">
        <v>188</v>
      </c>
      <c r="E353" s="14" t="s">
        <v>178</v>
      </c>
      <c r="F353" s="14" t="s">
        <v>190</v>
      </c>
      <c r="G353" s="14" t="s">
        <v>207</v>
      </c>
      <c r="H353" s="14" t="s">
        <v>124</v>
      </c>
      <c r="I353" s="14" t="s">
        <v>189</v>
      </c>
      <c r="J353" s="9" t="s">
        <v>123</v>
      </c>
      <c r="K353" s="9" t="s">
        <v>48</v>
      </c>
      <c r="X353" s="7" t="s">
        <v>193</v>
      </c>
      <c r="Y353" s="7" t="s">
        <v>305</v>
      </c>
      <c r="Z353" s="7" t="s">
        <v>306</v>
      </c>
      <c r="AA353" s="7" t="s">
        <v>60</v>
      </c>
      <c r="AB353" s="7" t="s">
        <v>61</v>
      </c>
      <c r="AC353" s="7" t="s">
        <v>61</v>
      </c>
      <c r="AD353" s="7" t="s">
        <v>98</v>
      </c>
      <c r="AE353" s="7" t="s">
        <v>64</v>
      </c>
      <c r="AF353" s="7" t="s">
        <v>307</v>
      </c>
      <c r="AG353" s="7" t="s">
        <v>66</v>
      </c>
      <c r="AH353" s="7" t="s">
        <v>308</v>
      </c>
      <c r="AI353" s="4">
        <v>4.0</v>
      </c>
      <c r="AJ353" s="7" t="s">
        <v>83</v>
      </c>
      <c r="AK353" s="7" t="s">
        <v>73</v>
      </c>
      <c r="AL353" s="7">
        <f>VLOOKUP(Y353,'Crop Temp Lookup'!$A$20:$G$30,4)</f>
        <v>20</v>
      </c>
      <c r="AM353" s="7">
        <f>VLOOKUP(Y353,'Crop Temp Lookup'!$A$20:$G$30,5)</f>
        <v>25</v>
      </c>
      <c r="AN353" s="7">
        <f>VLOOKUP(Y353,'Crop Temp Lookup'!$A$20:$G$30,7)</f>
        <v>400</v>
      </c>
      <c r="AO353" s="7">
        <f>VLOOKUP(Y353,'Crop Temp Lookup'!$A$20:$H$21,8)</f>
        <v>1200</v>
      </c>
      <c r="AP353" s="4">
        <v>450.0</v>
      </c>
      <c r="AQ353" s="4">
        <v>700.0</v>
      </c>
    </row>
    <row r="354" ht="12.75" customHeight="1">
      <c r="A354" s="7" t="s">
        <v>42</v>
      </c>
      <c r="B354" s="7" t="s">
        <v>128</v>
      </c>
      <c r="C354" s="12" t="s">
        <v>129</v>
      </c>
      <c r="D354" s="9" t="s">
        <v>45</v>
      </c>
      <c r="E354" s="9" t="s">
        <v>111</v>
      </c>
      <c r="F354" s="9" t="s">
        <v>103</v>
      </c>
      <c r="G354" s="9" t="s">
        <v>46</v>
      </c>
      <c r="H354" s="9" t="s">
        <v>47</v>
      </c>
      <c r="I354" s="9" t="s">
        <v>48</v>
      </c>
      <c r="J354" s="10" t="s">
        <v>49</v>
      </c>
      <c r="K354" s="10" t="s">
        <v>50</v>
      </c>
      <c r="L354" s="10" t="s">
        <v>51</v>
      </c>
      <c r="M354" s="10" t="s">
        <v>52</v>
      </c>
      <c r="N354" s="4" t="s">
        <v>53</v>
      </c>
      <c r="O354" s="4" t="s">
        <v>54</v>
      </c>
      <c r="X354" s="7" t="s">
        <v>131</v>
      </c>
      <c r="Y354" s="7" t="s">
        <v>305</v>
      </c>
      <c r="Z354" s="7" t="s">
        <v>306</v>
      </c>
      <c r="AA354" s="7" t="s">
        <v>60</v>
      </c>
      <c r="AB354" s="7" t="s">
        <v>61</v>
      </c>
      <c r="AC354" s="7" t="s">
        <v>61</v>
      </c>
      <c r="AD354" s="7" t="s">
        <v>82</v>
      </c>
      <c r="AE354" s="7" t="s">
        <v>64</v>
      </c>
      <c r="AF354" s="7" t="s">
        <v>307</v>
      </c>
      <c r="AG354" s="7" t="s">
        <v>66</v>
      </c>
      <c r="AH354" s="7" t="s">
        <v>309</v>
      </c>
      <c r="AI354" s="4">
        <v>5.0</v>
      </c>
      <c r="AJ354" s="7" t="s">
        <v>93</v>
      </c>
      <c r="AK354" s="7" t="s">
        <v>69</v>
      </c>
      <c r="AL354" s="7">
        <f>VLOOKUP(Y354,'Crop Temp Lookup'!$A$20:$G$30,4)</f>
        <v>20</v>
      </c>
      <c r="AM354" s="7">
        <f>VLOOKUP(Y354,'Crop Temp Lookup'!$A$20:$G$30,5)</f>
        <v>25</v>
      </c>
      <c r="AN354" s="7">
        <f>VLOOKUP(Y354,'Crop Temp Lookup'!$A$20:$G$30,7)</f>
        <v>400</v>
      </c>
      <c r="AO354" s="7">
        <f>VLOOKUP(Y354,'Crop Temp Lookup'!$A$20:$H$21,8)</f>
        <v>1200</v>
      </c>
      <c r="AP354" s="4">
        <v>450.0</v>
      </c>
      <c r="AQ354" s="4">
        <v>700.0</v>
      </c>
    </row>
    <row r="355" ht="12.75" customHeight="1">
      <c r="A355" s="7" t="s">
        <v>42</v>
      </c>
      <c r="B355" s="7" t="s">
        <v>134</v>
      </c>
      <c r="C355" s="12" t="s">
        <v>135</v>
      </c>
      <c r="D355" s="9" t="s">
        <v>46</v>
      </c>
      <c r="E355" s="9" t="s">
        <v>47</v>
      </c>
      <c r="F355" s="9" t="s">
        <v>48</v>
      </c>
      <c r="G355" s="9" t="s">
        <v>115</v>
      </c>
      <c r="H355" s="10" t="s">
        <v>49</v>
      </c>
      <c r="I355" s="10" t="s">
        <v>52</v>
      </c>
      <c r="J355" s="10" t="s">
        <v>50</v>
      </c>
      <c r="K355" s="4" t="s">
        <v>116</v>
      </c>
      <c r="L355" s="4" t="s">
        <v>54</v>
      </c>
      <c r="M355" s="4" t="s">
        <v>55</v>
      </c>
      <c r="X355" s="7" t="s">
        <v>136</v>
      </c>
      <c r="Y355" s="7" t="s">
        <v>305</v>
      </c>
      <c r="Z355" s="7" t="s">
        <v>306</v>
      </c>
      <c r="AA355" s="7" t="s">
        <v>60</v>
      </c>
      <c r="AB355" s="7" t="s">
        <v>61</v>
      </c>
      <c r="AC355" s="7" t="s">
        <v>62</v>
      </c>
      <c r="AD355" s="7" t="s">
        <v>82</v>
      </c>
      <c r="AE355" s="7" t="s">
        <v>64</v>
      </c>
      <c r="AF355" s="7" t="s">
        <v>307</v>
      </c>
      <c r="AG355" s="7" t="s">
        <v>66</v>
      </c>
      <c r="AH355" s="7" t="s">
        <v>309</v>
      </c>
      <c r="AI355" s="4">
        <v>5.0</v>
      </c>
      <c r="AJ355" s="7" t="s">
        <v>93</v>
      </c>
      <c r="AK355" s="7" t="s">
        <v>69</v>
      </c>
      <c r="AL355" s="7">
        <f>VLOOKUP(Y355,'Crop Temp Lookup'!$A$20:$G$30,4)</f>
        <v>20</v>
      </c>
      <c r="AM355" s="7">
        <f>VLOOKUP(Y355,'Crop Temp Lookup'!$A$20:$G$30,5)</f>
        <v>25</v>
      </c>
      <c r="AN355" s="7">
        <f>VLOOKUP(Y355,'Crop Temp Lookup'!$A$20:$G$30,7)</f>
        <v>400</v>
      </c>
      <c r="AO355" s="7">
        <f>VLOOKUP(Y355,'Crop Temp Lookup'!$A$20:$H$21,8)</f>
        <v>1200</v>
      </c>
      <c r="AP355" s="4">
        <v>450.0</v>
      </c>
      <c r="AQ355" s="4">
        <v>700.0</v>
      </c>
    </row>
    <row r="356" ht="12.75" customHeight="1">
      <c r="A356" s="7" t="s">
        <v>42</v>
      </c>
      <c r="B356" s="7" t="s">
        <v>134</v>
      </c>
      <c r="C356" s="12" t="s">
        <v>135</v>
      </c>
      <c r="D356" s="9" t="s">
        <v>46</v>
      </c>
      <c r="E356" s="9" t="s">
        <v>47</v>
      </c>
      <c r="F356" s="9" t="s">
        <v>48</v>
      </c>
      <c r="G356" s="9" t="s">
        <v>115</v>
      </c>
      <c r="H356" s="10" t="s">
        <v>49</v>
      </c>
      <c r="I356" s="10" t="s">
        <v>52</v>
      </c>
      <c r="J356" s="10" t="s">
        <v>50</v>
      </c>
      <c r="K356" s="4" t="s">
        <v>116</v>
      </c>
      <c r="L356" s="4" t="s">
        <v>54</v>
      </c>
      <c r="M356" s="4" t="s">
        <v>55</v>
      </c>
      <c r="X356" s="7" t="s">
        <v>136</v>
      </c>
      <c r="Y356" s="7" t="s">
        <v>305</v>
      </c>
      <c r="Z356" s="7" t="s">
        <v>306</v>
      </c>
      <c r="AA356" s="7" t="s">
        <v>60</v>
      </c>
      <c r="AB356" s="7" t="s">
        <v>61</v>
      </c>
      <c r="AC356" s="7" t="s">
        <v>71</v>
      </c>
      <c r="AD356" s="7" t="s">
        <v>72</v>
      </c>
      <c r="AE356" s="7" t="s">
        <v>73</v>
      </c>
      <c r="AF356" s="7" t="s">
        <v>307</v>
      </c>
      <c r="AG356" s="7" t="s">
        <v>66</v>
      </c>
      <c r="AH356" s="7" t="s">
        <v>309</v>
      </c>
      <c r="AI356" s="4">
        <v>5.0</v>
      </c>
      <c r="AJ356" s="7" t="s">
        <v>170</v>
      </c>
      <c r="AK356" s="7" t="s">
        <v>120</v>
      </c>
      <c r="AL356" s="7">
        <f>VLOOKUP(Y356,'Crop Temp Lookup'!$A$20:$G$30,4)</f>
        <v>20</v>
      </c>
      <c r="AM356" s="7">
        <f>VLOOKUP(Y356,'Crop Temp Lookup'!$A$20:$G$30,5)</f>
        <v>25</v>
      </c>
      <c r="AN356" s="7">
        <f>VLOOKUP(Y356,'Crop Temp Lookup'!$A$20:$G$30,7)</f>
        <v>400</v>
      </c>
      <c r="AO356" s="7">
        <f>VLOOKUP(Y356,'Crop Temp Lookup'!$A$20:$H$21,8)</f>
        <v>1200</v>
      </c>
      <c r="AP356" s="4">
        <v>450.0</v>
      </c>
      <c r="AQ356" s="4">
        <v>700.0</v>
      </c>
    </row>
    <row r="357" ht="12.75" customHeight="1">
      <c r="A357" s="7" t="s">
        <v>42</v>
      </c>
      <c r="B357" s="7" t="s">
        <v>140</v>
      </c>
      <c r="C357" s="12" t="s">
        <v>141</v>
      </c>
      <c r="D357" s="9" t="s">
        <v>103</v>
      </c>
      <c r="E357" s="9" t="s">
        <v>46</v>
      </c>
      <c r="F357" s="9" t="s">
        <v>47</v>
      </c>
      <c r="G357" s="9" t="s">
        <v>48</v>
      </c>
      <c r="H357" s="9" t="s">
        <v>115</v>
      </c>
      <c r="I357" s="9" t="s">
        <v>123</v>
      </c>
      <c r="J357" s="9" t="s">
        <v>49</v>
      </c>
      <c r="K357" s="9" t="s">
        <v>52</v>
      </c>
      <c r="L357" s="9" t="s">
        <v>50</v>
      </c>
      <c r="M357" s="4" t="s">
        <v>116</v>
      </c>
      <c r="N357" s="4" t="s">
        <v>53</v>
      </c>
      <c r="O357" s="4" t="s">
        <v>54</v>
      </c>
      <c r="P357" s="4" t="s">
        <v>55</v>
      </c>
      <c r="Q357" s="9" t="s">
        <v>56</v>
      </c>
      <c r="R357" s="11" t="s">
        <v>57</v>
      </c>
      <c r="S357" s="4" t="s">
        <v>78</v>
      </c>
      <c r="T357" s="4" t="s">
        <v>88</v>
      </c>
      <c r="U357" s="4" t="s">
        <v>79</v>
      </c>
      <c r="V357" s="4" t="s">
        <v>80</v>
      </c>
      <c r="W357" s="4" t="s">
        <v>91</v>
      </c>
      <c r="X357" s="7" t="s">
        <v>142</v>
      </c>
      <c r="Y357" s="7" t="s">
        <v>305</v>
      </c>
      <c r="Z357" s="7" t="s">
        <v>306</v>
      </c>
      <c r="AA357" s="7" t="s">
        <v>60</v>
      </c>
      <c r="AB357" s="7" t="s">
        <v>61</v>
      </c>
      <c r="AC357" s="7" t="s">
        <v>61</v>
      </c>
      <c r="AD357" s="7" t="s">
        <v>63</v>
      </c>
      <c r="AE357" s="7" t="s">
        <v>85</v>
      </c>
      <c r="AF357" s="7" t="s">
        <v>307</v>
      </c>
      <c r="AG357" s="7" t="s">
        <v>66</v>
      </c>
      <c r="AH357" s="7" t="s">
        <v>309</v>
      </c>
      <c r="AI357" s="4">
        <v>5.0</v>
      </c>
      <c r="AJ357" s="7" t="s">
        <v>83</v>
      </c>
      <c r="AK357" s="7" t="s">
        <v>69</v>
      </c>
      <c r="AL357" s="7">
        <f>VLOOKUP(Y357,'Crop Temp Lookup'!$A$20:$G$30,4)</f>
        <v>20</v>
      </c>
      <c r="AM357" s="7">
        <f>VLOOKUP(Y357,'Crop Temp Lookup'!$A$20:$G$30,5)</f>
        <v>25</v>
      </c>
      <c r="AN357" s="7">
        <f>VLOOKUP(Y357,'Crop Temp Lookup'!$A$20:$G$30,7)</f>
        <v>400</v>
      </c>
      <c r="AO357" s="7">
        <f>VLOOKUP(Y357,'Crop Temp Lookup'!$A$20:$H$21,8)</f>
        <v>1200</v>
      </c>
      <c r="AP357" s="4">
        <v>450.0</v>
      </c>
      <c r="AQ357" s="4">
        <v>700.0</v>
      </c>
    </row>
    <row r="358" ht="12.75" customHeight="1">
      <c r="A358" s="7" t="s">
        <v>42</v>
      </c>
      <c r="B358" s="7" t="s">
        <v>43</v>
      </c>
      <c r="C358" s="12" t="s">
        <v>70</v>
      </c>
      <c r="D358" s="9" t="s">
        <v>45</v>
      </c>
      <c r="E358" s="9" t="s">
        <v>46</v>
      </c>
      <c r="F358" s="9" t="s">
        <v>47</v>
      </c>
      <c r="G358" s="9" t="s">
        <v>48</v>
      </c>
      <c r="H358" s="10" t="s">
        <v>49</v>
      </c>
      <c r="I358" s="10" t="s">
        <v>50</v>
      </c>
      <c r="J358" s="10" t="s">
        <v>51</v>
      </c>
      <c r="K358" s="10" t="s">
        <v>52</v>
      </c>
      <c r="L358" s="4" t="s">
        <v>53</v>
      </c>
      <c r="M358" s="4" t="s">
        <v>54</v>
      </c>
      <c r="N358" s="4" t="s">
        <v>55</v>
      </c>
      <c r="O358" s="4" t="s">
        <v>56</v>
      </c>
      <c r="P358" s="11" t="s">
        <v>57</v>
      </c>
      <c r="X358" s="7" t="s">
        <v>58</v>
      </c>
      <c r="Y358" s="7" t="s">
        <v>310</v>
      </c>
      <c r="Z358" s="7" t="s">
        <v>311</v>
      </c>
      <c r="AA358" s="7" t="s">
        <v>312</v>
      </c>
      <c r="AB358" s="7" t="s">
        <v>61</v>
      </c>
      <c r="AC358" s="7" t="s">
        <v>62</v>
      </c>
      <c r="AD358" s="7" t="s">
        <v>63</v>
      </c>
      <c r="AE358" s="7" t="s">
        <v>85</v>
      </c>
      <c r="AF358" s="7" t="s">
        <v>146</v>
      </c>
      <c r="AG358" s="7" t="s">
        <v>66</v>
      </c>
      <c r="AH358" s="7" t="s">
        <v>236</v>
      </c>
      <c r="AI358" s="4">
        <v>2.0</v>
      </c>
      <c r="AJ358" s="7" t="s">
        <v>98</v>
      </c>
      <c r="AK358" s="7" t="s">
        <v>245</v>
      </c>
      <c r="AL358" s="7">
        <f>VLOOKUP(Y358,'Crop Temp Lookup'!$A$22:$G$30,4)</f>
        <v>16</v>
      </c>
      <c r="AM358" s="7">
        <f>VLOOKUP(Y358,'Crop Temp Lookup'!$A$22:$G$30,5)</f>
        <v>20</v>
      </c>
      <c r="AN358" s="7">
        <f>VLOOKUP(Y358,'Crop Temp Lookup'!$A$22:$G$30,7)</f>
        <v>500</v>
      </c>
      <c r="AO358" s="7">
        <f>VLOOKUP(Y358,'Crop Temp Lookup'!$A$22:$H$30,8)</f>
        <v>1500</v>
      </c>
    </row>
    <row r="359" ht="12.75" customHeight="1">
      <c r="A359" s="7" t="s">
        <v>42</v>
      </c>
      <c r="B359" s="7" t="s">
        <v>43</v>
      </c>
      <c r="C359" s="12" t="s">
        <v>70</v>
      </c>
      <c r="D359" s="9" t="s">
        <v>45</v>
      </c>
      <c r="E359" s="9" t="s">
        <v>46</v>
      </c>
      <c r="F359" s="9" t="s">
        <v>47</v>
      </c>
      <c r="G359" s="9" t="s">
        <v>48</v>
      </c>
      <c r="H359" s="10" t="s">
        <v>49</v>
      </c>
      <c r="I359" s="10" t="s">
        <v>50</v>
      </c>
      <c r="J359" s="10" t="s">
        <v>51</v>
      </c>
      <c r="K359" s="10" t="s">
        <v>52</v>
      </c>
      <c r="L359" s="4" t="s">
        <v>53</v>
      </c>
      <c r="M359" s="4" t="s">
        <v>54</v>
      </c>
      <c r="N359" s="4" t="s">
        <v>55</v>
      </c>
      <c r="O359" s="4" t="s">
        <v>56</v>
      </c>
      <c r="P359" s="11" t="s">
        <v>57</v>
      </c>
      <c r="X359" s="7" t="s">
        <v>58</v>
      </c>
      <c r="Y359" s="7" t="s">
        <v>310</v>
      </c>
      <c r="Z359" s="7" t="s">
        <v>311</v>
      </c>
      <c r="AA359" s="7" t="s">
        <v>312</v>
      </c>
      <c r="AB359" s="7" t="s">
        <v>61</v>
      </c>
      <c r="AC359" s="7" t="s">
        <v>71</v>
      </c>
      <c r="AD359" s="7" t="s">
        <v>72</v>
      </c>
      <c r="AE359" s="7" t="s">
        <v>73</v>
      </c>
      <c r="AF359" s="7" t="s">
        <v>146</v>
      </c>
      <c r="AG359" s="7" t="s">
        <v>66</v>
      </c>
      <c r="AH359" s="7" t="s">
        <v>236</v>
      </c>
      <c r="AI359" s="4">
        <v>2.0</v>
      </c>
      <c r="AJ359" s="7" t="s">
        <v>118</v>
      </c>
      <c r="AK359" s="7" t="s">
        <v>99</v>
      </c>
      <c r="AL359" s="7">
        <f>VLOOKUP(Y359,'Crop Temp Lookup'!$A$22:$G$30,4)</f>
        <v>16</v>
      </c>
      <c r="AM359" s="7">
        <f>VLOOKUP(Y359,'Crop Temp Lookup'!$A$22:$G$30,5)</f>
        <v>20</v>
      </c>
      <c r="AN359" s="7">
        <f>VLOOKUP(Y359,'Crop Temp Lookup'!$A$22:$G$30,7)</f>
        <v>500</v>
      </c>
      <c r="AO359" s="7">
        <f>VLOOKUP(Y359,'Crop Temp Lookup'!$A$22:$H$30,8)</f>
        <v>1500</v>
      </c>
    </row>
    <row r="360" ht="12.75" customHeight="1">
      <c r="A360" s="7" t="s">
        <v>42</v>
      </c>
      <c r="B360" s="7" t="s">
        <v>76</v>
      </c>
      <c r="C360" s="12" t="s">
        <v>77</v>
      </c>
      <c r="D360" s="9" t="s">
        <v>45</v>
      </c>
      <c r="E360" s="9" t="s">
        <v>46</v>
      </c>
      <c r="F360" s="9" t="s">
        <v>48</v>
      </c>
      <c r="G360" s="9" t="s">
        <v>49</v>
      </c>
      <c r="H360" s="9" t="s">
        <v>52</v>
      </c>
      <c r="I360" s="9" t="s">
        <v>53</v>
      </c>
      <c r="J360" s="9" t="s">
        <v>54</v>
      </c>
      <c r="K360" s="4" t="s">
        <v>55</v>
      </c>
      <c r="L360" s="4" t="s">
        <v>56</v>
      </c>
      <c r="M360" s="11" t="s">
        <v>57</v>
      </c>
      <c r="N360" s="4" t="s">
        <v>78</v>
      </c>
      <c r="O360" s="4" t="s">
        <v>79</v>
      </c>
      <c r="P360" s="4" t="s">
        <v>80</v>
      </c>
      <c r="X360" s="7" t="s">
        <v>81</v>
      </c>
      <c r="Y360" s="7" t="s">
        <v>310</v>
      </c>
      <c r="Z360" s="7" t="s">
        <v>311</v>
      </c>
      <c r="AA360" s="7" t="s">
        <v>312</v>
      </c>
      <c r="AB360" s="7" t="s">
        <v>61</v>
      </c>
      <c r="AC360" s="7" t="s">
        <v>62</v>
      </c>
      <c r="AD360" s="7" t="s">
        <v>82</v>
      </c>
      <c r="AE360" s="7" t="s">
        <v>85</v>
      </c>
      <c r="AF360" s="7" t="s">
        <v>146</v>
      </c>
      <c r="AG360" s="7" t="s">
        <v>66</v>
      </c>
      <c r="AH360" s="7" t="s">
        <v>236</v>
      </c>
      <c r="AI360" s="4">
        <v>2.0</v>
      </c>
      <c r="AJ360" s="7" t="s">
        <v>154</v>
      </c>
      <c r="AK360" s="7" t="s">
        <v>243</v>
      </c>
      <c r="AL360" s="7">
        <f>VLOOKUP(Y360,'Crop Temp Lookup'!$A$22:$G$30,4)</f>
        <v>16</v>
      </c>
      <c r="AM360" s="7">
        <f>VLOOKUP(Y360,'Crop Temp Lookup'!$A$22:$G$30,5)</f>
        <v>20</v>
      </c>
      <c r="AN360" s="7">
        <f>VLOOKUP(Y360,'Crop Temp Lookup'!$A$22:$G$30,7)</f>
        <v>500</v>
      </c>
      <c r="AO360" s="7">
        <f>VLOOKUP(Y360,'Crop Temp Lookup'!$A$22:$H$30,8)</f>
        <v>1500</v>
      </c>
    </row>
    <row r="361" ht="12.75" customHeight="1">
      <c r="A361" s="7" t="s">
        <v>42</v>
      </c>
      <c r="B361" s="7" t="s">
        <v>76</v>
      </c>
      <c r="C361" s="12" t="s">
        <v>77</v>
      </c>
      <c r="D361" s="9" t="s">
        <v>45</v>
      </c>
      <c r="E361" s="9" t="s">
        <v>46</v>
      </c>
      <c r="F361" s="9" t="s">
        <v>48</v>
      </c>
      <c r="G361" s="9" t="s">
        <v>49</v>
      </c>
      <c r="H361" s="9" t="s">
        <v>52</v>
      </c>
      <c r="I361" s="9" t="s">
        <v>53</v>
      </c>
      <c r="J361" s="9" t="s">
        <v>54</v>
      </c>
      <c r="K361" s="4" t="s">
        <v>55</v>
      </c>
      <c r="L361" s="4" t="s">
        <v>56</v>
      </c>
      <c r="M361" s="11" t="s">
        <v>57</v>
      </c>
      <c r="N361" s="4" t="s">
        <v>78</v>
      </c>
      <c r="O361" s="4" t="s">
        <v>79</v>
      </c>
      <c r="P361" s="4" t="s">
        <v>80</v>
      </c>
      <c r="X361" s="7" t="s">
        <v>81</v>
      </c>
      <c r="Y361" s="7" t="s">
        <v>310</v>
      </c>
      <c r="Z361" s="7" t="s">
        <v>311</v>
      </c>
      <c r="AA361" s="7" t="s">
        <v>312</v>
      </c>
      <c r="AB361" s="7" t="s">
        <v>61</v>
      </c>
      <c r="AC361" s="7" t="s">
        <v>71</v>
      </c>
      <c r="AD361" s="7" t="s">
        <v>72</v>
      </c>
      <c r="AE361" s="7" t="s">
        <v>84</v>
      </c>
      <c r="AF361" s="7" t="s">
        <v>146</v>
      </c>
      <c r="AG361" s="7" t="s">
        <v>66</v>
      </c>
      <c r="AH361" s="7" t="s">
        <v>236</v>
      </c>
      <c r="AI361" s="4">
        <v>2.0</v>
      </c>
      <c r="AJ361" s="7" t="s">
        <v>118</v>
      </c>
      <c r="AK361" s="7" t="s">
        <v>99</v>
      </c>
      <c r="AL361" s="7">
        <f>VLOOKUP(Y361,'Crop Temp Lookup'!$A$22:$G$30,4)</f>
        <v>16</v>
      </c>
      <c r="AM361" s="7">
        <f>VLOOKUP(Y361,'Crop Temp Lookup'!$A$22:$G$30,5)</f>
        <v>20</v>
      </c>
      <c r="AN361" s="7">
        <f>VLOOKUP(Y361,'Crop Temp Lookup'!$A$22:$G$30,7)</f>
        <v>500</v>
      </c>
      <c r="AO361" s="7">
        <f>VLOOKUP(Y361,'Crop Temp Lookup'!$A$22:$H$30,8)</f>
        <v>1500</v>
      </c>
    </row>
    <row r="362" ht="12.75" customHeight="1">
      <c r="A362" s="7" t="s">
        <v>42</v>
      </c>
      <c r="B362" s="7" t="s">
        <v>86</v>
      </c>
      <c r="C362" s="12" t="s">
        <v>87</v>
      </c>
      <c r="D362" s="9" t="s">
        <v>48</v>
      </c>
      <c r="E362" s="9" t="s">
        <v>49</v>
      </c>
      <c r="F362" s="9" t="s">
        <v>52</v>
      </c>
      <c r="G362" s="9" t="s">
        <v>51</v>
      </c>
      <c r="H362" s="9" t="s">
        <v>53</v>
      </c>
      <c r="I362" s="9" t="s">
        <v>54</v>
      </c>
      <c r="J362" s="9" t="s">
        <v>55</v>
      </c>
      <c r="K362" s="4" t="s">
        <v>88</v>
      </c>
      <c r="L362" s="9" t="s">
        <v>56</v>
      </c>
      <c r="M362" s="11" t="s">
        <v>57</v>
      </c>
      <c r="N362" s="4" t="s">
        <v>78</v>
      </c>
      <c r="O362" s="4" t="s">
        <v>89</v>
      </c>
      <c r="P362" s="4" t="s">
        <v>90</v>
      </c>
      <c r="Q362" s="4" t="s">
        <v>79</v>
      </c>
      <c r="R362" s="4" t="s">
        <v>80</v>
      </c>
      <c r="S362" s="4" t="s">
        <v>91</v>
      </c>
      <c r="X362" s="7" t="s">
        <v>92</v>
      </c>
      <c r="Y362" s="7" t="s">
        <v>310</v>
      </c>
      <c r="Z362" s="7" t="s">
        <v>311</v>
      </c>
      <c r="AA362" s="7" t="s">
        <v>312</v>
      </c>
      <c r="AB362" s="7" t="s">
        <v>61</v>
      </c>
      <c r="AC362" s="7" t="s">
        <v>61</v>
      </c>
      <c r="AD362" s="7" t="s">
        <v>85</v>
      </c>
      <c r="AE362" s="7" t="s">
        <v>64</v>
      </c>
      <c r="AF362" s="7" t="s">
        <v>146</v>
      </c>
      <c r="AG362" s="7" t="s">
        <v>66</v>
      </c>
      <c r="AH362" s="7" t="s">
        <v>236</v>
      </c>
      <c r="AI362" s="4">
        <v>2.0</v>
      </c>
      <c r="AJ362" s="7" t="s">
        <v>154</v>
      </c>
      <c r="AK362" s="7" t="s">
        <v>243</v>
      </c>
      <c r="AL362" s="7">
        <f>VLOOKUP(Y362,'Crop Temp Lookup'!$A$22:$G$30,4)</f>
        <v>16</v>
      </c>
      <c r="AM362" s="7">
        <f>VLOOKUP(Y362,'Crop Temp Lookup'!$A$22:$G$30,5)</f>
        <v>20</v>
      </c>
      <c r="AN362" s="7">
        <f>VLOOKUP(Y362,'Crop Temp Lookup'!$A$22:$G$30,7)</f>
        <v>500</v>
      </c>
      <c r="AO362" s="7">
        <f>VLOOKUP(Y362,'Crop Temp Lookup'!$A$22:$H$30,8)</f>
        <v>1500</v>
      </c>
    </row>
    <row r="363" ht="12.75" customHeight="1">
      <c r="A363" s="7" t="s">
        <v>42</v>
      </c>
      <c r="B363" s="7" t="s">
        <v>100</v>
      </c>
      <c r="C363" s="12" t="s">
        <v>101</v>
      </c>
      <c r="D363" s="9" t="s">
        <v>102</v>
      </c>
      <c r="E363" s="9" t="s">
        <v>103</v>
      </c>
      <c r="F363" s="9" t="s">
        <v>104</v>
      </c>
      <c r="G363" s="9" t="s">
        <v>46</v>
      </c>
      <c r="H363" s="13"/>
      <c r="I363" s="13"/>
      <c r="J363" s="13"/>
      <c r="K363" s="13"/>
      <c r="X363" s="7" t="s">
        <v>105</v>
      </c>
      <c r="Y363" s="7" t="s">
        <v>310</v>
      </c>
      <c r="Z363" s="7" t="s">
        <v>311</v>
      </c>
      <c r="AA363" s="7" t="s">
        <v>312</v>
      </c>
      <c r="AB363" s="7" t="s">
        <v>61</v>
      </c>
      <c r="AC363" s="7" t="s">
        <v>62</v>
      </c>
      <c r="AD363" s="7" t="s">
        <v>85</v>
      </c>
      <c r="AE363" s="7" t="s">
        <v>64</v>
      </c>
      <c r="AF363" s="7" t="s">
        <v>146</v>
      </c>
      <c r="AG363" s="7" t="s">
        <v>66</v>
      </c>
      <c r="AH363" s="7" t="s">
        <v>236</v>
      </c>
      <c r="AI363" s="4">
        <v>2.0</v>
      </c>
      <c r="AJ363" s="7" t="s">
        <v>154</v>
      </c>
      <c r="AK363" s="7" t="s">
        <v>243</v>
      </c>
      <c r="AL363" s="7">
        <f>VLOOKUP(Y363,'Crop Temp Lookup'!$A$22:$G$30,4)</f>
        <v>16</v>
      </c>
      <c r="AM363" s="7">
        <f>VLOOKUP(Y363,'Crop Temp Lookup'!$A$22:$G$30,5)</f>
        <v>20</v>
      </c>
      <c r="AN363" s="7">
        <f>VLOOKUP(Y363,'Crop Temp Lookup'!$A$22:$G$30,7)</f>
        <v>500</v>
      </c>
      <c r="AO363" s="7">
        <f>VLOOKUP(Y363,'Crop Temp Lookup'!$A$22:$H$30,8)</f>
        <v>1500</v>
      </c>
    </row>
    <row r="364" ht="12.75" customHeight="1">
      <c r="A364" s="7" t="s">
        <v>42</v>
      </c>
      <c r="B364" s="7" t="s">
        <v>100</v>
      </c>
      <c r="C364" s="12" t="s">
        <v>101</v>
      </c>
      <c r="D364" s="9" t="s">
        <v>102</v>
      </c>
      <c r="E364" s="9" t="s">
        <v>103</v>
      </c>
      <c r="F364" s="9" t="s">
        <v>104</v>
      </c>
      <c r="G364" s="9" t="s">
        <v>46</v>
      </c>
      <c r="H364" s="13"/>
      <c r="I364" s="13"/>
      <c r="J364" s="13"/>
      <c r="K364" s="13"/>
      <c r="X364" s="7" t="s">
        <v>105</v>
      </c>
      <c r="Y364" s="7" t="s">
        <v>310</v>
      </c>
      <c r="Z364" s="7" t="s">
        <v>311</v>
      </c>
      <c r="AA364" s="7" t="s">
        <v>312</v>
      </c>
      <c r="AB364" s="7" t="s">
        <v>61</v>
      </c>
      <c r="AC364" s="7" t="s">
        <v>71</v>
      </c>
      <c r="AD364" s="7" t="s">
        <v>73</v>
      </c>
      <c r="AE364" s="7" t="s">
        <v>69</v>
      </c>
      <c r="AF364" s="7" t="s">
        <v>146</v>
      </c>
      <c r="AG364" s="7" t="s">
        <v>66</v>
      </c>
      <c r="AH364" s="7" t="s">
        <v>236</v>
      </c>
      <c r="AI364" s="4">
        <v>2.0</v>
      </c>
      <c r="AJ364" s="7" t="s">
        <v>222</v>
      </c>
      <c r="AK364" s="7" t="s">
        <v>84</v>
      </c>
      <c r="AL364" s="7">
        <f>VLOOKUP(Y364,'Crop Temp Lookup'!$A$22:$G$30,4)</f>
        <v>16</v>
      </c>
      <c r="AM364" s="7">
        <f>VLOOKUP(Y364,'Crop Temp Lookup'!$A$22:$G$30,5)</f>
        <v>20</v>
      </c>
      <c r="AN364" s="7">
        <f>VLOOKUP(Y364,'Crop Temp Lookup'!$A$22:$G$30,7)</f>
        <v>500</v>
      </c>
      <c r="AO364" s="7">
        <f>VLOOKUP(Y364,'Crop Temp Lookup'!$A$22:$H$30,8)</f>
        <v>1500</v>
      </c>
    </row>
    <row r="365" ht="12.75" customHeight="1">
      <c r="A365" s="7" t="s">
        <v>42</v>
      </c>
      <c r="B365" s="7" t="s">
        <v>158</v>
      </c>
      <c r="C365" s="12" t="s">
        <v>159</v>
      </c>
      <c r="D365" s="9" t="s">
        <v>48</v>
      </c>
      <c r="E365" s="14" t="s">
        <v>49</v>
      </c>
      <c r="F365" s="14" t="s">
        <v>116</v>
      </c>
      <c r="G365" s="14" t="s">
        <v>50</v>
      </c>
      <c r="H365" s="14" t="s">
        <v>51</v>
      </c>
      <c r="I365" s="14" t="s">
        <v>52</v>
      </c>
      <c r="J365" s="4" t="s">
        <v>53</v>
      </c>
      <c r="K365" s="4" t="s">
        <v>54</v>
      </c>
      <c r="L365" s="4" t="s">
        <v>55</v>
      </c>
      <c r="M365" s="4" t="s">
        <v>88</v>
      </c>
      <c r="N365" s="4" t="s">
        <v>56</v>
      </c>
      <c r="O365" s="11" t="s">
        <v>57</v>
      </c>
      <c r="P365" s="4" t="s">
        <v>78</v>
      </c>
      <c r="Q365" s="4" t="s">
        <v>79</v>
      </c>
      <c r="R365" s="9" t="s">
        <v>46</v>
      </c>
      <c r="X365" s="7" t="s">
        <v>160</v>
      </c>
      <c r="Y365" s="7" t="s">
        <v>310</v>
      </c>
      <c r="Z365" s="7" t="s">
        <v>311</v>
      </c>
      <c r="AA365" s="7" t="s">
        <v>312</v>
      </c>
      <c r="AB365" s="7" t="s">
        <v>61</v>
      </c>
      <c r="AC365" s="7" t="s">
        <v>61</v>
      </c>
      <c r="AD365" s="7" t="s">
        <v>82</v>
      </c>
      <c r="AE365" s="7" t="s">
        <v>85</v>
      </c>
      <c r="AF365" s="7" t="s">
        <v>146</v>
      </c>
      <c r="AG365" s="7" t="s">
        <v>66</v>
      </c>
      <c r="AH365" s="7" t="s">
        <v>236</v>
      </c>
      <c r="AI365" s="4">
        <v>2.0</v>
      </c>
      <c r="AJ365" s="7" t="s">
        <v>154</v>
      </c>
      <c r="AK365" s="7" t="s">
        <v>243</v>
      </c>
      <c r="AL365" s="7">
        <f>VLOOKUP(Y365,'Crop Temp Lookup'!$A$22:$G$30,4)</f>
        <v>16</v>
      </c>
      <c r="AM365" s="7">
        <f>VLOOKUP(Y365,'Crop Temp Lookup'!$A$22:$G$30,5)</f>
        <v>20</v>
      </c>
      <c r="AN365" s="7">
        <f>VLOOKUP(Y365,'Crop Temp Lookup'!$A$22:$G$30,7)</f>
        <v>500</v>
      </c>
      <c r="AO365" s="7">
        <f>VLOOKUP(Y365,'Crop Temp Lookup'!$A$22:$H$30,8)</f>
        <v>1500</v>
      </c>
    </row>
    <row r="366" ht="12.75" customHeight="1">
      <c r="A366" s="7" t="s">
        <v>42</v>
      </c>
      <c r="B366" s="7" t="s">
        <v>166</v>
      </c>
      <c r="C366" s="12" t="s">
        <v>167</v>
      </c>
      <c r="D366" s="9" t="s">
        <v>48</v>
      </c>
      <c r="E366" s="14" t="s">
        <v>51</v>
      </c>
      <c r="F366" s="14" t="s">
        <v>52</v>
      </c>
      <c r="G366" s="4" t="s">
        <v>54</v>
      </c>
      <c r="H366" s="4" t="s">
        <v>55</v>
      </c>
      <c r="I366" s="4" t="s">
        <v>88</v>
      </c>
      <c r="J366" s="4" t="s">
        <v>56</v>
      </c>
      <c r="K366" s="11" t="s">
        <v>57</v>
      </c>
      <c r="L366" s="4" t="s">
        <v>78</v>
      </c>
      <c r="M366" s="4" t="s">
        <v>89</v>
      </c>
      <c r="N366" s="4" t="s">
        <v>79</v>
      </c>
      <c r="O366" s="9" t="s">
        <v>46</v>
      </c>
      <c r="X366" s="7" t="s">
        <v>168</v>
      </c>
      <c r="Y366" s="7" t="s">
        <v>310</v>
      </c>
      <c r="Z366" s="7" t="s">
        <v>311</v>
      </c>
      <c r="AA366" s="7" t="s">
        <v>312</v>
      </c>
      <c r="AB366" s="7" t="s">
        <v>61</v>
      </c>
      <c r="AC366" s="7" t="s">
        <v>62</v>
      </c>
      <c r="AD366" s="7" t="s">
        <v>82</v>
      </c>
      <c r="AE366" s="7" t="s">
        <v>85</v>
      </c>
      <c r="AF366" s="7" t="s">
        <v>146</v>
      </c>
      <c r="AG366" s="7" t="s">
        <v>66</v>
      </c>
      <c r="AH366" s="7" t="s">
        <v>236</v>
      </c>
      <c r="AI366" s="4">
        <v>2.0</v>
      </c>
      <c r="AJ366" s="7" t="s">
        <v>154</v>
      </c>
      <c r="AK366" s="7" t="s">
        <v>243</v>
      </c>
      <c r="AL366" s="7">
        <f>VLOOKUP(Y366,'Crop Temp Lookup'!$A$22:$G$30,4)</f>
        <v>16</v>
      </c>
      <c r="AM366" s="7">
        <f>VLOOKUP(Y366,'Crop Temp Lookup'!$A$22:$G$30,5)</f>
        <v>20</v>
      </c>
      <c r="AN366" s="7">
        <f>VLOOKUP(Y366,'Crop Temp Lookup'!$A$22:$G$30,7)</f>
        <v>500</v>
      </c>
      <c r="AO366" s="7">
        <f>VLOOKUP(Y366,'Crop Temp Lookup'!$A$22:$H$30,8)</f>
        <v>1500</v>
      </c>
    </row>
    <row r="367" ht="12.75" customHeight="1">
      <c r="A367" s="7" t="s">
        <v>42</v>
      </c>
      <c r="B367" s="7" t="s">
        <v>166</v>
      </c>
      <c r="C367" s="12" t="s">
        <v>167</v>
      </c>
      <c r="D367" s="9" t="s">
        <v>48</v>
      </c>
      <c r="E367" s="14" t="s">
        <v>51</v>
      </c>
      <c r="F367" s="14" t="s">
        <v>52</v>
      </c>
      <c r="G367" s="4" t="s">
        <v>54</v>
      </c>
      <c r="H367" s="4" t="s">
        <v>55</v>
      </c>
      <c r="I367" s="4" t="s">
        <v>88</v>
      </c>
      <c r="J367" s="4" t="s">
        <v>56</v>
      </c>
      <c r="K367" s="11" t="s">
        <v>57</v>
      </c>
      <c r="L367" s="4" t="s">
        <v>78</v>
      </c>
      <c r="M367" s="4" t="s">
        <v>89</v>
      </c>
      <c r="N367" s="4" t="s">
        <v>79</v>
      </c>
      <c r="O367" s="9" t="s">
        <v>46</v>
      </c>
      <c r="X367" s="7" t="s">
        <v>168</v>
      </c>
      <c r="Y367" s="7" t="s">
        <v>310</v>
      </c>
      <c r="Z367" s="7" t="s">
        <v>311</v>
      </c>
      <c r="AA367" s="7" t="s">
        <v>312</v>
      </c>
      <c r="AB367" s="7" t="s">
        <v>61</v>
      </c>
      <c r="AC367" s="7" t="s">
        <v>71</v>
      </c>
      <c r="AD367" s="7" t="s">
        <v>94</v>
      </c>
      <c r="AE367" s="7" t="s">
        <v>84</v>
      </c>
      <c r="AF367" s="7" t="s">
        <v>146</v>
      </c>
      <c r="AG367" s="7" t="s">
        <v>66</v>
      </c>
      <c r="AH367" s="7" t="s">
        <v>236</v>
      </c>
      <c r="AI367" s="4">
        <v>2.0</v>
      </c>
      <c r="AJ367" s="7" t="s">
        <v>119</v>
      </c>
      <c r="AK367" s="7" t="s">
        <v>170</v>
      </c>
      <c r="AL367" s="7">
        <f>VLOOKUP(Y367,'Crop Temp Lookup'!$A$22:$G$30,4)</f>
        <v>16</v>
      </c>
      <c r="AM367" s="7">
        <f>VLOOKUP(Y367,'Crop Temp Lookup'!$A$22:$G$30,5)</f>
        <v>20</v>
      </c>
      <c r="AN367" s="7">
        <f>VLOOKUP(Y367,'Crop Temp Lookup'!$A$22:$G$30,7)</f>
        <v>500</v>
      </c>
      <c r="AO367" s="7">
        <f>VLOOKUP(Y367,'Crop Temp Lookup'!$A$22:$H$30,8)</f>
        <v>1500</v>
      </c>
    </row>
    <row r="368" ht="12.75" customHeight="1">
      <c r="A368" s="7" t="s">
        <v>42</v>
      </c>
      <c r="B368" s="7" t="s">
        <v>128</v>
      </c>
      <c r="C368" s="12" t="s">
        <v>129</v>
      </c>
      <c r="D368" s="9" t="s">
        <v>45</v>
      </c>
      <c r="E368" s="9" t="s">
        <v>111</v>
      </c>
      <c r="F368" s="9" t="s">
        <v>103</v>
      </c>
      <c r="G368" s="9" t="s">
        <v>46</v>
      </c>
      <c r="H368" s="9" t="s">
        <v>47</v>
      </c>
      <c r="I368" s="9" t="s">
        <v>48</v>
      </c>
      <c r="J368" s="10" t="s">
        <v>49</v>
      </c>
      <c r="K368" s="10" t="s">
        <v>50</v>
      </c>
      <c r="L368" s="10" t="s">
        <v>51</v>
      </c>
      <c r="M368" s="10" t="s">
        <v>52</v>
      </c>
      <c r="N368" s="4" t="s">
        <v>53</v>
      </c>
      <c r="O368" s="4" t="s">
        <v>54</v>
      </c>
      <c r="X368" s="7" t="s">
        <v>131</v>
      </c>
      <c r="Y368" s="7" t="s">
        <v>310</v>
      </c>
      <c r="Z368" s="7" t="s">
        <v>311</v>
      </c>
      <c r="AA368" s="7" t="s">
        <v>312</v>
      </c>
      <c r="AB368" s="7" t="s">
        <v>61</v>
      </c>
      <c r="AC368" s="7" t="s">
        <v>62</v>
      </c>
      <c r="AD368" s="7" t="s">
        <v>63</v>
      </c>
      <c r="AE368" s="7" t="s">
        <v>85</v>
      </c>
      <c r="AF368" s="7" t="s">
        <v>146</v>
      </c>
      <c r="AG368" s="7" t="s">
        <v>66</v>
      </c>
      <c r="AH368" s="7" t="s">
        <v>236</v>
      </c>
      <c r="AI368" s="4">
        <v>2.0</v>
      </c>
      <c r="AJ368" s="7" t="s">
        <v>98</v>
      </c>
      <c r="AK368" s="7" t="s">
        <v>245</v>
      </c>
      <c r="AL368" s="7">
        <f>VLOOKUP(Y368,'Crop Temp Lookup'!$A$22:$G$30,4)</f>
        <v>16</v>
      </c>
      <c r="AM368" s="7">
        <f>VLOOKUP(Y368,'Crop Temp Lookup'!$A$22:$G$30,5)</f>
        <v>20</v>
      </c>
      <c r="AN368" s="7">
        <f>VLOOKUP(Y368,'Crop Temp Lookup'!$A$22:$G$30,7)</f>
        <v>500</v>
      </c>
      <c r="AO368" s="7">
        <f>VLOOKUP(Y368,'Crop Temp Lookup'!$A$22:$H$30,8)</f>
        <v>1500</v>
      </c>
    </row>
    <row r="369" ht="12.75" customHeight="1">
      <c r="A369" s="7" t="s">
        <v>42</v>
      </c>
      <c r="B369" s="7" t="s">
        <v>128</v>
      </c>
      <c r="C369" s="12" t="s">
        <v>129</v>
      </c>
      <c r="D369" s="9" t="s">
        <v>45</v>
      </c>
      <c r="E369" s="9" t="s">
        <v>111</v>
      </c>
      <c r="F369" s="9" t="s">
        <v>103</v>
      </c>
      <c r="G369" s="9" t="s">
        <v>46</v>
      </c>
      <c r="H369" s="9" t="s">
        <v>47</v>
      </c>
      <c r="I369" s="9" t="s">
        <v>48</v>
      </c>
      <c r="J369" s="10" t="s">
        <v>49</v>
      </c>
      <c r="K369" s="10" t="s">
        <v>50</v>
      </c>
      <c r="L369" s="10" t="s">
        <v>51</v>
      </c>
      <c r="M369" s="10" t="s">
        <v>52</v>
      </c>
      <c r="N369" s="4" t="s">
        <v>53</v>
      </c>
      <c r="O369" s="4" t="s">
        <v>54</v>
      </c>
      <c r="X369" s="7" t="s">
        <v>131</v>
      </c>
      <c r="Y369" s="7" t="s">
        <v>310</v>
      </c>
      <c r="Z369" s="7" t="s">
        <v>311</v>
      </c>
      <c r="AA369" s="7" t="s">
        <v>312</v>
      </c>
      <c r="AB369" s="7" t="s">
        <v>61</v>
      </c>
      <c r="AC369" s="7" t="s">
        <v>71</v>
      </c>
      <c r="AD369" s="7" t="s">
        <v>72</v>
      </c>
      <c r="AE369" s="7" t="s">
        <v>73</v>
      </c>
      <c r="AF369" s="7" t="s">
        <v>146</v>
      </c>
      <c r="AG369" s="7" t="s">
        <v>66</v>
      </c>
      <c r="AH369" s="7" t="s">
        <v>236</v>
      </c>
      <c r="AI369" s="4">
        <v>2.0</v>
      </c>
      <c r="AJ369" s="7" t="s">
        <v>118</v>
      </c>
      <c r="AK369" s="7" t="s">
        <v>99</v>
      </c>
      <c r="AL369" s="7">
        <f>VLOOKUP(Y369,'Crop Temp Lookup'!$A$22:$G$30,4)</f>
        <v>16</v>
      </c>
      <c r="AM369" s="7">
        <f>VLOOKUP(Y369,'Crop Temp Lookup'!$A$22:$G$30,5)</f>
        <v>20</v>
      </c>
      <c r="AN369" s="7">
        <f>VLOOKUP(Y369,'Crop Temp Lookup'!$A$22:$G$30,7)</f>
        <v>500</v>
      </c>
      <c r="AO369" s="7">
        <f>VLOOKUP(Y369,'Crop Temp Lookup'!$A$22:$H$30,8)</f>
        <v>1500</v>
      </c>
    </row>
    <row r="370" ht="12.75" customHeight="1">
      <c r="A370" s="7" t="s">
        <v>42</v>
      </c>
      <c r="B370" s="7" t="s">
        <v>134</v>
      </c>
      <c r="C370" s="12" t="s">
        <v>135</v>
      </c>
      <c r="D370" s="9" t="s">
        <v>46</v>
      </c>
      <c r="E370" s="9" t="s">
        <v>47</v>
      </c>
      <c r="F370" s="9" t="s">
        <v>48</v>
      </c>
      <c r="G370" s="9" t="s">
        <v>115</v>
      </c>
      <c r="H370" s="10" t="s">
        <v>49</v>
      </c>
      <c r="I370" s="10" t="s">
        <v>52</v>
      </c>
      <c r="J370" s="10" t="s">
        <v>50</v>
      </c>
      <c r="K370" s="4" t="s">
        <v>116</v>
      </c>
      <c r="L370" s="4" t="s">
        <v>54</v>
      </c>
      <c r="M370" s="4" t="s">
        <v>55</v>
      </c>
      <c r="X370" s="7" t="s">
        <v>136</v>
      </c>
      <c r="Y370" s="7" t="s">
        <v>310</v>
      </c>
      <c r="Z370" s="7" t="s">
        <v>311</v>
      </c>
      <c r="AA370" s="7" t="s">
        <v>312</v>
      </c>
      <c r="AB370" s="7" t="s">
        <v>61</v>
      </c>
      <c r="AC370" s="7" t="s">
        <v>61</v>
      </c>
      <c r="AD370" s="7" t="s">
        <v>82</v>
      </c>
      <c r="AE370" s="7" t="s">
        <v>64</v>
      </c>
      <c r="AF370" s="7" t="s">
        <v>146</v>
      </c>
      <c r="AG370" s="7" t="s">
        <v>66</v>
      </c>
      <c r="AH370" s="7" t="s">
        <v>236</v>
      </c>
      <c r="AI370" s="4">
        <v>2.0</v>
      </c>
      <c r="AJ370" s="7" t="s">
        <v>154</v>
      </c>
      <c r="AK370" s="7" t="s">
        <v>243</v>
      </c>
      <c r="AL370" s="7">
        <f>VLOOKUP(Y370,'Crop Temp Lookup'!$A$22:$G$30,4)</f>
        <v>16</v>
      </c>
      <c r="AM370" s="7">
        <f>VLOOKUP(Y370,'Crop Temp Lookup'!$A$22:$G$30,5)</f>
        <v>20</v>
      </c>
      <c r="AN370" s="7">
        <f>VLOOKUP(Y370,'Crop Temp Lookup'!$A$22:$G$30,7)</f>
        <v>500</v>
      </c>
      <c r="AO370" s="7">
        <f>VLOOKUP(Y370,'Crop Temp Lookup'!$A$22:$H$30,8)</f>
        <v>1500</v>
      </c>
    </row>
    <row r="371" ht="12.75" customHeight="1">
      <c r="A371" s="7" t="s">
        <v>42</v>
      </c>
      <c r="B371" s="7" t="s">
        <v>137</v>
      </c>
      <c r="C371" s="12" t="s">
        <v>138</v>
      </c>
      <c r="D371" s="9" t="s">
        <v>46</v>
      </c>
      <c r="E371" s="9" t="s">
        <v>47</v>
      </c>
      <c r="F371" s="9" t="s">
        <v>48</v>
      </c>
      <c r="G371" s="9" t="s">
        <v>115</v>
      </c>
      <c r="H371" s="10" t="s">
        <v>49</v>
      </c>
      <c r="I371" s="10" t="s">
        <v>52</v>
      </c>
      <c r="J371" s="10" t="s">
        <v>50</v>
      </c>
      <c r="K371" s="4" t="s">
        <v>116</v>
      </c>
      <c r="L371" s="4" t="s">
        <v>54</v>
      </c>
      <c r="M371" s="4" t="s">
        <v>55</v>
      </c>
      <c r="N371" s="9" t="s">
        <v>56</v>
      </c>
      <c r="O371" s="4" t="s">
        <v>78</v>
      </c>
      <c r="P371" s="4" t="s">
        <v>79</v>
      </c>
      <c r="Q371" s="4" t="s">
        <v>91</v>
      </c>
      <c r="R371" s="4" t="s">
        <v>124</v>
      </c>
      <c r="X371" s="7" t="s">
        <v>139</v>
      </c>
      <c r="Y371" s="7" t="s">
        <v>310</v>
      </c>
      <c r="Z371" s="7" t="s">
        <v>311</v>
      </c>
      <c r="AA371" s="7" t="s">
        <v>312</v>
      </c>
      <c r="AB371" s="7" t="s">
        <v>61</v>
      </c>
      <c r="AC371" s="7" t="s">
        <v>61</v>
      </c>
      <c r="AD371" s="7" t="s">
        <v>82</v>
      </c>
      <c r="AE371" s="7" t="s">
        <v>64</v>
      </c>
      <c r="AF371" s="7" t="s">
        <v>146</v>
      </c>
      <c r="AG371" s="7" t="s">
        <v>66</v>
      </c>
      <c r="AH371" s="7" t="s">
        <v>236</v>
      </c>
      <c r="AI371" s="4">
        <v>2.0</v>
      </c>
      <c r="AJ371" s="7" t="s">
        <v>154</v>
      </c>
      <c r="AK371" s="7" t="s">
        <v>243</v>
      </c>
      <c r="AL371" s="7">
        <f>VLOOKUP(Y371,'Crop Temp Lookup'!$A$22:$G$30,4)</f>
        <v>16</v>
      </c>
      <c r="AM371" s="7">
        <f>VLOOKUP(Y371,'Crop Temp Lookup'!$A$22:$G$30,5)</f>
        <v>20</v>
      </c>
      <c r="AN371" s="7">
        <f>VLOOKUP(Y371,'Crop Temp Lookup'!$A$22:$G$30,7)</f>
        <v>500</v>
      </c>
      <c r="AO371" s="7">
        <f>VLOOKUP(Y371,'Crop Temp Lookup'!$A$22:$H$30,8)</f>
        <v>1500</v>
      </c>
    </row>
    <row r="372" ht="12.75" customHeight="1">
      <c r="A372" s="7" t="s">
        <v>42</v>
      </c>
      <c r="B372" s="7" t="s">
        <v>100</v>
      </c>
      <c r="C372" s="12" t="s">
        <v>101</v>
      </c>
      <c r="D372" s="9" t="s">
        <v>102</v>
      </c>
      <c r="E372" s="9" t="s">
        <v>103</v>
      </c>
      <c r="F372" s="9" t="s">
        <v>104</v>
      </c>
      <c r="G372" s="9" t="s">
        <v>46</v>
      </c>
      <c r="H372" s="13"/>
      <c r="I372" s="13"/>
      <c r="J372" s="13"/>
      <c r="K372" s="13"/>
      <c r="X372" s="7" t="s">
        <v>105</v>
      </c>
      <c r="Y372" s="7" t="s">
        <v>313</v>
      </c>
      <c r="Z372" s="7" t="s">
        <v>314</v>
      </c>
      <c r="AA372" s="7" t="s">
        <v>239</v>
      </c>
      <c r="AB372" s="7" t="s">
        <v>61</v>
      </c>
      <c r="AC372" s="7" t="s">
        <v>61</v>
      </c>
      <c r="AD372" s="7" t="s">
        <v>127</v>
      </c>
      <c r="AE372" s="7" t="s">
        <v>183</v>
      </c>
      <c r="AF372" s="7" t="s">
        <v>315</v>
      </c>
      <c r="AG372" s="7" t="s">
        <v>199</v>
      </c>
      <c r="AH372" s="7" t="s">
        <v>316</v>
      </c>
      <c r="AI372" s="4">
        <v>22.0</v>
      </c>
      <c r="AJ372" s="7" t="s">
        <v>127</v>
      </c>
      <c r="AK372" s="7" t="s">
        <v>183</v>
      </c>
      <c r="AL372" s="4">
        <f>VLOOKUP(Y372,'Crop Temp Lookup'!$A$29:$G$29,4)</f>
        <v>21</v>
      </c>
      <c r="AM372" s="4">
        <f>VLOOKUP(Y372,'Crop Temp Lookup'!$A$29:$G$29,5)</f>
        <v>27</v>
      </c>
      <c r="AN372" s="7">
        <f>VLOOKUP(Y372,'Crop Temp Lookup'!$A$29:$G$29,7)</f>
        <v>1200</v>
      </c>
      <c r="AO372" s="7">
        <f>VLOOKUP(Y372,'Crop Temp Lookup'!$A$29:$H$29,8)</f>
        <v>1500</v>
      </c>
      <c r="AP372" s="4">
        <v>1500.0</v>
      </c>
      <c r="AQ372" s="4">
        <v>2500.0</v>
      </c>
    </row>
    <row r="373" ht="12.75" customHeight="1">
      <c r="A373" s="7" t="s">
        <v>42</v>
      </c>
      <c r="B373" s="7" t="s">
        <v>109</v>
      </c>
      <c r="C373" s="12" t="s">
        <v>110</v>
      </c>
      <c r="D373" s="9" t="s">
        <v>102</v>
      </c>
      <c r="E373" s="9" t="s">
        <v>111</v>
      </c>
      <c r="F373" s="9" t="s">
        <v>103</v>
      </c>
      <c r="G373" s="9" t="s">
        <v>104</v>
      </c>
      <c r="H373" s="9" t="s">
        <v>46</v>
      </c>
      <c r="I373" s="9" t="s">
        <v>53</v>
      </c>
      <c r="J373" s="9" t="s">
        <v>80</v>
      </c>
      <c r="K373" s="13"/>
      <c r="X373" s="7" t="s">
        <v>112</v>
      </c>
      <c r="Y373" s="7" t="s">
        <v>313</v>
      </c>
      <c r="Z373" s="7" t="s">
        <v>314</v>
      </c>
      <c r="AA373" s="7" t="s">
        <v>239</v>
      </c>
      <c r="AB373" s="7" t="s">
        <v>61</v>
      </c>
      <c r="AC373" s="7" t="s">
        <v>61</v>
      </c>
      <c r="AD373" s="7" t="s">
        <v>127</v>
      </c>
      <c r="AE373" s="7" t="s">
        <v>183</v>
      </c>
      <c r="AF373" s="7" t="s">
        <v>315</v>
      </c>
      <c r="AG373" s="7" t="s">
        <v>199</v>
      </c>
      <c r="AH373" s="7" t="s">
        <v>316</v>
      </c>
      <c r="AI373" s="4">
        <v>22.0</v>
      </c>
      <c r="AJ373" s="7" t="s">
        <v>127</v>
      </c>
      <c r="AK373" s="7" t="s">
        <v>183</v>
      </c>
      <c r="AL373" s="4">
        <f>VLOOKUP(Y373,'Crop Temp Lookup'!$A$29:$G$29,4)</f>
        <v>21</v>
      </c>
      <c r="AM373" s="4">
        <v>30.0</v>
      </c>
      <c r="AN373" s="7">
        <f>VLOOKUP(Y373,'Crop Temp Lookup'!$A$29:$G$29,7)</f>
        <v>1200</v>
      </c>
      <c r="AO373" s="7">
        <f>VLOOKUP(Y373,'Crop Temp Lookup'!$A$29:$H$29,8)</f>
        <v>1500</v>
      </c>
      <c r="AP373" s="4">
        <v>1500.0</v>
      </c>
      <c r="AQ373" s="4">
        <v>2500.0</v>
      </c>
    </row>
    <row r="374" ht="12.75" customHeight="1">
      <c r="A374" s="7" t="s">
        <v>42</v>
      </c>
      <c r="B374" s="7" t="s">
        <v>113</v>
      </c>
      <c r="C374" s="12" t="s">
        <v>114</v>
      </c>
      <c r="D374" s="9" t="s">
        <v>102</v>
      </c>
      <c r="E374" s="9" t="s">
        <v>111</v>
      </c>
      <c r="F374" s="9" t="s">
        <v>104</v>
      </c>
      <c r="G374" s="9" t="s">
        <v>46</v>
      </c>
      <c r="H374" s="9" t="s">
        <v>47</v>
      </c>
      <c r="I374" s="9" t="s">
        <v>48</v>
      </c>
      <c r="J374" s="9" t="s">
        <v>115</v>
      </c>
      <c r="K374" s="9" t="s">
        <v>50</v>
      </c>
      <c r="L374" s="4" t="s">
        <v>116</v>
      </c>
      <c r="X374" s="7" t="s">
        <v>117</v>
      </c>
      <c r="Y374" s="7" t="s">
        <v>313</v>
      </c>
      <c r="Z374" s="7" t="s">
        <v>314</v>
      </c>
      <c r="AA374" s="7" t="s">
        <v>239</v>
      </c>
      <c r="AB374" s="7" t="s">
        <v>61</v>
      </c>
      <c r="AC374" s="7" t="s">
        <v>61</v>
      </c>
      <c r="AD374" s="7" t="s">
        <v>127</v>
      </c>
      <c r="AE374" s="7" t="s">
        <v>183</v>
      </c>
      <c r="AF374" s="7" t="s">
        <v>315</v>
      </c>
      <c r="AG374" s="7" t="s">
        <v>199</v>
      </c>
      <c r="AH374" s="7" t="s">
        <v>316</v>
      </c>
      <c r="AI374" s="4">
        <v>22.0</v>
      </c>
      <c r="AJ374" s="7" t="s">
        <v>127</v>
      </c>
      <c r="AK374" s="7" t="s">
        <v>183</v>
      </c>
      <c r="AL374" s="4">
        <f>VLOOKUP(Y374,'Crop Temp Lookup'!$A$29:$G$29,4)</f>
        <v>21</v>
      </c>
      <c r="AM374" s="4">
        <v>30.0</v>
      </c>
      <c r="AN374" s="7">
        <f>VLOOKUP(Y374,'Crop Temp Lookup'!$A$29:$G$29,7)</f>
        <v>1200</v>
      </c>
      <c r="AO374" s="7">
        <f>VLOOKUP(Y374,'Crop Temp Lookup'!$A$29:$H$29,8)</f>
        <v>1500</v>
      </c>
      <c r="AP374" s="4">
        <v>1500.0</v>
      </c>
      <c r="AQ374" s="4">
        <v>2500.0</v>
      </c>
    </row>
    <row r="375" ht="12.75" customHeight="1">
      <c r="A375" s="7" t="s">
        <v>42</v>
      </c>
      <c r="B375" s="7" t="s">
        <v>176</v>
      </c>
      <c r="C375" s="12" t="s">
        <v>177</v>
      </c>
      <c r="D375" s="9" t="s">
        <v>178</v>
      </c>
      <c r="E375" s="13"/>
      <c r="F375" s="13"/>
      <c r="G375" s="13"/>
      <c r="H375" s="13"/>
      <c r="I375" s="13"/>
      <c r="J375" s="13"/>
      <c r="K375" s="13"/>
      <c r="X375" s="7" t="s">
        <v>179</v>
      </c>
      <c r="Y375" s="7" t="s">
        <v>313</v>
      </c>
      <c r="Z375" s="7" t="s">
        <v>314</v>
      </c>
      <c r="AA375" s="7" t="s">
        <v>239</v>
      </c>
      <c r="AB375" s="7" t="s">
        <v>61</v>
      </c>
      <c r="AC375" s="7" t="s">
        <v>61</v>
      </c>
      <c r="AD375" s="7" t="s">
        <v>127</v>
      </c>
      <c r="AE375" s="7" t="s">
        <v>183</v>
      </c>
      <c r="AF375" s="7" t="s">
        <v>315</v>
      </c>
      <c r="AG375" s="7" t="s">
        <v>199</v>
      </c>
      <c r="AH375" s="7" t="s">
        <v>316</v>
      </c>
      <c r="AI375" s="4">
        <v>22.0</v>
      </c>
      <c r="AJ375" s="7" t="s">
        <v>127</v>
      </c>
      <c r="AK375" s="7" t="s">
        <v>183</v>
      </c>
      <c r="AL375" s="4">
        <f>VLOOKUP(Y375,'Crop Temp Lookup'!$A$29:$G$29,4)</f>
        <v>21</v>
      </c>
      <c r="AM375" s="4">
        <v>30.0</v>
      </c>
      <c r="AN375" s="7">
        <f>VLOOKUP(Y375,'Crop Temp Lookup'!$A$29:$G$29,7)</f>
        <v>1200</v>
      </c>
      <c r="AO375" s="7">
        <f>VLOOKUP(Y375,'Crop Temp Lookup'!$A$29:$H$29,8)</f>
        <v>1500</v>
      </c>
      <c r="AP375" s="4">
        <v>1500.0</v>
      </c>
      <c r="AQ375" s="4">
        <v>2500.0</v>
      </c>
    </row>
    <row r="376" ht="12.75" customHeight="1">
      <c r="A376" s="7" t="s">
        <v>42</v>
      </c>
      <c r="B376" s="7" t="s">
        <v>186</v>
      </c>
      <c r="C376" s="12" t="s">
        <v>187</v>
      </c>
      <c r="D376" s="9" t="s">
        <v>178</v>
      </c>
      <c r="E376" s="9" t="s">
        <v>188</v>
      </c>
      <c r="F376" s="9" t="s">
        <v>189</v>
      </c>
      <c r="G376" s="9" t="s">
        <v>190</v>
      </c>
      <c r="H376" s="13"/>
      <c r="I376" s="13"/>
      <c r="J376" s="13"/>
      <c r="K376" s="13"/>
      <c r="X376" s="7" t="s">
        <v>191</v>
      </c>
      <c r="Y376" s="7" t="s">
        <v>313</v>
      </c>
      <c r="Z376" s="7" t="s">
        <v>314</v>
      </c>
      <c r="AA376" s="7" t="s">
        <v>239</v>
      </c>
      <c r="AB376" s="7" t="s">
        <v>61</v>
      </c>
      <c r="AC376" s="7" t="s">
        <v>61</v>
      </c>
      <c r="AD376" s="7" t="s">
        <v>127</v>
      </c>
      <c r="AE376" s="7" t="s">
        <v>183</v>
      </c>
      <c r="AF376" s="7" t="s">
        <v>315</v>
      </c>
      <c r="AG376" s="7" t="s">
        <v>199</v>
      </c>
      <c r="AH376" s="7" t="s">
        <v>316</v>
      </c>
      <c r="AI376" s="4">
        <v>22.0</v>
      </c>
      <c r="AJ376" s="7" t="s">
        <v>127</v>
      </c>
      <c r="AK376" s="7" t="s">
        <v>183</v>
      </c>
      <c r="AL376" s="4">
        <f>VLOOKUP(Y376,'Crop Temp Lookup'!$A$29:$G$29,4)</f>
        <v>21</v>
      </c>
      <c r="AM376" s="4">
        <v>30.0</v>
      </c>
      <c r="AN376" s="7">
        <f>VLOOKUP(Y376,'Crop Temp Lookup'!$A$29:$G$29,7)</f>
        <v>1200</v>
      </c>
      <c r="AO376" s="7">
        <f>VLOOKUP(Y376,'Crop Temp Lookup'!$A$29:$H$29,8)</f>
        <v>1500</v>
      </c>
      <c r="AP376" s="4">
        <v>1500.0</v>
      </c>
      <c r="AQ376" s="4">
        <v>2500.0</v>
      </c>
    </row>
    <row r="377" ht="12.75" customHeight="1">
      <c r="A377" s="7" t="s">
        <v>42</v>
      </c>
      <c r="B377" s="7" t="s">
        <v>134</v>
      </c>
      <c r="C377" s="12" t="s">
        <v>135</v>
      </c>
      <c r="D377" s="9" t="s">
        <v>46</v>
      </c>
      <c r="E377" s="9" t="s">
        <v>47</v>
      </c>
      <c r="F377" s="9" t="s">
        <v>48</v>
      </c>
      <c r="G377" s="9" t="s">
        <v>115</v>
      </c>
      <c r="H377" s="10" t="s">
        <v>49</v>
      </c>
      <c r="I377" s="10" t="s">
        <v>52</v>
      </c>
      <c r="J377" s="10" t="s">
        <v>50</v>
      </c>
      <c r="K377" s="4" t="s">
        <v>116</v>
      </c>
      <c r="L377" s="4" t="s">
        <v>54</v>
      </c>
      <c r="M377" s="4" t="s">
        <v>55</v>
      </c>
      <c r="X377" s="7" t="s">
        <v>136</v>
      </c>
      <c r="Y377" s="7" t="s">
        <v>313</v>
      </c>
      <c r="Z377" s="7" t="s">
        <v>314</v>
      </c>
      <c r="AA377" s="7" t="s">
        <v>239</v>
      </c>
      <c r="AB377" s="7" t="s">
        <v>61</v>
      </c>
      <c r="AC377" s="7" t="s">
        <v>61</v>
      </c>
      <c r="AD377" s="7" t="s">
        <v>127</v>
      </c>
      <c r="AE377" s="7" t="s">
        <v>183</v>
      </c>
      <c r="AF377" s="7" t="s">
        <v>315</v>
      </c>
      <c r="AG377" s="7" t="s">
        <v>199</v>
      </c>
      <c r="AH377" s="7" t="s">
        <v>316</v>
      </c>
      <c r="AI377" s="4">
        <v>22.0</v>
      </c>
      <c r="AJ377" s="7" t="s">
        <v>127</v>
      </c>
      <c r="AK377" s="7" t="s">
        <v>183</v>
      </c>
      <c r="AL377" s="4">
        <f>VLOOKUP(Y377,'Crop Temp Lookup'!$A$29:$G$29,4)</f>
        <v>21</v>
      </c>
      <c r="AM377" s="4">
        <v>30.0</v>
      </c>
      <c r="AN377" s="7">
        <f>VLOOKUP(Y377,'Crop Temp Lookup'!$A$29:$G$29,7)</f>
        <v>1200</v>
      </c>
      <c r="AO377" s="7">
        <f>VLOOKUP(Y377,'Crop Temp Lookup'!$A$29:$H$29,8)</f>
        <v>1500</v>
      </c>
      <c r="AP377" s="4">
        <v>1500.0</v>
      </c>
      <c r="AQ377" s="4">
        <v>2500.0</v>
      </c>
    </row>
    <row r="378" ht="12.75" customHeight="1">
      <c r="A378" s="7" t="s">
        <v>42</v>
      </c>
      <c r="B378" s="7" t="s">
        <v>76</v>
      </c>
      <c r="C378" s="12" t="s">
        <v>77</v>
      </c>
      <c r="D378" s="9" t="s">
        <v>45</v>
      </c>
      <c r="E378" s="9" t="s">
        <v>46</v>
      </c>
      <c r="F378" s="9" t="s">
        <v>48</v>
      </c>
      <c r="G378" s="9" t="s">
        <v>49</v>
      </c>
      <c r="H378" s="9" t="s">
        <v>52</v>
      </c>
      <c r="I378" s="9" t="s">
        <v>53</v>
      </c>
      <c r="J378" s="9" t="s">
        <v>54</v>
      </c>
      <c r="K378" s="4" t="s">
        <v>55</v>
      </c>
      <c r="L378" s="4" t="s">
        <v>56</v>
      </c>
      <c r="M378" s="11" t="s">
        <v>57</v>
      </c>
      <c r="N378" s="4" t="s">
        <v>78</v>
      </c>
      <c r="O378" s="4" t="s">
        <v>79</v>
      </c>
      <c r="P378" s="4" t="s">
        <v>80</v>
      </c>
      <c r="X378" s="7" t="s">
        <v>81</v>
      </c>
      <c r="Y378" s="7" t="s">
        <v>317</v>
      </c>
      <c r="Z378" s="7" t="s">
        <v>318</v>
      </c>
      <c r="AA378" s="7" t="s">
        <v>319</v>
      </c>
      <c r="AB378" s="7" t="s">
        <v>61</v>
      </c>
      <c r="AC378" s="7" t="s">
        <v>62</v>
      </c>
      <c r="AD378" s="7" t="s">
        <v>85</v>
      </c>
      <c r="AE378" s="7" t="s">
        <v>64</v>
      </c>
      <c r="AF378" s="7" t="s">
        <v>320</v>
      </c>
      <c r="AG378" s="7" t="s">
        <v>66</v>
      </c>
      <c r="AH378" s="7" t="s">
        <v>321</v>
      </c>
      <c r="AI378" s="4">
        <v>5.0</v>
      </c>
      <c r="AJ378" s="7" t="s">
        <v>72</v>
      </c>
      <c r="AK378" s="7" t="s">
        <v>69</v>
      </c>
      <c r="AL378" s="7">
        <f>VLOOKUP(Y378,'Crop Temp Lookup'!$A$23:$G$29,4)</f>
        <v>18</v>
      </c>
      <c r="AM378" s="7">
        <f>VLOOKUP(Y378,'Crop Temp Lookup'!$A$23:$G$29,5)</f>
        <v>35</v>
      </c>
      <c r="AN378" s="7">
        <f>VLOOKUP(Y378,'Crop Temp Lookup'!$A$23:$G$29,7)</f>
        <v>500</v>
      </c>
      <c r="AO378" s="7">
        <f>VLOOKUP(Y378,'Crop Temp Lookup'!$A$23:$H$23,8)</f>
        <v>750</v>
      </c>
      <c r="AP378" s="4">
        <v>350.0</v>
      </c>
      <c r="AQ378" s="4">
        <v>500.0</v>
      </c>
    </row>
    <row r="379" ht="12.75" customHeight="1">
      <c r="A379" s="7" t="s">
        <v>42</v>
      </c>
      <c r="B379" s="7" t="s">
        <v>76</v>
      </c>
      <c r="C379" s="12" t="s">
        <v>77</v>
      </c>
      <c r="D379" s="9" t="s">
        <v>45</v>
      </c>
      <c r="E379" s="9" t="s">
        <v>46</v>
      </c>
      <c r="F379" s="9" t="s">
        <v>48</v>
      </c>
      <c r="G379" s="9" t="s">
        <v>49</v>
      </c>
      <c r="H379" s="9" t="s">
        <v>52</v>
      </c>
      <c r="I379" s="9" t="s">
        <v>53</v>
      </c>
      <c r="J379" s="9" t="s">
        <v>54</v>
      </c>
      <c r="K379" s="4" t="s">
        <v>55</v>
      </c>
      <c r="L379" s="4" t="s">
        <v>56</v>
      </c>
      <c r="M379" s="11" t="s">
        <v>57</v>
      </c>
      <c r="N379" s="4" t="s">
        <v>78</v>
      </c>
      <c r="O379" s="4" t="s">
        <v>79</v>
      </c>
      <c r="P379" s="4" t="s">
        <v>80</v>
      </c>
      <c r="X379" s="7" t="s">
        <v>81</v>
      </c>
      <c r="Y379" s="7" t="s">
        <v>317</v>
      </c>
      <c r="Z379" s="7" t="s">
        <v>318</v>
      </c>
      <c r="AA379" s="7" t="s">
        <v>319</v>
      </c>
      <c r="AB379" s="7" t="s">
        <v>61</v>
      </c>
      <c r="AC379" s="7" t="s">
        <v>71</v>
      </c>
      <c r="AD379" s="7" t="s">
        <v>84</v>
      </c>
      <c r="AE379" s="7" t="s">
        <v>126</v>
      </c>
      <c r="AF379" s="7" t="s">
        <v>320</v>
      </c>
      <c r="AG379" s="7" t="s">
        <v>66</v>
      </c>
      <c r="AH379" s="7" t="s">
        <v>321</v>
      </c>
      <c r="AI379" s="4">
        <v>5.0</v>
      </c>
      <c r="AJ379" s="7" t="s">
        <v>153</v>
      </c>
      <c r="AK379" s="7" t="s">
        <v>64</v>
      </c>
      <c r="AL379" s="7">
        <f>VLOOKUP(Y379,'Crop Temp Lookup'!$A$23:$G$29,4)</f>
        <v>18</v>
      </c>
      <c r="AM379" s="7">
        <f>VLOOKUP(Y379,'Crop Temp Lookup'!$A$23:$G$29,5)</f>
        <v>35</v>
      </c>
      <c r="AN379" s="7">
        <f>VLOOKUP(Y379,'Crop Temp Lookup'!$A$23:$G$29,7)</f>
        <v>500</v>
      </c>
      <c r="AO379" s="7">
        <f>VLOOKUP(Y379,'Crop Temp Lookup'!$A$23:$H$23,8)</f>
        <v>750</v>
      </c>
      <c r="AP379" s="4">
        <v>350.0</v>
      </c>
      <c r="AQ379" s="4">
        <v>500.0</v>
      </c>
    </row>
    <row r="380" ht="12.75" customHeight="1">
      <c r="A380" s="7" t="s">
        <v>42</v>
      </c>
      <c r="B380" s="7" t="s">
        <v>86</v>
      </c>
      <c r="C380" s="12" t="s">
        <v>87</v>
      </c>
      <c r="D380" s="9" t="s">
        <v>48</v>
      </c>
      <c r="E380" s="9" t="s">
        <v>49</v>
      </c>
      <c r="F380" s="9" t="s">
        <v>52</v>
      </c>
      <c r="G380" s="9" t="s">
        <v>51</v>
      </c>
      <c r="H380" s="9" t="s">
        <v>53</v>
      </c>
      <c r="I380" s="9" t="s">
        <v>54</v>
      </c>
      <c r="J380" s="9" t="s">
        <v>55</v>
      </c>
      <c r="K380" s="4" t="s">
        <v>88</v>
      </c>
      <c r="L380" s="9" t="s">
        <v>56</v>
      </c>
      <c r="M380" s="11" t="s">
        <v>57</v>
      </c>
      <c r="N380" s="4" t="s">
        <v>78</v>
      </c>
      <c r="O380" s="4" t="s">
        <v>89</v>
      </c>
      <c r="P380" s="4" t="s">
        <v>90</v>
      </c>
      <c r="Q380" s="4" t="s">
        <v>79</v>
      </c>
      <c r="R380" s="4" t="s">
        <v>80</v>
      </c>
      <c r="S380" s="4" t="s">
        <v>91</v>
      </c>
      <c r="X380" s="7" t="s">
        <v>92</v>
      </c>
      <c r="Y380" s="7" t="s">
        <v>317</v>
      </c>
      <c r="Z380" s="7" t="s">
        <v>318</v>
      </c>
      <c r="AA380" s="7" t="s">
        <v>319</v>
      </c>
      <c r="AB380" s="7" t="s">
        <v>61</v>
      </c>
      <c r="AC380" s="7" t="s">
        <v>62</v>
      </c>
      <c r="AD380" s="7" t="s">
        <v>98</v>
      </c>
      <c r="AE380" s="7" t="s">
        <v>64</v>
      </c>
      <c r="AF380" s="7" t="s">
        <v>320</v>
      </c>
      <c r="AG380" s="7" t="s">
        <v>66</v>
      </c>
      <c r="AH380" s="7" t="s">
        <v>321</v>
      </c>
      <c r="AI380" s="4">
        <v>5.0</v>
      </c>
      <c r="AJ380" s="7" t="s">
        <v>72</v>
      </c>
      <c r="AK380" s="7" t="s">
        <v>99</v>
      </c>
      <c r="AL380" s="7">
        <f>VLOOKUP(Y380,'Crop Temp Lookup'!$A$23:$G$29,4)</f>
        <v>18</v>
      </c>
      <c r="AM380" s="7">
        <f>VLOOKUP(Y380,'Crop Temp Lookup'!$A$23:$G$29,5)</f>
        <v>35</v>
      </c>
      <c r="AN380" s="7">
        <f>VLOOKUP(Y380,'Crop Temp Lookup'!$A$23:$G$29,7)</f>
        <v>500</v>
      </c>
      <c r="AO380" s="7">
        <f>VLOOKUP(Y380,'Crop Temp Lookup'!$A$23:$H$23,8)</f>
        <v>750</v>
      </c>
      <c r="AP380" s="4">
        <v>350.0</v>
      </c>
      <c r="AQ380" s="4">
        <v>500.0</v>
      </c>
    </row>
    <row r="381" ht="12.75" customHeight="1">
      <c r="A381" s="7" t="s">
        <v>42</v>
      </c>
      <c r="B381" s="7" t="s">
        <v>86</v>
      </c>
      <c r="C381" s="12" t="s">
        <v>87</v>
      </c>
      <c r="D381" s="9" t="s">
        <v>48</v>
      </c>
      <c r="E381" s="9" t="s">
        <v>49</v>
      </c>
      <c r="F381" s="9" t="s">
        <v>52</v>
      </c>
      <c r="G381" s="9" t="s">
        <v>51</v>
      </c>
      <c r="H381" s="9" t="s">
        <v>53</v>
      </c>
      <c r="I381" s="9" t="s">
        <v>54</v>
      </c>
      <c r="J381" s="9" t="s">
        <v>55</v>
      </c>
      <c r="K381" s="4" t="s">
        <v>88</v>
      </c>
      <c r="L381" s="9" t="s">
        <v>56</v>
      </c>
      <c r="M381" s="11" t="s">
        <v>57</v>
      </c>
      <c r="N381" s="4" t="s">
        <v>78</v>
      </c>
      <c r="O381" s="4" t="s">
        <v>89</v>
      </c>
      <c r="P381" s="4" t="s">
        <v>90</v>
      </c>
      <c r="Q381" s="4" t="s">
        <v>79</v>
      </c>
      <c r="R381" s="4" t="s">
        <v>80</v>
      </c>
      <c r="S381" s="4" t="s">
        <v>91</v>
      </c>
      <c r="X381" s="7" t="s">
        <v>92</v>
      </c>
      <c r="Y381" s="7" t="s">
        <v>317</v>
      </c>
      <c r="Z381" s="7" t="s">
        <v>318</v>
      </c>
      <c r="AA381" s="7" t="s">
        <v>319</v>
      </c>
      <c r="AB381" s="7" t="s">
        <v>61</v>
      </c>
      <c r="AC381" s="7" t="s">
        <v>71</v>
      </c>
      <c r="AD381" s="7" t="s">
        <v>72</v>
      </c>
      <c r="AE381" s="7" t="s">
        <v>84</v>
      </c>
      <c r="AF381" s="7" t="s">
        <v>320</v>
      </c>
      <c r="AG381" s="7" t="s">
        <v>66</v>
      </c>
      <c r="AH381" s="7" t="s">
        <v>321</v>
      </c>
      <c r="AI381" s="4">
        <v>5.0</v>
      </c>
      <c r="AJ381" s="7" t="s">
        <v>108</v>
      </c>
      <c r="AK381" s="7" t="s">
        <v>85</v>
      </c>
      <c r="AL381" s="7">
        <f>VLOOKUP(Y381,'Crop Temp Lookup'!$A$23:$G$29,4)</f>
        <v>18</v>
      </c>
      <c r="AM381" s="7">
        <f>VLOOKUP(Y381,'Crop Temp Lookup'!$A$23:$G$29,5)</f>
        <v>35</v>
      </c>
      <c r="AN381" s="7">
        <f>VLOOKUP(Y381,'Crop Temp Lookup'!$A$23:$G$29,7)</f>
        <v>500</v>
      </c>
      <c r="AO381" s="7">
        <f>VLOOKUP(Y381,'Crop Temp Lookup'!$A$23:$H$23,8)</f>
        <v>750</v>
      </c>
      <c r="AP381" s="4">
        <v>350.0</v>
      </c>
      <c r="AQ381" s="4">
        <v>500.0</v>
      </c>
    </row>
    <row r="382" ht="12.75" customHeight="1">
      <c r="A382" s="7" t="s">
        <v>42</v>
      </c>
      <c r="B382" s="7" t="s">
        <v>95</v>
      </c>
      <c r="C382" s="12" t="s">
        <v>96</v>
      </c>
      <c r="D382" s="9" t="s">
        <v>48</v>
      </c>
      <c r="E382" s="14" t="s">
        <v>52</v>
      </c>
      <c r="F382" s="14" t="s">
        <v>51</v>
      </c>
      <c r="G382" s="4" t="s">
        <v>55</v>
      </c>
      <c r="H382" s="4" t="s">
        <v>88</v>
      </c>
      <c r="I382" s="4" t="s">
        <v>56</v>
      </c>
      <c r="J382" s="9" t="s">
        <v>90</v>
      </c>
      <c r="K382" s="4" t="s">
        <v>79</v>
      </c>
      <c r="L382" s="4" t="s">
        <v>80</v>
      </c>
      <c r="O382" s="9"/>
      <c r="X382" s="7" t="s">
        <v>97</v>
      </c>
      <c r="Y382" s="7" t="s">
        <v>317</v>
      </c>
      <c r="Z382" s="7" t="s">
        <v>318</v>
      </c>
      <c r="AA382" s="7" t="s">
        <v>319</v>
      </c>
      <c r="AB382" s="7" t="s">
        <v>61</v>
      </c>
      <c r="AC382" s="7" t="s">
        <v>61</v>
      </c>
      <c r="AD382" s="7" t="s">
        <v>98</v>
      </c>
      <c r="AE382" s="7" t="s">
        <v>64</v>
      </c>
      <c r="AF382" s="7" t="s">
        <v>320</v>
      </c>
      <c r="AG382" s="7" t="s">
        <v>66</v>
      </c>
      <c r="AH382" s="7" t="s">
        <v>321</v>
      </c>
      <c r="AI382" s="4">
        <v>5.0</v>
      </c>
      <c r="AJ382" s="7" t="s">
        <v>72</v>
      </c>
      <c r="AK382" s="7" t="s">
        <v>99</v>
      </c>
      <c r="AL382" s="7">
        <f>VLOOKUP(Y382,'Crop Temp Lookup'!$A$23:$G$29,4)</f>
        <v>18</v>
      </c>
      <c r="AM382" s="7">
        <f>VLOOKUP(Y382,'Crop Temp Lookup'!$A$23:$G$29,5)</f>
        <v>35</v>
      </c>
      <c r="AN382" s="7">
        <f>VLOOKUP(Y382,'Crop Temp Lookup'!$A$23:$G$29,7)</f>
        <v>500</v>
      </c>
      <c r="AO382" s="7">
        <f>VLOOKUP(Y382,'Crop Temp Lookup'!$A$23:$H$23,8)</f>
        <v>750</v>
      </c>
      <c r="AP382" s="4">
        <v>350.0</v>
      </c>
      <c r="AQ382" s="4">
        <v>500.0</v>
      </c>
    </row>
    <row r="383" ht="12.75" customHeight="1">
      <c r="A383" s="7" t="s">
        <v>42</v>
      </c>
      <c r="B383" s="7" t="s">
        <v>100</v>
      </c>
      <c r="C383" s="12" t="s">
        <v>101</v>
      </c>
      <c r="D383" s="9" t="s">
        <v>102</v>
      </c>
      <c r="E383" s="9" t="s">
        <v>103</v>
      </c>
      <c r="F383" s="9" t="s">
        <v>104</v>
      </c>
      <c r="G383" s="9" t="s">
        <v>46</v>
      </c>
      <c r="H383" s="13"/>
      <c r="I383" s="13"/>
      <c r="J383" s="13"/>
      <c r="K383" s="13"/>
      <c r="X383" s="7" t="s">
        <v>105</v>
      </c>
      <c r="Y383" s="7" t="s">
        <v>317</v>
      </c>
      <c r="Z383" s="7" t="s">
        <v>318</v>
      </c>
      <c r="AA383" s="7" t="s">
        <v>319</v>
      </c>
      <c r="AB383" s="7" t="s">
        <v>61</v>
      </c>
      <c r="AC383" s="7" t="s">
        <v>61</v>
      </c>
      <c r="AD383" s="7" t="s">
        <v>150</v>
      </c>
      <c r="AE383" s="7" t="s">
        <v>151</v>
      </c>
      <c r="AF383" s="7" t="s">
        <v>320</v>
      </c>
      <c r="AG383" s="7" t="s">
        <v>66</v>
      </c>
      <c r="AH383" s="7" t="s">
        <v>322</v>
      </c>
      <c r="AI383" s="4">
        <v>5.0</v>
      </c>
      <c r="AJ383" s="7" t="s">
        <v>127</v>
      </c>
      <c r="AK383" s="7" t="s">
        <v>75</v>
      </c>
      <c r="AL383" s="7">
        <f>VLOOKUP(Y383,'Crop Temp Lookup'!$A$23:$G$29,4)</f>
        <v>18</v>
      </c>
      <c r="AM383" s="7">
        <f>VLOOKUP(Y383,'Crop Temp Lookup'!$A$23:$G$29,5)</f>
        <v>35</v>
      </c>
      <c r="AN383" s="7">
        <f>VLOOKUP(Y383,'Crop Temp Lookup'!$A$23:$G$29,7)</f>
        <v>500</v>
      </c>
      <c r="AO383" s="7">
        <f>VLOOKUP(Y383,'Crop Temp Lookup'!$A$23:$H$23,8)</f>
        <v>750</v>
      </c>
      <c r="AP383" s="4">
        <v>350.0</v>
      </c>
      <c r="AQ383" s="4">
        <v>500.0</v>
      </c>
    </row>
    <row r="384" ht="12.75" customHeight="1">
      <c r="A384" s="7" t="s">
        <v>42</v>
      </c>
      <c r="B384" s="7" t="s">
        <v>109</v>
      </c>
      <c r="C384" s="12" t="s">
        <v>110</v>
      </c>
      <c r="D384" s="9" t="s">
        <v>102</v>
      </c>
      <c r="E384" s="9" t="s">
        <v>111</v>
      </c>
      <c r="F384" s="9" t="s">
        <v>103</v>
      </c>
      <c r="G384" s="9" t="s">
        <v>104</v>
      </c>
      <c r="H384" s="9" t="s">
        <v>46</v>
      </c>
      <c r="I384" s="9" t="s">
        <v>53</v>
      </c>
      <c r="J384" s="9" t="s">
        <v>80</v>
      </c>
      <c r="K384" s="13"/>
      <c r="X384" s="7" t="s">
        <v>112</v>
      </c>
      <c r="Y384" s="7" t="s">
        <v>317</v>
      </c>
      <c r="Z384" s="7" t="s">
        <v>318</v>
      </c>
      <c r="AA384" s="7" t="s">
        <v>319</v>
      </c>
      <c r="AB384" s="7" t="s">
        <v>61</v>
      </c>
      <c r="AC384" s="7" t="s">
        <v>62</v>
      </c>
      <c r="AD384" s="7" t="s">
        <v>153</v>
      </c>
      <c r="AE384" s="7" t="s">
        <v>63</v>
      </c>
      <c r="AF384" s="7" t="s">
        <v>320</v>
      </c>
      <c r="AG384" s="7" t="s">
        <v>66</v>
      </c>
      <c r="AH384" s="7" t="s">
        <v>322</v>
      </c>
      <c r="AI384" s="4">
        <v>5.0</v>
      </c>
      <c r="AJ384" s="7" t="s">
        <v>149</v>
      </c>
      <c r="AK384" s="7" t="s">
        <v>93</v>
      </c>
      <c r="AL384" s="7">
        <f>VLOOKUP(Y384,'Crop Temp Lookup'!$A$23:$G$29,4)</f>
        <v>18</v>
      </c>
      <c r="AM384" s="7">
        <f>VLOOKUP(Y384,'Crop Temp Lookup'!$A$23:$G$29,5)</f>
        <v>35</v>
      </c>
      <c r="AN384" s="7">
        <f>VLOOKUP(Y384,'Crop Temp Lookup'!$A$23:$G$29,7)</f>
        <v>500</v>
      </c>
      <c r="AO384" s="7">
        <f>VLOOKUP(Y384,'Crop Temp Lookup'!$A$23:$H$23,8)</f>
        <v>750</v>
      </c>
      <c r="AP384" s="4">
        <v>350.0</v>
      </c>
      <c r="AQ384" s="4">
        <v>500.0</v>
      </c>
    </row>
    <row r="385" ht="12.75" customHeight="1">
      <c r="A385" s="7" t="s">
        <v>42</v>
      </c>
      <c r="B385" s="7" t="s">
        <v>109</v>
      </c>
      <c r="C385" s="12" t="s">
        <v>110</v>
      </c>
      <c r="D385" s="9" t="s">
        <v>102</v>
      </c>
      <c r="E385" s="9" t="s">
        <v>111</v>
      </c>
      <c r="F385" s="9" t="s">
        <v>103</v>
      </c>
      <c r="G385" s="9" t="s">
        <v>104</v>
      </c>
      <c r="H385" s="9" t="s">
        <v>46</v>
      </c>
      <c r="I385" s="9" t="s">
        <v>53</v>
      </c>
      <c r="J385" s="9" t="s">
        <v>80</v>
      </c>
      <c r="K385" s="13"/>
      <c r="X385" s="7" t="s">
        <v>112</v>
      </c>
      <c r="Y385" s="7" t="s">
        <v>317</v>
      </c>
      <c r="Z385" s="7" t="s">
        <v>318</v>
      </c>
      <c r="AA385" s="7" t="s">
        <v>319</v>
      </c>
      <c r="AB385" s="7" t="s">
        <v>61</v>
      </c>
      <c r="AC385" s="7" t="s">
        <v>71</v>
      </c>
      <c r="AD385" s="7" t="s">
        <v>72</v>
      </c>
      <c r="AE385" s="7" t="s">
        <v>69</v>
      </c>
      <c r="AF385" s="7" t="s">
        <v>320</v>
      </c>
      <c r="AG385" s="7" t="s">
        <v>66</v>
      </c>
      <c r="AH385" s="7" t="s">
        <v>322</v>
      </c>
      <c r="AI385" s="4">
        <v>5.0</v>
      </c>
      <c r="AJ385" s="7" t="s">
        <v>108</v>
      </c>
      <c r="AK385" s="7" t="s">
        <v>75</v>
      </c>
      <c r="AL385" s="7">
        <f>VLOOKUP(Y385,'Crop Temp Lookup'!$A$23:$G$29,4)</f>
        <v>18</v>
      </c>
      <c r="AM385" s="7">
        <f>VLOOKUP(Y385,'Crop Temp Lookup'!$A$23:$G$29,5)</f>
        <v>35</v>
      </c>
      <c r="AN385" s="7">
        <f>VLOOKUP(Y385,'Crop Temp Lookup'!$A$23:$G$29,7)</f>
        <v>500</v>
      </c>
      <c r="AO385" s="7">
        <f>VLOOKUP(Y385,'Crop Temp Lookup'!$A$23:$H$23,8)</f>
        <v>750</v>
      </c>
      <c r="AP385" s="4">
        <v>350.0</v>
      </c>
      <c r="AQ385" s="4">
        <v>500.0</v>
      </c>
    </row>
    <row r="386" ht="12.75" customHeight="1">
      <c r="A386" s="7" t="s">
        <v>42</v>
      </c>
      <c r="B386" s="7" t="s">
        <v>113</v>
      </c>
      <c r="C386" s="12" t="s">
        <v>114</v>
      </c>
      <c r="D386" s="9" t="s">
        <v>102</v>
      </c>
      <c r="E386" s="9" t="s">
        <v>111</v>
      </c>
      <c r="F386" s="9" t="s">
        <v>104</v>
      </c>
      <c r="G386" s="9" t="s">
        <v>46</v>
      </c>
      <c r="H386" s="9" t="s">
        <v>47</v>
      </c>
      <c r="I386" s="9" t="s">
        <v>48</v>
      </c>
      <c r="J386" s="9" t="s">
        <v>115</v>
      </c>
      <c r="K386" s="9" t="s">
        <v>50</v>
      </c>
      <c r="L386" s="4" t="s">
        <v>116</v>
      </c>
      <c r="X386" s="7" t="s">
        <v>117</v>
      </c>
      <c r="Y386" s="7" t="s">
        <v>317</v>
      </c>
      <c r="Z386" s="7" t="s">
        <v>318</v>
      </c>
      <c r="AA386" s="7" t="s">
        <v>319</v>
      </c>
      <c r="AB386" s="7" t="s">
        <v>61</v>
      </c>
      <c r="AC386" s="7" t="s">
        <v>62</v>
      </c>
      <c r="AD386" s="7" t="s">
        <v>82</v>
      </c>
      <c r="AE386" s="7" t="s">
        <v>64</v>
      </c>
      <c r="AF386" s="7" t="s">
        <v>320</v>
      </c>
      <c r="AG386" s="7" t="s">
        <v>66</v>
      </c>
      <c r="AH386" s="7" t="s">
        <v>323</v>
      </c>
      <c r="AI386" s="4">
        <v>4.0</v>
      </c>
      <c r="AJ386" s="7" t="s">
        <v>93</v>
      </c>
      <c r="AK386" s="7" t="s">
        <v>133</v>
      </c>
      <c r="AL386" s="7">
        <f>VLOOKUP(Y386,'Crop Temp Lookup'!$A$23:$G$29,4)</f>
        <v>18</v>
      </c>
      <c r="AM386" s="7">
        <f>VLOOKUP(Y386,'Crop Temp Lookup'!$A$23:$G$29,5)</f>
        <v>35</v>
      </c>
      <c r="AN386" s="7">
        <f>VLOOKUP(Y386,'Crop Temp Lookup'!$A$23:$G$29,7)</f>
        <v>500</v>
      </c>
      <c r="AO386" s="7">
        <f>VLOOKUP(Y386,'Crop Temp Lookup'!$A$23:$H$23,8)</f>
        <v>750</v>
      </c>
      <c r="AP386" s="4">
        <v>350.0</v>
      </c>
      <c r="AQ386" s="4">
        <v>500.0</v>
      </c>
    </row>
    <row r="387" ht="12.75" customHeight="1">
      <c r="A387" s="7" t="s">
        <v>42</v>
      </c>
      <c r="B387" s="7" t="s">
        <v>113</v>
      </c>
      <c r="C387" s="12" t="s">
        <v>114</v>
      </c>
      <c r="D387" s="9" t="s">
        <v>102</v>
      </c>
      <c r="E387" s="9" t="s">
        <v>111</v>
      </c>
      <c r="F387" s="9" t="s">
        <v>104</v>
      </c>
      <c r="G387" s="9" t="s">
        <v>46</v>
      </c>
      <c r="H387" s="9" t="s">
        <v>47</v>
      </c>
      <c r="I387" s="9" t="s">
        <v>48</v>
      </c>
      <c r="J387" s="9" t="s">
        <v>115</v>
      </c>
      <c r="K387" s="9" t="s">
        <v>50</v>
      </c>
      <c r="L387" s="4" t="s">
        <v>116</v>
      </c>
      <c r="X387" s="7" t="s">
        <v>117</v>
      </c>
      <c r="Y387" s="7" t="s">
        <v>317</v>
      </c>
      <c r="Z387" s="7" t="s">
        <v>318</v>
      </c>
      <c r="AA387" s="7" t="s">
        <v>319</v>
      </c>
      <c r="AB387" s="7" t="s">
        <v>61</v>
      </c>
      <c r="AC387" s="7" t="s">
        <v>71</v>
      </c>
      <c r="AD387" s="7" t="s">
        <v>84</v>
      </c>
      <c r="AE387" s="7" t="s">
        <v>126</v>
      </c>
      <c r="AF387" s="7" t="s">
        <v>320</v>
      </c>
      <c r="AG387" s="7" t="s">
        <v>66</v>
      </c>
      <c r="AH387" s="7" t="s">
        <v>323</v>
      </c>
      <c r="AI387" s="4">
        <v>4.0</v>
      </c>
      <c r="AJ387" s="7" t="s">
        <v>230</v>
      </c>
      <c r="AK387" s="7" t="s">
        <v>153</v>
      </c>
      <c r="AL387" s="7">
        <f>VLOOKUP(Y387,'Crop Temp Lookup'!$A$23:$G$29,4)</f>
        <v>18</v>
      </c>
      <c r="AM387" s="7">
        <f>VLOOKUP(Y387,'Crop Temp Lookup'!$A$23:$G$29,5)</f>
        <v>35</v>
      </c>
      <c r="AN387" s="7">
        <f>VLOOKUP(Y387,'Crop Temp Lookup'!$A$23:$G$29,7)</f>
        <v>500</v>
      </c>
      <c r="AO387" s="7">
        <f>VLOOKUP(Y387,'Crop Temp Lookup'!$A$23:$H$23,8)</f>
        <v>750</v>
      </c>
      <c r="AP387" s="4">
        <v>350.0</v>
      </c>
      <c r="AQ387" s="4">
        <v>500.0</v>
      </c>
    </row>
    <row r="388" ht="12.75" customHeight="1">
      <c r="A388" s="7" t="s">
        <v>42</v>
      </c>
      <c r="B388" s="7" t="s">
        <v>121</v>
      </c>
      <c r="C388" s="12" t="s">
        <v>122</v>
      </c>
      <c r="D388" s="9" t="s">
        <v>102</v>
      </c>
      <c r="E388" s="9" t="s">
        <v>111</v>
      </c>
      <c r="F388" s="9" t="s">
        <v>104</v>
      </c>
      <c r="G388" s="9" t="s">
        <v>47</v>
      </c>
      <c r="H388" s="9" t="s">
        <v>48</v>
      </c>
      <c r="I388" s="9" t="s">
        <v>115</v>
      </c>
      <c r="J388" s="9" t="s">
        <v>123</v>
      </c>
      <c r="K388" s="9" t="s">
        <v>49</v>
      </c>
      <c r="L388" s="9" t="s">
        <v>50</v>
      </c>
      <c r="M388" s="4" t="s">
        <v>116</v>
      </c>
      <c r="N388" s="9" t="s">
        <v>56</v>
      </c>
      <c r="O388" s="11" t="s">
        <v>57</v>
      </c>
      <c r="P388" s="4" t="s">
        <v>78</v>
      </c>
      <c r="Q388" s="4" t="s">
        <v>91</v>
      </c>
      <c r="R388" s="4" t="s">
        <v>124</v>
      </c>
      <c r="X388" s="7" t="s">
        <v>125</v>
      </c>
      <c r="Y388" s="7" t="s">
        <v>317</v>
      </c>
      <c r="Z388" s="7" t="s">
        <v>318</v>
      </c>
      <c r="AA388" s="7" t="s">
        <v>319</v>
      </c>
      <c r="AB388" s="7" t="s">
        <v>61</v>
      </c>
      <c r="AC388" s="7" t="s">
        <v>62</v>
      </c>
      <c r="AD388" s="7" t="s">
        <v>85</v>
      </c>
      <c r="AE388" s="7" t="s">
        <v>64</v>
      </c>
      <c r="AF388" s="7" t="s">
        <v>320</v>
      </c>
      <c r="AG388" s="7" t="s">
        <v>66</v>
      </c>
      <c r="AH388" s="7" t="s">
        <v>323</v>
      </c>
      <c r="AI388" s="4">
        <v>4.0</v>
      </c>
      <c r="AJ388" s="7" t="s">
        <v>83</v>
      </c>
      <c r="AK388" s="7" t="s">
        <v>133</v>
      </c>
      <c r="AL388" s="7">
        <f>VLOOKUP(Y388,'Crop Temp Lookup'!$A$23:$G$29,4)</f>
        <v>18</v>
      </c>
      <c r="AM388" s="7">
        <f>VLOOKUP(Y388,'Crop Temp Lookup'!$A$23:$G$29,5)</f>
        <v>35</v>
      </c>
      <c r="AN388" s="7">
        <f>VLOOKUP(Y388,'Crop Temp Lookup'!$A$23:$G$29,7)</f>
        <v>500</v>
      </c>
      <c r="AO388" s="7">
        <f>VLOOKUP(Y388,'Crop Temp Lookup'!$A$23:$H$23,8)</f>
        <v>750</v>
      </c>
      <c r="AP388" s="4">
        <v>350.0</v>
      </c>
      <c r="AQ388" s="4">
        <v>500.0</v>
      </c>
    </row>
    <row r="389" ht="12.75" customHeight="1">
      <c r="A389" s="7" t="s">
        <v>42</v>
      </c>
      <c r="B389" s="7" t="s">
        <v>121</v>
      </c>
      <c r="C389" s="12" t="s">
        <v>122</v>
      </c>
      <c r="D389" s="9" t="s">
        <v>102</v>
      </c>
      <c r="E389" s="9" t="s">
        <v>111</v>
      </c>
      <c r="F389" s="9" t="s">
        <v>104</v>
      </c>
      <c r="G389" s="9" t="s">
        <v>47</v>
      </c>
      <c r="H389" s="9" t="s">
        <v>48</v>
      </c>
      <c r="I389" s="9" t="s">
        <v>115</v>
      </c>
      <c r="J389" s="9" t="s">
        <v>123</v>
      </c>
      <c r="K389" s="9" t="s">
        <v>49</v>
      </c>
      <c r="L389" s="9" t="s">
        <v>50</v>
      </c>
      <c r="M389" s="4" t="s">
        <v>116</v>
      </c>
      <c r="N389" s="9" t="s">
        <v>56</v>
      </c>
      <c r="O389" s="11" t="s">
        <v>57</v>
      </c>
      <c r="P389" s="4" t="s">
        <v>78</v>
      </c>
      <c r="Q389" s="4" t="s">
        <v>91</v>
      </c>
      <c r="R389" s="4" t="s">
        <v>124</v>
      </c>
      <c r="X389" s="7" t="s">
        <v>125</v>
      </c>
      <c r="Y389" s="7" t="s">
        <v>317</v>
      </c>
      <c r="Z389" s="7" t="s">
        <v>318</v>
      </c>
      <c r="AA389" s="7" t="s">
        <v>319</v>
      </c>
      <c r="AB389" s="7" t="s">
        <v>61</v>
      </c>
      <c r="AC389" s="7" t="s">
        <v>71</v>
      </c>
      <c r="AD389" s="7" t="s">
        <v>84</v>
      </c>
      <c r="AE389" s="7" t="s">
        <v>126</v>
      </c>
      <c r="AF389" s="7" t="s">
        <v>320</v>
      </c>
      <c r="AG389" s="7" t="s">
        <v>66</v>
      </c>
      <c r="AH389" s="7" t="s">
        <v>323</v>
      </c>
      <c r="AI389" s="4">
        <v>4.0</v>
      </c>
      <c r="AJ389" s="7" t="s">
        <v>230</v>
      </c>
      <c r="AK389" s="7" t="s">
        <v>153</v>
      </c>
      <c r="AL389" s="7">
        <f>VLOOKUP(Y389,'Crop Temp Lookup'!$A$23:$G$29,4)</f>
        <v>18</v>
      </c>
      <c r="AM389" s="7">
        <f>VLOOKUP(Y389,'Crop Temp Lookup'!$A$23:$G$29,5)</f>
        <v>35</v>
      </c>
      <c r="AN389" s="7">
        <f>VLOOKUP(Y389,'Crop Temp Lookup'!$A$23:$G$29,7)</f>
        <v>500</v>
      </c>
      <c r="AO389" s="7">
        <f>VLOOKUP(Y389,'Crop Temp Lookup'!$A$23:$H$23,8)</f>
        <v>750</v>
      </c>
      <c r="AP389" s="4">
        <v>350.0</v>
      </c>
      <c r="AQ389" s="4">
        <v>500.0</v>
      </c>
    </row>
    <row r="390" ht="12.75" customHeight="1">
      <c r="A390" s="7" t="s">
        <v>42</v>
      </c>
      <c r="B390" s="7" t="s">
        <v>176</v>
      </c>
      <c r="C390" s="12" t="s">
        <v>177</v>
      </c>
      <c r="D390" s="9" t="s">
        <v>178</v>
      </c>
      <c r="E390" s="13"/>
      <c r="F390" s="13"/>
      <c r="G390" s="13"/>
      <c r="H390" s="13"/>
      <c r="I390" s="13"/>
      <c r="J390" s="13"/>
      <c r="K390" s="13"/>
      <c r="X390" s="7" t="s">
        <v>179</v>
      </c>
      <c r="Y390" s="7" t="s">
        <v>317</v>
      </c>
      <c r="Z390" s="7" t="s">
        <v>318</v>
      </c>
      <c r="AA390" s="7" t="s">
        <v>319</v>
      </c>
      <c r="AB390" s="7" t="s">
        <v>61</v>
      </c>
      <c r="AC390" s="7" t="s">
        <v>61</v>
      </c>
      <c r="AD390" s="7" t="s">
        <v>98</v>
      </c>
      <c r="AE390" s="7" t="s">
        <v>154</v>
      </c>
      <c r="AF390" s="7" t="s">
        <v>320</v>
      </c>
      <c r="AG390" s="7" t="s">
        <v>66</v>
      </c>
      <c r="AH390" s="7" t="s">
        <v>324</v>
      </c>
      <c r="AI390" s="4">
        <v>4.0</v>
      </c>
      <c r="AJ390" s="7" t="s">
        <v>93</v>
      </c>
      <c r="AK390" s="7" t="s">
        <v>133</v>
      </c>
      <c r="AL390" s="7">
        <f>VLOOKUP(Y390,'Crop Temp Lookup'!$A$23:$G$29,4)</f>
        <v>18</v>
      </c>
      <c r="AM390" s="7">
        <f>VLOOKUP(Y390,'Crop Temp Lookup'!$A$23:$G$29,5)</f>
        <v>35</v>
      </c>
      <c r="AN390" s="7">
        <f>VLOOKUP(Y390,'Crop Temp Lookup'!$A$23:$G$29,7)</f>
        <v>500</v>
      </c>
      <c r="AO390" s="7">
        <f>VLOOKUP(Y390,'Crop Temp Lookup'!$A$23:$H$23,8)</f>
        <v>750</v>
      </c>
      <c r="AP390" s="4">
        <v>350.0</v>
      </c>
      <c r="AQ390" s="4">
        <v>500.0</v>
      </c>
    </row>
    <row r="391" ht="12.75" customHeight="1">
      <c r="A391" s="7" t="s">
        <v>42</v>
      </c>
      <c r="B391" s="7" t="s">
        <v>186</v>
      </c>
      <c r="C391" s="12" t="s">
        <v>187</v>
      </c>
      <c r="D391" s="9" t="s">
        <v>178</v>
      </c>
      <c r="E391" s="9" t="s">
        <v>188</v>
      </c>
      <c r="F391" s="9" t="s">
        <v>189</v>
      </c>
      <c r="G391" s="9" t="s">
        <v>190</v>
      </c>
      <c r="H391" s="13"/>
      <c r="I391" s="13"/>
      <c r="J391" s="13"/>
      <c r="K391" s="13"/>
      <c r="X391" s="7" t="s">
        <v>191</v>
      </c>
      <c r="Y391" s="7" t="s">
        <v>317</v>
      </c>
      <c r="Z391" s="7" t="s">
        <v>318</v>
      </c>
      <c r="AA391" s="7" t="s">
        <v>319</v>
      </c>
      <c r="AB391" s="7" t="s">
        <v>61</v>
      </c>
      <c r="AC391" s="7" t="s">
        <v>61</v>
      </c>
      <c r="AD391" s="7" t="s">
        <v>98</v>
      </c>
      <c r="AE391" s="7" t="s">
        <v>154</v>
      </c>
      <c r="AF391" s="7" t="s">
        <v>320</v>
      </c>
      <c r="AG391" s="7" t="s">
        <v>66</v>
      </c>
      <c r="AH391" s="7" t="s">
        <v>324</v>
      </c>
      <c r="AI391" s="4">
        <v>4.0</v>
      </c>
      <c r="AJ391" s="7" t="s">
        <v>93</v>
      </c>
      <c r="AK391" s="7" t="s">
        <v>133</v>
      </c>
      <c r="AL391" s="7">
        <f>VLOOKUP(Y391,'Crop Temp Lookup'!$A$23:$G$29,4)</f>
        <v>18</v>
      </c>
      <c r="AM391" s="7">
        <f>VLOOKUP(Y391,'Crop Temp Lookup'!$A$23:$G$29,5)</f>
        <v>35</v>
      </c>
      <c r="AN391" s="7">
        <f>VLOOKUP(Y391,'Crop Temp Lookup'!$A$23:$G$29,7)</f>
        <v>500</v>
      </c>
      <c r="AO391" s="7">
        <f>VLOOKUP(Y391,'Crop Temp Lookup'!$A$23:$H$23,8)</f>
        <v>750</v>
      </c>
      <c r="AP391" s="4">
        <v>350.0</v>
      </c>
      <c r="AQ391" s="4">
        <v>500.0</v>
      </c>
    </row>
    <row r="392" ht="12.75" customHeight="1">
      <c r="A392" s="7" t="s">
        <v>42</v>
      </c>
      <c r="B392" s="7" t="s">
        <v>192</v>
      </c>
      <c r="C392" s="12" t="s">
        <v>187</v>
      </c>
      <c r="D392" s="9" t="s">
        <v>178</v>
      </c>
      <c r="E392" s="9" t="s">
        <v>188</v>
      </c>
      <c r="F392" s="9" t="s">
        <v>189</v>
      </c>
      <c r="G392" s="9" t="s">
        <v>190</v>
      </c>
      <c r="H392" s="13"/>
      <c r="I392" s="13"/>
      <c r="J392" s="13"/>
      <c r="K392" s="13"/>
      <c r="X392" s="7" t="s">
        <v>193</v>
      </c>
      <c r="Y392" s="7" t="s">
        <v>317</v>
      </c>
      <c r="Z392" s="7" t="s">
        <v>318</v>
      </c>
      <c r="AA392" s="7" t="s">
        <v>319</v>
      </c>
      <c r="AB392" s="7" t="s">
        <v>61</v>
      </c>
      <c r="AC392" s="7" t="s">
        <v>62</v>
      </c>
      <c r="AD392" s="7" t="s">
        <v>98</v>
      </c>
      <c r="AE392" s="7" t="s">
        <v>154</v>
      </c>
      <c r="AF392" s="7" t="s">
        <v>320</v>
      </c>
      <c r="AG392" s="7" t="s">
        <v>66</v>
      </c>
      <c r="AH392" s="7" t="s">
        <v>324</v>
      </c>
      <c r="AI392" s="4">
        <v>4.0</v>
      </c>
      <c r="AJ392" s="7" t="s">
        <v>93</v>
      </c>
      <c r="AK392" s="7" t="s">
        <v>133</v>
      </c>
      <c r="AL392" s="7">
        <f>VLOOKUP(Y392,'Crop Temp Lookup'!$A$23:$G$29,4)</f>
        <v>18</v>
      </c>
      <c r="AM392" s="7">
        <f>VLOOKUP(Y392,'Crop Temp Lookup'!$A$23:$G$29,5)</f>
        <v>35</v>
      </c>
      <c r="AN392" s="7">
        <f>VLOOKUP(Y392,'Crop Temp Lookup'!$A$23:$G$29,7)</f>
        <v>500</v>
      </c>
      <c r="AO392" s="7">
        <f>VLOOKUP(Y392,'Crop Temp Lookup'!$A$23:$H$23,8)</f>
        <v>750</v>
      </c>
      <c r="AP392" s="4">
        <v>350.0</v>
      </c>
      <c r="AQ392" s="4">
        <v>500.0</v>
      </c>
    </row>
    <row r="393" ht="12.75" customHeight="1">
      <c r="A393" s="7" t="s">
        <v>42</v>
      </c>
      <c r="B393" s="7" t="s">
        <v>192</v>
      </c>
      <c r="C393" s="12" t="s">
        <v>187</v>
      </c>
      <c r="D393" s="9" t="s">
        <v>178</v>
      </c>
      <c r="E393" s="9" t="s">
        <v>188</v>
      </c>
      <c r="F393" s="9" t="s">
        <v>189</v>
      </c>
      <c r="G393" s="9" t="s">
        <v>190</v>
      </c>
      <c r="H393" s="13"/>
      <c r="I393" s="13"/>
      <c r="J393" s="13"/>
      <c r="K393" s="13"/>
      <c r="X393" s="7" t="s">
        <v>193</v>
      </c>
      <c r="Y393" s="7" t="s">
        <v>317</v>
      </c>
      <c r="Z393" s="7" t="s">
        <v>318</v>
      </c>
      <c r="AA393" s="7" t="s">
        <v>319</v>
      </c>
      <c r="AB393" s="7" t="s">
        <v>61</v>
      </c>
      <c r="AC393" s="7" t="s">
        <v>71</v>
      </c>
      <c r="AD393" s="7" t="s">
        <v>84</v>
      </c>
      <c r="AE393" s="7" t="s">
        <v>126</v>
      </c>
      <c r="AF393" s="7" t="s">
        <v>320</v>
      </c>
      <c r="AG393" s="7" t="s">
        <v>66</v>
      </c>
      <c r="AH393" s="7" t="s">
        <v>324</v>
      </c>
      <c r="AI393" s="4">
        <v>4.0</v>
      </c>
      <c r="AJ393" s="7" t="s">
        <v>75</v>
      </c>
      <c r="AK393" s="7" t="s">
        <v>153</v>
      </c>
      <c r="AL393" s="7">
        <f>VLOOKUP(Y393,'Crop Temp Lookup'!$A$23:$G$29,4)</f>
        <v>18</v>
      </c>
      <c r="AM393" s="7">
        <f>VLOOKUP(Y393,'Crop Temp Lookup'!$A$23:$G$29,5)</f>
        <v>35</v>
      </c>
      <c r="AN393" s="7">
        <f>VLOOKUP(Y393,'Crop Temp Lookup'!$A$23:$G$29,7)</f>
        <v>500</v>
      </c>
      <c r="AO393" s="7">
        <f>VLOOKUP(Y393,'Crop Temp Lookup'!$A$23:$H$23,8)</f>
        <v>750</v>
      </c>
      <c r="AP393" s="4">
        <v>350.0</v>
      </c>
      <c r="AQ393" s="4">
        <v>500.0</v>
      </c>
    </row>
    <row r="394" ht="12.75" customHeight="1">
      <c r="A394" s="7" t="s">
        <v>42</v>
      </c>
      <c r="B394" s="7" t="s">
        <v>163</v>
      </c>
      <c r="C394" s="12" t="s">
        <v>164</v>
      </c>
      <c r="D394" s="9" t="s">
        <v>48</v>
      </c>
      <c r="E394" s="4" t="s">
        <v>88</v>
      </c>
      <c r="F394" s="4" t="s">
        <v>79</v>
      </c>
      <c r="G394" s="14" t="s">
        <v>52</v>
      </c>
      <c r="H394" s="13"/>
      <c r="I394" s="13"/>
      <c r="J394" s="13"/>
      <c r="K394" s="13"/>
      <c r="X394" s="7" t="s">
        <v>165</v>
      </c>
      <c r="Y394" s="7" t="s">
        <v>317</v>
      </c>
      <c r="Z394" s="7" t="s">
        <v>318</v>
      </c>
      <c r="AA394" s="7" t="s">
        <v>319</v>
      </c>
      <c r="AB394" s="7" t="s">
        <v>61</v>
      </c>
      <c r="AC394" s="7" t="s">
        <v>62</v>
      </c>
      <c r="AD394" s="7" t="s">
        <v>85</v>
      </c>
      <c r="AE394" s="7" t="s">
        <v>64</v>
      </c>
      <c r="AF394" s="7" t="s">
        <v>320</v>
      </c>
      <c r="AG394" s="7" t="s">
        <v>66</v>
      </c>
      <c r="AH394" s="7" t="s">
        <v>325</v>
      </c>
      <c r="AI394" s="4">
        <v>5.0</v>
      </c>
      <c r="AJ394" s="7" t="s">
        <v>72</v>
      </c>
      <c r="AK394" s="7" t="s">
        <v>69</v>
      </c>
      <c r="AL394" s="7">
        <f>VLOOKUP(Y394,'Crop Temp Lookup'!$A$23:$G$29,4)</f>
        <v>18</v>
      </c>
      <c r="AM394" s="7">
        <f>VLOOKUP(Y394,'Crop Temp Lookup'!$A$23:$G$29,5)</f>
        <v>35</v>
      </c>
      <c r="AN394" s="7">
        <f>VLOOKUP(Y394,'Crop Temp Lookup'!$A$23:$G$29,7)</f>
        <v>500</v>
      </c>
      <c r="AO394" s="7">
        <f>VLOOKUP(Y394,'Crop Temp Lookup'!$A$23:$H$23,8)</f>
        <v>750</v>
      </c>
      <c r="AP394" s="4">
        <v>350.0</v>
      </c>
      <c r="AQ394" s="4">
        <v>500.0</v>
      </c>
    </row>
    <row r="395" ht="12.75" customHeight="1">
      <c r="A395" s="7" t="s">
        <v>42</v>
      </c>
      <c r="B395" s="7" t="s">
        <v>163</v>
      </c>
      <c r="C395" s="12" t="s">
        <v>164</v>
      </c>
      <c r="D395" s="9" t="s">
        <v>48</v>
      </c>
      <c r="E395" s="4" t="s">
        <v>88</v>
      </c>
      <c r="F395" s="4" t="s">
        <v>79</v>
      </c>
      <c r="G395" s="14" t="s">
        <v>52</v>
      </c>
      <c r="H395" s="13"/>
      <c r="I395" s="13"/>
      <c r="J395" s="13"/>
      <c r="K395" s="13"/>
      <c r="X395" s="7" t="s">
        <v>165</v>
      </c>
      <c r="Y395" s="7" t="s">
        <v>317</v>
      </c>
      <c r="Z395" s="7" t="s">
        <v>318</v>
      </c>
      <c r="AA395" s="7" t="s">
        <v>319</v>
      </c>
      <c r="AB395" s="7" t="s">
        <v>61</v>
      </c>
      <c r="AC395" s="7" t="s">
        <v>71</v>
      </c>
      <c r="AD395" s="7" t="s">
        <v>84</v>
      </c>
      <c r="AE395" s="7" t="s">
        <v>126</v>
      </c>
      <c r="AF395" s="7" t="s">
        <v>320</v>
      </c>
      <c r="AG395" s="7" t="s">
        <v>66</v>
      </c>
      <c r="AH395" s="7" t="s">
        <v>325</v>
      </c>
      <c r="AI395" s="4">
        <v>5.0</v>
      </c>
      <c r="AJ395" s="7" t="s">
        <v>63</v>
      </c>
      <c r="AK395" s="7" t="s">
        <v>64</v>
      </c>
      <c r="AL395" s="7">
        <f>VLOOKUP(Y395,'Crop Temp Lookup'!$A$23:$G$29,4)</f>
        <v>18</v>
      </c>
      <c r="AM395" s="7">
        <f>VLOOKUP(Y395,'Crop Temp Lookup'!$A$23:$G$29,5)</f>
        <v>35</v>
      </c>
      <c r="AN395" s="7">
        <f>VLOOKUP(Y395,'Crop Temp Lookup'!$A$23:$G$29,7)</f>
        <v>500</v>
      </c>
      <c r="AO395" s="7">
        <f>VLOOKUP(Y395,'Crop Temp Lookup'!$A$23:$H$23,8)</f>
        <v>750</v>
      </c>
      <c r="AP395" s="4">
        <v>350.0</v>
      </c>
      <c r="AQ395" s="4">
        <v>500.0</v>
      </c>
    </row>
    <row r="396" ht="12.75" customHeight="1">
      <c r="A396" s="7" t="s">
        <v>42</v>
      </c>
      <c r="B396" s="7" t="s">
        <v>128</v>
      </c>
      <c r="C396" s="12" t="s">
        <v>129</v>
      </c>
      <c r="D396" s="9" t="s">
        <v>45</v>
      </c>
      <c r="E396" s="9" t="s">
        <v>111</v>
      </c>
      <c r="F396" s="9" t="s">
        <v>103</v>
      </c>
      <c r="G396" s="9" t="s">
        <v>46</v>
      </c>
      <c r="H396" s="9" t="s">
        <v>47</v>
      </c>
      <c r="I396" s="9" t="s">
        <v>48</v>
      </c>
      <c r="J396" s="10" t="s">
        <v>49</v>
      </c>
      <c r="K396" s="10" t="s">
        <v>50</v>
      </c>
      <c r="L396" s="10" t="s">
        <v>51</v>
      </c>
      <c r="M396" s="10" t="s">
        <v>52</v>
      </c>
      <c r="N396" s="4" t="s">
        <v>53</v>
      </c>
      <c r="O396" s="4" t="s">
        <v>54</v>
      </c>
      <c r="X396" s="7" t="s">
        <v>131</v>
      </c>
      <c r="Y396" s="7" t="s">
        <v>317</v>
      </c>
      <c r="Z396" s="7" t="s">
        <v>318</v>
      </c>
      <c r="AA396" s="7" t="s">
        <v>319</v>
      </c>
      <c r="AB396" s="7" t="s">
        <v>61</v>
      </c>
      <c r="AC396" s="7" t="s">
        <v>62</v>
      </c>
      <c r="AD396" s="7" t="s">
        <v>85</v>
      </c>
      <c r="AE396" s="7" t="s">
        <v>64</v>
      </c>
      <c r="AF396" s="7" t="s">
        <v>320</v>
      </c>
      <c r="AG396" s="7" t="s">
        <v>66</v>
      </c>
      <c r="AH396" s="7" t="s">
        <v>322</v>
      </c>
      <c r="AI396" s="4">
        <v>5.0</v>
      </c>
      <c r="AJ396" s="7" t="s">
        <v>72</v>
      </c>
      <c r="AK396" s="7" t="s">
        <v>73</v>
      </c>
      <c r="AL396" s="7">
        <f>VLOOKUP(Y396,'Crop Temp Lookup'!$A$23:$G$29,4)</f>
        <v>18</v>
      </c>
      <c r="AM396" s="7">
        <f>VLOOKUP(Y396,'Crop Temp Lookup'!$A$23:$G$29,5)</f>
        <v>35</v>
      </c>
      <c r="AN396" s="7">
        <f>VLOOKUP(Y396,'Crop Temp Lookup'!$A$23:$G$29,7)</f>
        <v>500</v>
      </c>
      <c r="AO396" s="7">
        <f>VLOOKUP(Y396,'Crop Temp Lookup'!$A$23:$H$23,8)</f>
        <v>750</v>
      </c>
      <c r="AP396" s="4">
        <v>350.0</v>
      </c>
      <c r="AQ396" s="4">
        <v>500.0</v>
      </c>
    </row>
    <row r="397" ht="12.75" customHeight="1">
      <c r="A397" s="7" t="s">
        <v>42</v>
      </c>
      <c r="B397" s="7" t="s">
        <v>128</v>
      </c>
      <c r="C397" s="12" t="s">
        <v>129</v>
      </c>
      <c r="D397" s="9" t="s">
        <v>45</v>
      </c>
      <c r="E397" s="9" t="s">
        <v>111</v>
      </c>
      <c r="F397" s="9" t="s">
        <v>103</v>
      </c>
      <c r="G397" s="9" t="s">
        <v>46</v>
      </c>
      <c r="H397" s="9" t="s">
        <v>47</v>
      </c>
      <c r="I397" s="9" t="s">
        <v>48</v>
      </c>
      <c r="J397" s="10" t="s">
        <v>49</v>
      </c>
      <c r="K397" s="10" t="s">
        <v>50</v>
      </c>
      <c r="L397" s="10" t="s">
        <v>51</v>
      </c>
      <c r="M397" s="10" t="s">
        <v>52</v>
      </c>
      <c r="N397" s="4" t="s">
        <v>53</v>
      </c>
      <c r="O397" s="4" t="s">
        <v>54</v>
      </c>
      <c r="X397" s="7" t="s">
        <v>131</v>
      </c>
      <c r="Y397" s="7" t="s">
        <v>317</v>
      </c>
      <c r="Z397" s="7" t="s">
        <v>318</v>
      </c>
      <c r="AA397" s="7" t="s">
        <v>319</v>
      </c>
      <c r="AB397" s="7" t="s">
        <v>61</v>
      </c>
      <c r="AC397" s="7" t="s">
        <v>71</v>
      </c>
      <c r="AD397" s="7" t="s">
        <v>84</v>
      </c>
      <c r="AE397" s="7" t="s">
        <v>126</v>
      </c>
      <c r="AF397" s="7" t="s">
        <v>320</v>
      </c>
      <c r="AG397" s="7" t="s">
        <v>66</v>
      </c>
      <c r="AH397" s="7" t="s">
        <v>322</v>
      </c>
      <c r="AI397" s="4">
        <v>5.0</v>
      </c>
      <c r="AJ397" s="7" t="s">
        <v>153</v>
      </c>
      <c r="AK397" s="7" t="s">
        <v>85</v>
      </c>
      <c r="AL397" s="7">
        <f>VLOOKUP(Y397,'Crop Temp Lookup'!$A$23:$G$29,4)</f>
        <v>18</v>
      </c>
      <c r="AM397" s="7">
        <f>VLOOKUP(Y397,'Crop Temp Lookup'!$A$23:$G$29,5)</f>
        <v>35</v>
      </c>
      <c r="AN397" s="7">
        <f>VLOOKUP(Y397,'Crop Temp Lookup'!$A$23:$G$29,7)</f>
        <v>500</v>
      </c>
      <c r="AO397" s="7">
        <f>VLOOKUP(Y397,'Crop Temp Lookup'!$A$23:$H$23,8)</f>
        <v>750</v>
      </c>
      <c r="AP397" s="4">
        <v>350.0</v>
      </c>
      <c r="AQ397" s="4">
        <v>500.0</v>
      </c>
    </row>
    <row r="398" ht="12.75" customHeight="1">
      <c r="A398" s="7" t="s">
        <v>42</v>
      </c>
      <c r="B398" s="7" t="s">
        <v>134</v>
      </c>
      <c r="C398" s="12" t="s">
        <v>135</v>
      </c>
      <c r="D398" s="9" t="s">
        <v>46</v>
      </c>
      <c r="E398" s="9" t="s">
        <v>47</v>
      </c>
      <c r="F398" s="9" t="s">
        <v>48</v>
      </c>
      <c r="G398" s="9" t="s">
        <v>115</v>
      </c>
      <c r="H398" s="10" t="s">
        <v>49</v>
      </c>
      <c r="I398" s="10" t="s">
        <v>52</v>
      </c>
      <c r="J398" s="10" t="s">
        <v>50</v>
      </c>
      <c r="K398" s="4" t="s">
        <v>116</v>
      </c>
      <c r="L398" s="4" t="s">
        <v>54</v>
      </c>
      <c r="M398" s="4" t="s">
        <v>55</v>
      </c>
      <c r="X398" s="7" t="s">
        <v>136</v>
      </c>
      <c r="Y398" s="7" t="s">
        <v>317</v>
      </c>
      <c r="Z398" s="7" t="s">
        <v>318</v>
      </c>
      <c r="AA398" s="7" t="s">
        <v>319</v>
      </c>
      <c r="AB398" s="7" t="s">
        <v>61</v>
      </c>
      <c r="AC398" s="7" t="s">
        <v>62</v>
      </c>
      <c r="AD398" s="7" t="s">
        <v>82</v>
      </c>
      <c r="AE398" s="7" t="s">
        <v>85</v>
      </c>
      <c r="AF398" s="7" t="s">
        <v>320</v>
      </c>
      <c r="AG398" s="7" t="s">
        <v>66</v>
      </c>
      <c r="AH398" s="7" t="s">
        <v>322</v>
      </c>
      <c r="AI398" s="4">
        <v>5.0</v>
      </c>
      <c r="AJ398" s="7" t="s">
        <v>93</v>
      </c>
      <c r="AK398" s="7" t="s">
        <v>133</v>
      </c>
      <c r="AL398" s="7">
        <f>VLOOKUP(Y398,'Crop Temp Lookup'!$A$23:$G$29,4)</f>
        <v>18</v>
      </c>
      <c r="AM398" s="7">
        <f>VLOOKUP(Y398,'Crop Temp Lookup'!$A$23:$G$29,5)</f>
        <v>35</v>
      </c>
      <c r="AN398" s="7">
        <f>VLOOKUP(Y398,'Crop Temp Lookup'!$A$23:$G$29,7)</f>
        <v>500</v>
      </c>
      <c r="AO398" s="7">
        <f>VLOOKUP(Y398,'Crop Temp Lookup'!$A$23:$H$23,8)</f>
        <v>750</v>
      </c>
      <c r="AP398" s="4">
        <v>350.0</v>
      </c>
      <c r="AQ398" s="4">
        <v>500.0</v>
      </c>
    </row>
    <row r="399" ht="12.75" customHeight="1">
      <c r="A399" s="7" t="s">
        <v>42</v>
      </c>
      <c r="B399" s="7" t="s">
        <v>134</v>
      </c>
      <c r="C399" s="12" t="s">
        <v>135</v>
      </c>
      <c r="D399" s="9" t="s">
        <v>46</v>
      </c>
      <c r="E399" s="9" t="s">
        <v>47</v>
      </c>
      <c r="F399" s="9" t="s">
        <v>48</v>
      </c>
      <c r="G399" s="9" t="s">
        <v>115</v>
      </c>
      <c r="H399" s="10" t="s">
        <v>49</v>
      </c>
      <c r="I399" s="10" t="s">
        <v>52</v>
      </c>
      <c r="J399" s="10" t="s">
        <v>50</v>
      </c>
      <c r="K399" s="4" t="s">
        <v>116</v>
      </c>
      <c r="L399" s="4" t="s">
        <v>54</v>
      </c>
      <c r="M399" s="4" t="s">
        <v>55</v>
      </c>
      <c r="X399" s="7" t="s">
        <v>136</v>
      </c>
      <c r="Y399" s="7" t="s">
        <v>317</v>
      </c>
      <c r="Z399" s="7" t="s">
        <v>318</v>
      </c>
      <c r="AA399" s="7" t="s">
        <v>319</v>
      </c>
      <c r="AB399" s="7" t="s">
        <v>61</v>
      </c>
      <c r="AC399" s="7" t="s">
        <v>71</v>
      </c>
      <c r="AD399" s="7" t="s">
        <v>84</v>
      </c>
      <c r="AE399" s="7" t="s">
        <v>126</v>
      </c>
      <c r="AF399" s="7" t="s">
        <v>320</v>
      </c>
      <c r="AG399" s="7" t="s">
        <v>66</v>
      </c>
      <c r="AH399" s="7" t="s">
        <v>322</v>
      </c>
      <c r="AI399" s="4">
        <v>5.0</v>
      </c>
      <c r="AJ399" s="7" t="s">
        <v>153</v>
      </c>
      <c r="AK399" s="7" t="s">
        <v>85</v>
      </c>
      <c r="AL399" s="7">
        <f>VLOOKUP(Y399,'Crop Temp Lookup'!$A$23:$G$29,4)</f>
        <v>18</v>
      </c>
      <c r="AM399" s="7">
        <f>VLOOKUP(Y399,'Crop Temp Lookup'!$A$23:$G$29,5)</f>
        <v>35</v>
      </c>
      <c r="AN399" s="7">
        <f>VLOOKUP(Y399,'Crop Temp Lookup'!$A$23:$G$29,7)</f>
        <v>500</v>
      </c>
      <c r="AO399" s="7">
        <f>VLOOKUP(Y399,'Crop Temp Lookup'!$A$23:$H$23,8)</f>
        <v>750</v>
      </c>
      <c r="AP399" s="4">
        <v>350.0</v>
      </c>
      <c r="AQ399" s="4">
        <v>500.0</v>
      </c>
    </row>
    <row r="400" ht="12.75" customHeight="1">
      <c r="A400" s="7" t="s">
        <v>42</v>
      </c>
      <c r="B400" s="7" t="s">
        <v>137</v>
      </c>
      <c r="C400" s="12" t="s">
        <v>138</v>
      </c>
      <c r="D400" s="9" t="s">
        <v>102</v>
      </c>
      <c r="E400" s="9" t="s">
        <v>111</v>
      </c>
      <c r="F400" s="9" t="s">
        <v>104</v>
      </c>
      <c r="G400" s="9" t="s">
        <v>47</v>
      </c>
      <c r="H400" s="9" t="s">
        <v>48</v>
      </c>
      <c r="I400" s="9" t="s">
        <v>115</v>
      </c>
      <c r="J400" s="9" t="s">
        <v>123</v>
      </c>
      <c r="K400" s="9" t="s">
        <v>49</v>
      </c>
      <c r="L400" s="9" t="s">
        <v>50</v>
      </c>
      <c r="M400" s="4" t="s">
        <v>116</v>
      </c>
      <c r="N400" s="9" t="s">
        <v>56</v>
      </c>
      <c r="O400" s="11" t="s">
        <v>57</v>
      </c>
      <c r="P400" s="4" t="s">
        <v>78</v>
      </c>
      <c r="Q400" s="4" t="s">
        <v>91</v>
      </c>
      <c r="R400" s="4" t="s">
        <v>124</v>
      </c>
      <c r="X400" s="7" t="s">
        <v>139</v>
      </c>
      <c r="Y400" s="7" t="s">
        <v>317</v>
      </c>
      <c r="Z400" s="7" t="s">
        <v>318</v>
      </c>
      <c r="AA400" s="7" t="s">
        <v>319</v>
      </c>
      <c r="AB400" s="7" t="s">
        <v>61</v>
      </c>
      <c r="AC400" s="7" t="s">
        <v>62</v>
      </c>
      <c r="AD400" s="7" t="s">
        <v>85</v>
      </c>
      <c r="AE400" s="7" t="s">
        <v>64</v>
      </c>
      <c r="AF400" s="7" t="s">
        <v>320</v>
      </c>
      <c r="AG400" s="7" t="s">
        <v>66</v>
      </c>
      <c r="AH400" s="7" t="s">
        <v>322</v>
      </c>
      <c r="AI400" s="4">
        <v>5.0</v>
      </c>
      <c r="AJ400" s="7" t="s">
        <v>72</v>
      </c>
      <c r="AK400" s="7" t="s">
        <v>73</v>
      </c>
      <c r="AL400" s="7">
        <f>VLOOKUP(Y400,'Crop Temp Lookup'!$A$23:$G$29,4)</f>
        <v>18</v>
      </c>
      <c r="AM400" s="7">
        <f>VLOOKUP(Y400,'Crop Temp Lookup'!$A$23:$G$29,5)</f>
        <v>35</v>
      </c>
      <c r="AN400" s="7">
        <f>VLOOKUP(Y400,'Crop Temp Lookup'!$A$23:$G$29,7)</f>
        <v>500</v>
      </c>
      <c r="AO400" s="7">
        <f>VLOOKUP(Y400,'Crop Temp Lookup'!$A$23:$H$23,8)</f>
        <v>750</v>
      </c>
      <c r="AP400" s="4">
        <v>350.0</v>
      </c>
      <c r="AQ400" s="4">
        <v>500.0</v>
      </c>
    </row>
    <row r="401" ht="12.75" customHeight="1">
      <c r="A401" s="7" t="s">
        <v>42</v>
      </c>
      <c r="B401" s="7" t="s">
        <v>137</v>
      </c>
      <c r="C401" s="12" t="s">
        <v>138</v>
      </c>
      <c r="D401" s="9" t="s">
        <v>102</v>
      </c>
      <c r="E401" s="9" t="s">
        <v>111</v>
      </c>
      <c r="F401" s="9" t="s">
        <v>104</v>
      </c>
      <c r="G401" s="9" t="s">
        <v>47</v>
      </c>
      <c r="H401" s="9" t="s">
        <v>48</v>
      </c>
      <c r="I401" s="9" t="s">
        <v>115</v>
      </c>
      <c r="J401" s="9" t="s">
        <v>123</v>
      </c>
      <c r="K401" s="9" t="s">
        <v>49</v>
      </c>
      <c r="L401" s="9" t="s">
        <v>50</v>
      </c>
      <c r="M401" s="4" t="s">
        <v>116</v>
      </c>
      <c r="N401" s="9" t="s">
        <v>56</v>
      </c>
      <c r="O401" s="11" t="s">
        <v>57</v>
      </c>
      <c r="P401" s="4" t="s">
        <v>78</v>
      </c>
      <c r="Q401" s="4" t="s">
        <v>91</v>
      </c>
      <c r="R401" s="4" t="s">
        <v>124</v>
      </c>
      <c r="X401" s="7" t="s">
        <v>139</v>
      </c>
      <c r="Y401" s="7" t="s">
        <v>317</v>
      </c>
      <c r="Z401" s="7" t="s">
        <v>318</v>
      </c>
      <c r="AA401" s="7" t="s">
        <v>319</v>
      </c>
      <c r="AB401" s="7" t="s">
        <v>61</v>
      </c>
      <c r="AC401" s="7" t="s">
        <v>71</v>
      </c>
      <c r="AD401" s="7" t="s">
        <v>84</v>
      </c>
      <c r="AE401" s="7" t="s">
        <v>126</v>
      </c>
      <c r="AF401" s="7" t="s">
        <v>320</v>
      </c>
      <c r="AG401" s="7" t="s">
        <v>66</v>
      </c>
      <c r="AH401" s="7" t="s">
        <v>322</v>
      </c>
      <c r="AI401" s="4">
        <v>5.0</v>
      </c>
      <c r="AJ401" s="7" t="s">
        <v>72</v>
      </c>
      <c r="AK401" s="7" t="s">
        <v>73</v>
      </c>
      <c r="AL401" s="7">
        <f>VLOOKUP(Y401,'Crop Temp Lookup'!$A$23:$G$29,4)</f>
        <v>18</v>
      </c>
      <c r="AM401" s="7">
        <f>VLOOKUP(Y401,'Crop Temp Lookup'!$A$23:$G$29,5)</f>
        <v>35</v>
      </c>
      <c r="AN401" s="7">
        <f>VLOOKUP(Y401,'Crop Temp Lookup'!$A$23:$G$29,7)</f>
        <v>500</v>
      </c>
      <c r="AO401" s="7">
        <f>VLOOKUP(Y401,'Crop Temp Lookup'!$A$23:$H$23,8)</f>
        <v>750</v>
      </c>
      <c r="AP401" s="4">
        <v>350.0</v>
      </c>
      <c r="AQ401" s="4">
        <v>500.0</v>
      </c>
    </row>
    <row r="402" ht="12.75" customHeight="1">
      <c r="A402" s="7" t="s">
        <v>42</v>
      </c>
      <c r="B402" s="7" t="s">
        <v>140</v>
      </c>
      <c r="C402" s="12" t="s">
        <v>141</v>
      </c>
      <c r="D402" s="9" t="s">
        <v>103</v>
      </c>
      <c r="E402" s="9" t="s">
        <v>46</v>
      </c>
      <c r="F402" s="9" t="s">
        <v>47</v>
      </c>
      <c r="G402" s="9" t="s">
        <v>48</v>
      </c>
      <c r="H402" s="9" t="s">
        <v>115</v>
      </c>
      <c r="I402" s="9" t="s">
        <v>123</v>
      </c>
      <c r="J402" s="9" t="s">
        <v>49</v>
      </c>
      <c r="K402" s="9" t="s">
        <v>52</v>
      </c>
      <c r="L402" s="9" t="s">
        <v>50</v>
      </c>
      <c r="M402" s="4" t="s">
        <v>116</v>
      </c>
      <c r="N402" s="4" t="s">
        <v>53</v>
      </c>
      <c r="O402" s="4" t="s">
        <v>54</v>
      </c>
      <c r="P402" s="4" t="s">
        <v>55</v>
      </c>
      <c r="Q402" s="9" t="s">
        <v>56</v>
      </c>
      <c r="R402" s="11" t="s">
        <v>57</v>
      </c>
      <c r="S402" s="4" t="s">
        <v>78</v>
      </c>
      <c r="T402" s="4" t="s">
        <v>88</v>
      </c>
      <c r="U402" s="4" t="s">
        <v>79</v>
      </c>
      <c r="V402" s="4" t="s">
        <v>80</v>
      </c>
      <c r="W402" s="4" t="s">
        <v>91</v>
      </c>
      <c r="X402" s="7" t="s">
        <v>142</v>
      </c>
      <c r="Y402" s="7" t="s">
        <v>317</v>
      </c>
      <c r="Z402" s="7" t="s">
        <v>318</v>
      </c>
      <c r="AA402" s="7" t="s">
        <v>319</v>
      </c>
      <c r="AB402" s="7" t="s">
        <v>61</v>
      </c>
      <c r="AC402" s="7" t="s">
        <v>62</v>
      </c>
      <c r="AD402" s="7" t="s">
        <v>85</v>
      </c>
      <c r="AE402" s="7" t="s">
        <v>64</v>
      </c>
      <c r="AF402" s="7" t="s">
        <v>320</v>
      </c>
      <c r="AG402" s="7" t="s">
        <v>66</v>
      </c>
      <c r="AH402" s="7" t="s">
        <v>322</v>
      </c>
      <c r="AI402" s="4">
        <v>5.0</v>
      </c>
      <c r="AJ402" s="7" t="s">
        <v>72</v>
      </c>
      <c r="AK402" s="7" t="s">
        <v>73</v>
      </c>
      <c r="AL402" s="7">
        <f>VLOOKUP(Y402,'Crop Temp Lookup'!$A$23:$G$29,4)</f>
        <v>18</v>
      </c>
      <c r="AM402" s="7">
        <f>VLOOKUP(Y402,'Crop Temp Lookup'!$A$23:$G$29,5)</f>
        <v>35</v>
      </c>
      <c r="AN402" s="7">
        <f>VLOOKUP(Y402,'Crop Temp Lookup'!$A$23:$G$29,7)</f>
        <v>500</v>
      </c>
      <c r="AO402" s="7">
        <f>VLOOKUP(Y402,'Crop Temp Lookup'!$A$23:$H$23,8)</f>
        <v>750</v>
      </c>
      <c r="AP402" s="4">
        <v>350.0</v>
      </c>
      <c r="AQ402" s="4">
        <v>500.0</v>
      </c>
    </row>
    <row r="403" ht="12.75" customHeight="1">
      <c r="A403" s="7" t="s">
        <v>42</v>
      </c>
      <c r="B403" s="7" t="s">
        <v>140</v>
      </c>
      <c r="C403" s="12" t="s">
        <v>141</v>
      </c>
      <c r="D403" s="9" t="s">
        <v>103</v>
      </c>
      <c r="E403" s="9" t="s">
        <v>46</v>
      </c>
      <c r="F403" s="9" t="s">
        <v>47</v>
      </c>
      <c r="G403" s="9" t="s">
        <v>48</v>
      </c>
      <c r="H403" s="9" t="s">
        <v>115</v>
      </c>
      <c r="I403" s="9" t="s">
        <v>123</v>
      </c>
      <c r="J403" s="9" t="s">
        <v>49</v>
      </c>
      <c r="K403" s="9" t="s">
        <v>52</v>
      </c>
      <c r="L403" s="9" t="s">
        <v>50</v>
      </c>
      <c r="M403" s="4" t="s">
        <v>116</v>
      </c>
      <c r="N403" s="4" t="s">
        <v>53</v>
      </c>
      <c r="O403" s="4" t="s">
        <v>54</v>
      </c>
      <c r="P403" s="4" t="s">
        <v>55</v>
      </c>
      <c r="Q403" s="9" t="s">
        <v>56</v>
      </c>
      <c r="R403" s="11" t="s">
        <v>57</v>
      </c>
      <c r="S403" s="4" t="s">
        <v>78</v>
      </c>
      <c r="T403" s="4" t="s">
        <v>88</v>
      </c>
      <c r="U403" s="4" t="s">
        <v>79</v>
      </c>
      <c r="V403" s="4" t="s">
        <v>80</v>
      </c>
      <c r="W403" s="4" t="s">
        <v>91</v>
      </c>
      <c r="X403" s="7" t="s">
        <v>142</v>
      </c>
      <c r="Y403" s="7" t="s">
        <v>317</v>
      </c>
      <c r="Z403" s="7" t="s">
        <v>318</v>
      </c>
      <c r="AA403" s="7" t="s">
        <v>319</v>
      </c>
      <c r="AB403" s="7" t="s">
        <v>61</v>
      </c>
      <c r="AC403" s="7" t="s">
        <v>71</v>
      </c>
      <c r="AD403" s="7" t="s">
        <v>84</v>
      </c>
      <c r="AE403" s="7" t="s">
        <v>126</v>
      </c>
      <c r="AF403" s="7" t="s">
        <v>320</v>
      </c>
      <c r="AG403" s="7" t="s">
        <v>66</v>
      </c>
      <c r="AH403" s="7" t="s">
        <v>322</v>
      </c>
      <c r="AI403" s="4">
        <v>5.0</v>
      </c>
      <c r="AJ403" s="7" t="s">
        <v>72</v>
      </c>
      <c r="AK403" s="7" t="s">
        <v>73</v>
      </c>
      <c r="AL403" s="7">
        <f>VLOOKUP(Y403,'Crop Temp Lookup'!$A$23:$G$29,4)</f>
        <v>18</v>
      </c>
      <c r="AM403" s="7">
        <f>VLOOKUP(Y403,'Crop Temp Lookup'!$A$23:$G$29,5)</f>
        <v>35</v>
      </c>
      <c r="AN403" s="7">
        <f>VLOOKUP(Y403,'Crop Temp Lookup'!$A$23:$G$29,7)</f>
        <v>500</v>
      </c>
      <c r="AO403" s="7">
        <f>VLOOKUP(Y403,'Crop Temp Lookup'!$A$23:$H$23,8)</f>
        <v>750</v>
      </c>
      <c r="AP403" s="4">
        <v>350.0</v>
      </c>
      <c r="AQ403" s="4">
        <v>500.0</v>
      </c>
    </row>
    <row r="404" ht="12.75" customHeight="1">
      <c r="A404" s="7" t="s">
        <v>42</v>
      </c>
      <c r="B404" s="7" t="s">
        <v>43</v>
      </c>
      <c r="C404" s="12" t="s">
        <v>70</v>
      </c>
      <c r="D404" s="9" t="s">
        <v>45</v>
      </c>
      <c r="E404" s="9" t="s">
        <v>46</v>
      </c>
      <c r="F404" s="9" t="s">
        <v>47</v>
      </c>
      <c r="G404" s="9" t="s">
        <v>48</v>
      </c>
      <c r="H404" s="10" t="s">
        <v>49</v>
      </c>
      <c r="I404" s="10" t="s">
        <v>50</v>
      </c>
      <c r="J404" s="10" t="s">
        <v>51</v>
      </c>
      <c r="K404" s="10" t="s">
        <v>52</v>
      </c>
      <c r="L404" s="4" t="s">
        <v>53</v>
      </c>
      <c r="M404" s="4" t="s">
        <v>54</v>
      </c>
      <c r="N404" s="4" t="s">
        <v>55</v>
      </c>
      <c r="O404" s="4" t="s">
        <v>56</v>
      </c>
      <c r="P404" s="11" t="s">
        <v>57</v>
      </c>
      <c r="X404" s="7" t="s">
        <v>58</v>
      </c>
      <c r="Y404" s="7" t="s">
        <v>326</v>
      </c>
      <c r="Z404" s="7" t="s">
        <v>327</v>
      </c>
      <c r="AA404" s="7" t="s">
        <v>328</v>
      </c>
      <c r="AB404" s="7" t="s">
        <v>61</v>
      </c>
      <c r="AC404" s="7" t="s">
        <v>61</v>
      </c>
      <c r="AD404" s="7" t="s">
        <v>63</v>
      </c>
      <c r="AE404" s="7" t="s">
        <v>85</v>
      </c>
      <c r="AF404" s="7" t="s">
        <v>329</v>
      </c>
      <c r="AG404" s="7" t="s">
        <v>199</v>
      </c>
      <c r="AH404" s="7" t="s">
        <v>67</v>
      </c>
      <c r="AI404" s="4">
        <v>5.0</v>
      </c>
      <c r="AJ404" s="7" t="s">
        <v>149</v>
      </c>
      <c r="AK404" s="7" t="s">
        <v>73</v>
      </c>
      <c r="AL404" s="4">
        <f>VLOOKUP(Y405,'Crop Temp Lookup'!$A$1:$D$24,4)</f>
        <v>15</v>
      </c>
      <c r="AM404" s="4">
        <f>VLOOKUP(Y405,'Crop Temp Lookup'!$A$1:$E$24,5)</f>
        <v>30</v>
      </c>
      <c r="AN404" s="7">
        <f>VLOOKUP(Y405,'Crop Temp Lookup'!$A$1:$G$24,7)</f>
        <v>750</v>
      </c>
      <c r="AO404" s="7">
        <f>VLOOKUP(Y405,'Crop Temp Lookup'!$A$1:$H$24,8)</f>
        <v>1500</v>
      </c>
    </row>
    <row r="405" ht="12.75" customHeight="1">
      <c r="A405" s="7" t="s">
        <v>42</v>
      </c>
      <c r="B405" s="7" t="s">
        <v>76</v>
      </c>
      <c r="C405" s="12" t="s">
        <v>77</v>
      </c>
      <c r="D405" s="9" t="s">
        <v>45</v>
      </c>
      <c r="E405" s="9" t="s">
        <v>46</v>
      </c>
      <c r="F405" s="9" t="s">
        <v>48</v>
      </c>
      <c r="G405" s="9" t="s">
        <v>49</v>
      </c>
      <c r="H405" s="9" t="s">
        <v>52</v>
      </c>
      <c r="I405" s="9" t="s">
        <v>53</v>
      </c>
      <c r="J405" s="9" t="s">
        <v>54</v>
      </c>
      <c r="K405" s="4" t="s">
        <v>55</v>
      </c>
      <c r="L405" s="4" t="s">
        <v>56</v>
      </c>
      <c r="M405" s="11" t="s">
        <v>57</v>
      </c>
      <c r="N405" s="4" t="s">
        <v>78</v>
      </c>
      <c r="O405" s="4" t="s">
        <v>79</v>
      </c>
      <c r="P405" s="4" t="s">
        <v>80</v>
      </c>
      <c r="X405" s="7" t="s">
        <v>81</v>
      </c>
      <c r="Y405" s="7" t="s">
        <v>326</v>
      </c>
      <c r="Z405" s="7" t="s">
        <v>327</v>
      </c>
      <c r="AA405" s="7" t="s">
        <v>328</v>
      </c>
      <c r="AB405" s="7" t="s">
        <v>61</v>
      </c>
      <c r="AC405" s="7" t="s">
        <v>62</v>
      </c>
      <c r="AD405" s="7" t="s">
        <v>82</v>
      </c>
      <c r="AE405" s="7" t="s">
        <v>64</v>
      </c>
      <c r="AF405" s="7" t="s">
        <v>329</v>
      </c>
      <c r="AG405" s="7" t="s">
        <v>199</v>
      </c>
      <c r="AH405" s="7" t="s">
        <v>67</v>
      </c>
      <c r="AI405" s="4">
        <v>5.0</v>
      </c>
      <c r="AJ405" s="7" t="s">
        <v>83</v>
      </c>
      <c r="AK405" s="7" t="s">
        <v>69</v>
      </c>
      <c r="AL405" s="7">
        <f>VLOOKUP(Y405,'Crop Temp Lookup'!$A$1:$D$24,4)</f>
        <v>15</v>
      </c>
      <c r="AM405" s="7">
        <f>VLOOKUP(Y405,'Crop Temp Lookup'!$A$1:$E$24,5)</f>
        <v>30</v>
      </c>
      <c r="AN405" s="7">
        <f>VLOOKUP(Y406,'Crop Temp Lookup'!$A$1:$G$24,7)</f>
        <v>750</v>
      </c>
      <c r="AO405" s="7">
        <f>VLOOKUP(Y406,'Crop Temp Lookup'!$A$1:$H$24,8)</f>
        <v>1500</v>
      </c>
    </row>
    <row r="406" ht="12.75" customHeight="1">
      <c r="A406" s="7" t="s">
        <v>42</v>
      </c>
      <c r="B406" s="7" t="s">
        <v>76</v>
      </c>
      <c r="C406" s="12" t="s">
        <v>77</v>
      </c>
      <c r="D406" s="9" t="s">
        <v>45</v>
      </c>
      <c r="E406" s="9" t="s">
        <v>46</v>
      </c>
      <c r="F406" s="9" t="s">
        <v>48</v>
      </c>
      <c r="G406" s="9" t="s">
        <v>49</v>
      </c>
      <c r="H406" s="9" t="s">
        <v>52</v>
      </c>
      <c r="I406" s="9" t="s">
        <v>53</v>
      </c>
      <c r="J406" s="9" t="s">
        <v>54</v>
      </c>
      <c r="K406" s="4" t="s">
        <v>55</v>
      </c>
      <c r="L406" s="4" t="s">
        <v>56</v>
      </c>
      <c r="M406" s="11" t="s">
        <v>57</v>
      </c>
      <c r="N406" s="4" t="s">
        <v>78</v>
      </c>
      <c r="O406" s="4" t="s">
        <v>79</v>
      </c>
      <c r="P406" s="4" t="s">
        <v>80</v>
      </c>
      <c r="X406" s="7" t="s">
        <v>81</v>
      </c>
      <c r="Y406" s="7" t="s">
        <v>326</v>
      </c>
      <c r="Z406" s="7" t="s">
        <v>327</v>
      </c>
      <c r="AA406" s="7" t="s">
        <v>328</v>
      </c>
      <c r="AB406" s="7" t="s">
        <v>61</v>
      </c>
      <c r="AC406" s="7" t="s">
        <v>71</v>
      </c>
      <c r="AD406" s="7" t="s">
        <v>84</v>
      </c>
      <c r="AE406" s="7" t="s">
        <v>84</v>
      </c>
      <c r="AF406" s="7" t="s">
        <v>329</v>
      </c>
      <c r="AG406" s="7" t="s">
        <v>199</v>
      </c>
      <c r="AH406" s="7" t="s">
        <v>67</v>
      </c>
      <c r="AI406" s="4">
        <v>5.0</v>
      </c>
      <c r="AJ406" s="7" t="s">
        <v>230</v>
      </c>
      <c r="AK406" s="7" t="s">
        <v>85</v>
      </c>
      <c r="AL406" s="7">
        <f>VLOOKUP(Y406,'Crop Temp Lookup'!$A$1:$D$24,4)</f>
        <v>15</v>
      </c>
      <c r="AM406" s="7">
        <f>VLOOKUP(Y406,'Crop Temp Lookup'!$A$1:$E$24,5)</f>
        <v>30</v>
      </c>
      <c r="AN406" s="7">
        <f>VLOOKUP(Y407,'Crop Temp Lookup'!$A$1:$G$24,7)</f>
        <v>750</v>
      </c>
      <c r="AO406" s="7">
        <f>VLOOKUP(Y407,'Crop Temp Lookup'!$A$1:$H$24,8)</f>
        <v>1500</v>
      </c>
    </row>
    <row r="407" ht="12.75" customHeight="1">
      <c r="A407" s="7" t="s">
        <v>42</v>
      </c>
      <c r="B407" s="7" t="s">
        <v>100</v>
      </c>
      <c r="C407" s="12" t="s">
        <v>101</v>
      </c>
      <c r="D407" s="9" t="s">
        <v>102</v>
      </c>
      <c r="E407" s="9" t="s">
        <v>103</v>
      </c>
      <c r="F407" s="9" t="s">
        <v>104</v>
      </c>
      <c r="G407" s="9" t="s">
        <v>46</v>
      </c>
      <c r="H407" s="13"/>
      <c r="I407" s="13"/>
      <c r="J407" s="13"/>
      <c r="K407" s="13"/>
      <c r="X407" s="7" t="s">
        <v>105</v>
      </c>
      <c r="Y407" s="7" t="s">
        <v>326</v>
      </c>
      <c r="Z407" s="7" t="s">
        <v>327</v>
      </c>
      <c r="AA407" s="7" t="s">
        <v>328</v>
      </c>
      <c r="AB407" s="7" t="s">
        <v>61</v>
      </c>
      <c r="AC407" s="7" t="s">
        <v>61</v>
      </c>
      <c r="AD407" s="7" t="s">
        <v>72</v>
      </c>
      <c r="AE407" s="7" t="s">
        <v>69</v>
      </c>
      <c r="AF407" s="7" t="s">
        <v>329</v>
      </c>
      <c r="AG407" s="7" t="s">
        <v>199</v>
      </c>
      <c r="AH407" s="7" t="s">
        <v>175</v>
      </c>
      <c r="AI407" s="4">
        <v>4.0</v>
      </c>
      <c r="AJ407" s="7" t="s">
        <v>119</v>
      </c>
      <c r="AK407" s="7" t="s">
        <v>170</v>
      </c>
      <c r="AL407" s="7">
        <f>VLOOKUP(Y407,'Crop Temp Lookup'!$A$1:$D$24,4)</f>
        <v>15</v>
      </c>
      <c r="AM407" s="7">
        <f>VLOOKUP(Y407,'Crop Temp Lookup'!$A$1:$E$24,5)</f>
        <v>30</v>
      </c>
      <c r="AN407" s="7">
        <f>VLOOKUP(Y408,'Crop Temp Lookup'!$A$1:$G$24,7)</f>
        <v>750</v>
      </c>
      <c r="AO407" s="7">
        <f>VLOOKUP(Y408,'Crop Temp Lookup'!$A$1:$H$24,8)</f>
        <v>1500</v>
      </c>
    </row>
    <row r="408" ht="12.75" customHeight="1">
      <c r="A408" s="7" t="s">
        <v>42</v>
      </c>
      <c r="B408" s="7" t="s">
        <v>109</v>
      </c>
      <c r="C408" s="12" t="s">
        <v>110</v>
      </c>
      <c r="D408" s="9" t="s">
        <v>102</v>
      </c>
      <c r="E408" s="9" t="s">
        <v>111</v>
      </c>
      <c r="F408" s="9" t="s">
        <v>103</v>
      </c>
      <c r="G408" s="9" t="s">
        <v>104</v>
      </c>
      <c r="H408" s="9" t="s">
        <v>46</v>
      </c>
      <c r="I408" s="9" t="s">
        <v>53</v>
      </c>
      <c r="J408" s="9" t="s">
        <v>80</v>
      </c>
      <c r="K408" s="13"/>
      <c r="X408" s="7" t="s">
        <v>112</v>
      </c>
      <c r="Y408" s="7" t="s">
        <v>326</v>
      </c>
      <c r="Z408" s="7" t="s">
        <v>327</v>
      </c>
      <c r="AA408" s="7" t="s">
        <v>328</v>
      </c>
      <c r="AB408" s="7" t="s">
        <v>61</v>
      </c>
      <c r="AC408" s="7" t="s">
        <v>62</v>
      </c>
      <c r="AD408" s="7" t="s">
        <v>153</v>
      </c>
      <c r="AE408" s="7" t="s">
        <v>85</v>
      </c>
      <c r="AF408" s="7" t="s">
        <v>329</v>
      </c>
      <c r="AG408" s="7" t="s">
        <v>199</v>
      </c>
      <c r="AH408" s="7" t="s">
        <v>175</v>
      </c>
      <c r="AI408" s="4">
        <v>4.0</v>
      </c>
      <c r="AJ408" s="7" t="s">
        <v>155</v>
      </c>
      <c r="AK408" s="7" t="s">
        <v>133</v>
      </c>
      <c r="AL408" s="7">
        <f>VLOOKUP(Y408,'Crop Temp Lookup'!$A$1:$D$24,4)</f>
        <v>15</v>
      </c>
      <c r="AM408" s="7">
        <f>VLOOKUP(Y408,'Crop Temp Lookup'!$A$1:$E$24,5)</f>
        <v>30</v>
      </c>
      <c r="AN408" s="7">
        <f>VLOOKUP(Y409,'Crop Temp Lookup'!$A$1:$G$24,7)</f>
        <v>750</v>
      </c>
      <c r="AO408" s="7">
        <f>VLOOKUP(Y409,'Crop Temp Lookup'!$A$1:$H$24,8)</f>
        <v>1500</v>
      </c>
    </row>
    <row r="409" ht="12.75" customHeight="1">
      <c r="A409" s="7" t="s">
        <v>42</v>
      </c>
      <c r="B409" s="7" t="s">
        <v>109</v>
      </c>
      <c r="C409" s="12" t="s">
        <v>110</v>
      </c>
      <c r="D409" s="9" t="s">
        <v>102</v>
      </c>
      <c r="E409" s="9" t="s">
        <v>111</v>
      </c>
      <c r="F409" s="9" t="s">
        <v>103</v>
      </c>
      <c r="G409" s="9" t="s">
        <v>104</v>
      </c>
      <c r="H409" s="9" t="s">
        <v>46</v>
      </c>
      <c r="I409" s="9" t="s">
        <v>53</v>
      </c>
      <c r="J409" s="9" t="s">
        <v>80</v>
      </c>
      <c r="K409" s="13"/>
      <c r="X409" s="7" t="s">
        <v>112</v>
      </c>
      <c r="Y409" s="7" t="s">
        <v>326</v>
      </c>
      <c r="Z409" s="7" t="s">
        <v>327</v>
      </c>
      <c r="AA409" s="7" t="s">
        <v>328</v>
      </c>
      <c r="AB409" s="7" t="s">
        <v>61</v>
      </c>
      <c r="AC409" s="7" t="s">
        <v>71</v>
      </c>
      <c r="AD409" s="7" t="s">
        <v>72</v>
      </c>
      <c r="AE409" s="7" t="s">
        <v>69</v>
      </c>
      <c r="AF409" s="7" t="s">
        <v>329</v>
      </c>
      <c r="AG409" s="7" t="s">
        <v>199</v>
      </c>
      <c r="AH409" s="7" t="s">
        <v>175</v>
      </c>
      <c r="AI409" s="4">
        <v>4.0</v>
      </c>
      <c r="AJ409" s="7" t="s">
        <v>119</v>
      </c>
      <c r="AK409" s="7" t="s">
        <v>170</v>
      </c>
      <c r="AL409" s="7">
        <f>VLOOKUP(Y409,'Crop Temp Lookup'!$A$1:$D$24,4)</f>
        <v>15</v>
      </c>
      <c r="AM409" s="7">
        <f>VLOOKUP(Y409,'Crop Temp Lookup'!$A$1:$E$24,5)</f>
        <v>30</v>
      </c>
      <c r="AN409" s="7">
        <f>VLOOKUP(Y410,'Crop Temp Lookup'!$A$1:$G$24,7)</f>
        <v>750</v>
      </c>
      <c r="AO409" s="7">
        <f>VLOOKUP(Y410,'Crop Temp Lookup'!$A$1:$H$24,8)</f>
        <v>1500</v>
      </c>
    </row>
    <row r="410" ht="12.75" customHeight="1">
      <c r="A410" s="7" t="s">
        <v>42</v>
      </c>
      <c r="B410" s="7" t="s">
        <v>113</v>
      </c>
      <c r="C410" s="12" t="s">
        <v>114</v>
      </c>
      <c r="D410" s="9" t="s">
        <v>102</v>
      </c>
      <c r="E410" s="9" t="s">
        <v>111</v>
      </c>
      <c r="F410" s="9" t="s">
        <v>104</v>
      </c>
      <c r="G410" s="9" t="s">
        <v>46</v>
      </c>
      <c r="H410" s="9" t="s">
        <v>47</v>
      </c>
      <c r="I410" s="9" t="s">
        <v>48</v>
      </c>
      <c r="J410" s="9" t="s">
        <v>115</v>
      </c>
      <c r="K410" s="9" t="s">
        <v>50</v>
      </c>
      <c r="L410" s="4" t="s">
        <v>116</v>
      </c>
      <c r="X410" s="7" t="s">
        <v>117</v>
      </c>
      <c r="Y410" s="7" t="s">
        <v>326</v>
      </c>
      <c r="Z410" s="7" t="s">
        <v>327</v>
      </c>
      <c r="AA410" s="7" t="s">
        <v>328</v>
      </c>
      <c r="AB410" s="7" t="s">
        <v>61</v>
      </c>
      <c r="AC410" s="7" t="s">
        <v>62</v>
      </c>
      <c r="AD410" s="7" t="s">
        <v>72</v>
      </c>
      <c r="AE410" s="7" t="s">
        <v>64</v>
      </c>
      <c r="AF410" s="7" t="s">
        <v>329</v>
      </c>
      <c r="AG410" s="7" t="s">
        <v>199</v>
      </c>
      <c r="AH410" s="7" t="s">
        <v>175</v>
      </c>
      <c r="AI410" s="4">
        <v>4.0</v>
      </c>
      <c r="AJ410" s="7" t="s">
        <v>108</v>
      </c>
      <c r="AK410" s="7" t="s">
        <v>162</v>
      </c>
      <c r="AL410" s="7">
        <f>VLOOKUP(Y410,'Crop Temp Lookup'!$A$1:$D$24,4)</f>
        <v>15</v>
      </c>
      <c r="AM410" s="7">
        <f>VLOOKUP(Y410,'Crop Temp Lookup'!$A$1:$E$24,5)</f>
        <v>30</v>
      </c>
      <c r="AN410" s="7">
        <f>VLOOKUP(Y411,'Crop Temp Lookup'!$A$1:$G$24,7)</f>
        <v>750</v>
      </c>
      <c r="AO410" s="7">
        <f>VLOOKUP(Y411,'Crop Temp Lookup'!$A$1:$H$24,8)</f>
        <v>1500</v>
      </c>
    </row>
    <row r="411" ht="12.75" customHeight="1">
      <c r="A411" s="7" t="s">
        <v>42</v>
      </c>
      <c r="B411" s="7" t="s">
        <v>113</v>
      </c>
      <c r="C411" s="12" t="s">
        <v>114</v>
      </c>
      <c r="D411" s="9" t="s">
        <v>102</v>
      </c>
      <c r="E411" s="9" t="s">
        <v>111</v>
      </c>
      <c r="F411" s="9" t="s">
        <v>104</v>
      </c>
      <c r="G411" s="9" t="s">
        <v>46</v>
      </c>
      <c r="H411" s="9" t="s">
        <v>47</v>
      </c>
      <c r="I411" s="9" t="s">
        <v>48</v>
      </c>
      <c r="J411" s="9" t="s">
        <v>115</v>
      </c>
      <c r="K411" s="9" t="s">
        <v>50</v>
      </c>
      <c r="L411" s="4" t="s">
        <v>116</v>
      </c>
      <c r="X411" s="7" t="s">
        <v>117</v>
      </c>
      <c r="Y411" s="7" t="s">
        <v>326</v>
      </c>
      <c r="Z411" s="7" t="s">
        <v>327</v>
      </c>
      <c r="AA411" s="7" t="s">
        <v>328</v>
      </c>
      <c r="AB411" s="7" t="s">
        <v>61</v>
      </c>
      <c r="AC411" s="7" t="s">
        <v>71</v>
      </c>
      <c r="AD411" s="7" t="s">
        <v>72</v>
      </c>
      <c r="AE411" s="7" t="s">
        <v>84</v>
      </c>
      <c r="AF411" s="7" t="s">
        <v>329</v>
      </c>
      <c r="AG411" s="7" t="s">
        <v>199</v>
      </c>
      <c r="AH411" s="7" t="s">
        <v>175</v>
      </c>
      <c r="AI411" s="4">
        <v>4.0</v>
      </c>
      <c r="AJ411" s="7" t="s">
        <v>108</v>
      </c>
      <c r="AK411" s="7" t="s">
        <v>63</v>
      </c>
      <c r="AL411" s="7">
        <f>VLOOKUP(Y411,'Crop Temp Lookup'!$A$1:$D$24,4)</f>
        <v>15</v>
      </c>
      <c r="AM411" s="7">
        <f>VLOOKUP(Y411,'Crop Temp Lookup'!$A$1:$E$24,5)</f>
        <v>30</v>
      </c>
      <c r="AN411" s="7">
        <f>VLOOKUP(Y412,'Crop Temp Lookup'!$A$1:$G$24,7)</f>
        <v>750</v>
      </c>
      <c r="AO411" s="7">
        <f>VLOOKUP(Y412,'Crop Temp Lookup'!$A$1:$H$24,8)</f>
        <v>1500</v>
      </c>
    </row>
    <row r="412" ht="12.75" customHeight="1">
      <c r="A412" s="7" t="s">
        <v>42</v>
      </c>
      <c r="B412" s="7" t="s">
        <v>121</v>
      </c>
      <c r="C412" s="12" t="s">
        <v>122</v>
      </c>
      <c r="D412" s="9" t="s">
        <v>102</v>
      </c>
      <c r="E412" s="9" t="s">
        <v>111</v>
      </c>
      <c r="F412" s="9" t="s">
        <v>104</v>
      </c>
      <c r="G412" s="9" t="s">
        <v>47</v>
      </c>
      <c r="H412" s="9" t="s">
        <v>48</v>
      </c>
      <c r="I412" s="9" t="s">
        <v>115</v>
      </c>
      <c r="J412" s="9" t="s">
        <v>123</v>
      </c>
      <c r="K412" s="9" t="s">
        <v>49</v>
      </c>
      <c r="L412" s="9" t="s">
        <v>50</v>
      </c>
      <c r="M412" s="4" t="s">
        <v>116</v>
      </c>
      <c r="N412" s="9" t="s">
        <v>56</v>
      </c>
      <c r="O412" s="11" t="s">
        <v>57</v>
      </c>
      <c r="P412" s="4" t="s">
        <v>78</v>
      </c>
      <c r="Q412" s="4" t="s">
        <v>91</v>
      </c>
      <c r="R412" s="4" t="s">
        <v>124</v>
      </c>
      <c r="X412" s="7" t="s">
        <v>125</v>
      </c>
      <c r="Y412" s="7" t="s">
        <v>326</v>
      </c>
      <c r="Z412" s="7" t="s">
        <v>327</v>
      </c>
      <c r="AA412" s="7" t="s">
        <v>328</v>
      </c>
      <c r="AB412" s="7" t="s">
        <v>61</v>
      </c>
      <c r="AC412" s="7" t="s">
        <v>62</v>
      </c>
      <c r="AD412" s="7" t="s">
        <v>85</v>
      </c>
      <c r="AE412" s="7" t="s">
        <v>64</v>
      </c>
      <c r="AF412" s="7" t="s">
        <v>329</v>
      </c>
      <c r="AG412" s="7" t="s">
        <v>199</v>
      </c>
      <c r="AH412" s="7" t="s">
        <v>175</v>
      </c>
      <c r="AI412" s="4">
        <v>4.0</v>
      </c>
      <c r="AJ412" s="7" t="s">
        <v>83</v>
      </c>
      <c r="AK412" s="7" t="s">
        <v>133</v>
      </c>
      <c r="AL412" s="7">
        <f>VLOOKUP(Y412,'Crop Temp Lookup'!$A$1:$D$24,4)</f>
        <v>15</v>
      </c>
      <c r="AM412" s="7">
        <f>VLOOKUP(Y412,'Crop Temp Lookup'!$A$1:$E$24,5)</f>
        <v>30</v>
      </c>
      <c r="AN412" s="7">
        <f>VLOOKUP(Y413,'Crop Temp Lookup'!$A$1:$G$24,7)</f>
        <v>750</v>
      </c>
      <c r="AO412" s="7">
        <f>VLOOKUP(Y413,'Crop Temp Lookup'!$A$1:$H$24,8)</f>
        <v>1500</v>
      </c>
    </row>
    <row r="413" ht="12.75" customHeight="1">
      <c r="A413" s="7" t="s">
        <v>42</v>
      </c>
      <c r="B413" s="7" t="s">
        <v>121</v>
      </c>
      <c r="C413" s="12" t="s">
        <v>122</v>
      </c>
      <c r="D413" s="9" t="s">
        <v>102</v>
      </c>
      <c r="E413" s="9" t="s">
        <v>111</v>
      </c>
      <c r="F413" s="9" t="s">
        <v>104</v>
      </c>
      <c r="G413" s="9" t="s">
        <v>47</v>
      </c>
      <c r="H413" s="9" t="s">
        <v>48</v>
      </c>
      <c r="I413" s="9" t="s">
        <v>115</v>
      </c>
      <c r="J413" s="9" t="s">
        <v>123</v>
      </c>
      <c r="K413" s="9" t="s">
        <v>49</v>
      </c>
      <c r="L413" s="9" t="s">
        <v>50</v>
      </c>
      <c r="M413" s="4" t="s">
        <v>116</v>
      </c>
      <c r="N413" s="9" t="s">
        <v>56</v>
      </c>
      <c r="O413" s="11" t="s">
        <v>57</v>
      </c>
      <c r="P413" s="4" t="s">
        <v>78</v>
      </c>
      <c r="Q413" s="4" t="s">
        <v>91</v>
      </c>
      <c r="R413" s="4" t="s">
        <v>124</v>
      </c>
      <c r="X413" s="7" t="s">
        <v>125</v>
      </c>
      <c r="Y413" s="7" t="s">
        <v>326</v>
      </c>
      <c r="Z413" s="7" t="s">
        <v>327</v>
      </c>
      <c r="AA413" s="7" t="s">
        <v>328</v>
      </c>
      <c r="AB413" s="7" t="s">
        <v>61</v>
      </c>
      <c r="AC413" s="7" t="s">
        <v>71</v>
      </c>
      <c r="AD413" s="7" t="s">
        <v>94</v>
      </c>
      <c r="AE413" s="7" t="s">
        <v>84</v>
      </c>
      <c r="AF413" s="7" t="s">
        <v>329</v>
      </c>
      <c r="AG413" s="7" t="s">
        <v>199</v>
      </c>
      <c r="AH413" s="7" t="s">
        <v>175</v>
      </c>
      <c r="AI413" s="4">
        <v>4.0</v>
      </c>
      <c r="AJ413" s="7" t="s">
        <v>75</v>
      </c>
      <c r="AK413" s="7" t="s">
        <v>63</v>
      </c>
      <c r="AL413" s="7">
        <f>VLOOKUP(Y413,'Crop Temp Lookup'!$A$1:$D$24,4)</f>
        <v>15</v>
      </c>
      <c r="AM413" s="7">
        <f>VLOOKUP(Y413,'Crop Temp Lookup'!$A$1:$E$24,5)</f>
        <v>30</v>
      </c>
      <c r="AN413" s="7">
        <f>VLOOKUP(Y414,'Crop Temp Lookup'!$A$1:$G$24,7)</f>
        <v>750</v>
      </c>
      <c r="AO413" s="7">
        <f>VLOOKUP(Y414,'Crop Temp Lookup'!$A$1:$H$24,8)</f>
        <v>1500</v>
      </c>
    </row>
    <row r="414" ht="12.75" customHeight="1">
      <c r="A414" s="7" t="s">
        <v>42</v>
      </c>
      <c r="B414" s="7" t="s">
        <v>176</v>
      </c>
      <c r="C414" s="12" t="s">
        <v>177</v>
      </c>
      <c r="D414" s="9" t="s">
        <v>178</v>
      </c>
      <c r="E414" s="13"/>
      <c r="F414" s="13"/>
      <c r="G414" s="13"/>
      <c r="H414" s="13"/>
      <c r="I414" s="13"/>
      <c r="J414" s="13"/>
      <c r="K414" s="13"/>
      <c r="X414" s="7" t="s">
        <v>179</v>
      </c>
      <c r="Y414" s="7" t="s">
        <v>326</v>
      </c>
      <c r="Z414" s="7" t="s">
        <v>327</v>
      </c>
      <c r="AA414" s="7" t="s">
        <v>328</v>
      </c>
      <c r="AB414" s="7" t="s">
        <v>61</v>
      </c>
      <c r="AC414" s="7" t="s">
        <v>61</v>
      </c>
      <c r="AD414" s="7" t="s">
        <v>98</v>
      </c>
      <c r="AE414" s="7" t="s">
        <v>154</v>
      </c>
      <c r="AF414" s="7" t="s">
        <v>329</v>
      </c>
      <c r="AG414" s="7" t="s">
        <v>199</v>
      </c>
      <c r="AH414" s="7" t="s">
        <v>175</v>
      </c>
      <c r="AI414" s="4">
        <v>4.0</v>
      </c>
      <c r="AJ414" s="7" t="s">
        <v>72</v>
      </c>
      <c r="AK414" s="7" t="s">
        <v>69</v>
      </c>
      <c r="AL414" s="7">
        <f>VLOOKUP(Y414,'Crop Temp Lookup'!$A$1:$D$24,4)</f>
        <v>15</v>
      </c>
      <c r="AM414" s="7">
        <f>VLOOKUP(Y414,'Crop Temp Lookup'!$A$1:$E$24,5)</f>
        <v>30</v>
      </c>
      <c r="AN414" s="7">
        <f>VLOOKUP(Y415,'Crop Temp Lookup'!$A$1:$G$24,7)</f>
        <v>750</v>
      </c>
      <c r="AO414" s="7">
        <f>VLOOKUP(Y415,'Crop Temp Lookup'!$A$1:$H$24,8)</f>
        <v>1500</v>
      </c>
    </row>
    <row r="415" ht="12.75" customHeight="1">
      <c r="A415" s="7" t="s">
        <v>42</v>
      </c>
      <c r="B415" s="7" t="s">
        <v>186</v>
      </c>
      <c r="C415" s="12" t="s">
        <v>187</v>
      </c>
      <c r="D415" s="9" t="s">
        <v>178</v>
      </c>
      <c r="E415" s="9" t="s">
        <v>188</v>
      </c>
      <c r="F415" s="9" t="s">
        <v>189</v>
      </c>
      <c r="G415" s="9" t="s">
        <v>190</v>
      </c>
      <c r="H415" s="13"/>
      <c r="I415" s="13"/>
      <c r="J415" s="13"/>
      <c r="K415" s="13"/>
      <c r="X415" s="7" t="s">
        <v>191</v>
      </c>
      <c r="Y415" s="7" t="s">
        <v>326</v>
      </c>
      <c r="Z415" s="7" t="s">
        <v>327</v>
      </c>
      <c r="AA415" s="7" t="s">
        <v>328</v>
      </c>
      <c r="AB415" s="7" t="s">
        <v>61</v>
      </c>
      <c r="AC415" s="7" t="s">
        <v>62</v>
      </c>
      <c r="AD415" s="7" t="s">
        <v>98</v>
      </c>
      <c r="AE415" s="7" t="s">
        <v>154</v>
      </c>
      <c r="AF415" s="7" t="s">
        <v>329</v>
      </c>
      <c r="AG415" s="7" t="s">
        <v>199</v>
      </c>
      <c r="AH415" s="7" t="s">
        <v>175</v>
      </c>
      <c r="AI415" s="4">
        <v>4.0</v>
      </c>
      <c r="AJ415" s="7" t="s">
        <v>72</v>
      </c>
      <c r="AK415" s="7" t="s">
        <v>69</v>
      </c>
      <c r="AL415" s="7">
        <f>VLOOKUP(Y415,'Crop Temp Lookup'!$A$1:$D$24,4)</f>
        <v>15</v>
      </c>
      <c r="AM415" s="7">
        <f>VLOOKUP(Y415,'Crop Temp Lookup'!$A$1:$E$24,5)</f>
        <v>30</v>
      </c>
      <c r="AN415" s="7">
        <f>VLOOKUP(Y416,'Crop Temp Lookup'!$A$1:$G$24,7)</f>
        <v>750</v>
      </c>
      <c r="AO415" s="7">
        <f>VLOOKUP(Y416,'Crop Temp Lookup'!$A$1:$H$24,8)</f>
        <v>1500</v>
      </c>
    </row>
    <row r="416" ht="12.75" customHeight="1">
      <c r="A416" s="7" t="s">
        <v>42</v>
      </c>
      <c r="B416" s="7" t="s">
        <v>186</v>
      </c>
      <c r="C416" s="12" t="s">
        <v>187</v>
      </c>
      <c r="D416" s="9" t="s">
        <v>178</v>
      </c>
      <c r="E416" s="9" t="s">
        <v>188</v>
      </c>
      <c r="F416" s="9" t="s">
        <v>189</v>
      </c>
      <c r="G416" s="9" t="s">
        <v>190</v>
      </c>
      <c r="H416" s="13"/>
      <c r="I416" s="13"/>
      <c r="J416" s="13"/>
      <c r="K416" s="13"/>
      <c r="X416" s="7" t="s">
        <v>191</v>
      </c>
      <c r="Y416" s="7" t="s">
        <v>326</v>
      </c>
      <c r="Z416" s="7" t="s">
        <v>327</v>
      </c>
      <c r="AA416" s="7" t="s">
        <v>328</v>
      </c>
      <c r="AB416" s="7" t="s">
        <v>61</v>
      </c>
      <c r="AC416" s="7" t="s">
        <v>71</v>
      </c>
      <c r="AD416" s="7" t="s">
        <v>149</v>
      </c>
      <c r="AE416" s="7" t="s">
        <v>84</v>
      </c>
      <c r="AF416" s="7" t="s">
        <v>329</v>
      </c>
      <c r="AG416" s="7" t="s">
        <v>199</v>
      </c>
      <c r="AH416" s="7" t="s">
        <v>175</v>
      </c>
      <c r="AI416" s="4">
        <v>4.0</v>
      </c>
      <c r="AJ416" s="7" t="s">
        <v>94</v>
      </c>
      <c r="AK416" s="7" t="s">
        <v>63</v>
      </c>
      <c r="AL416" s="7">
        <f>VLOOKUP(Y416,'Crop Temp Lookup'!$A$1:$D$24,4)</f>
        <v>15</v>
      </c>
      <c r="AM416" s="7">
        <f>VLOOKUP(Y416,'Crop Temp Lookup'!$A$1:$E$24,5)</f>
        <v>30</v>
      </c>
      <c r="AN416" s="7">
        <f>VLOOKUP(Y417,'Crop Temp Lookup'!$A$1:$G$24,7)</f>
        <v>750</v>
      </c>
      <c r="AO416" s="7">
        <f>VLOOKUP(Y417,'Crop Temp Lookup'!$A$1:$H$24,8)</f>
        <v>1500</v>
      </c>
    </row>
    <row r="417" ht="12.75" customHeight="1">
      <c r="A417" s="7" t="s">
        <v>42</v>
      </c>
      <c r="B417" s="7" t="s">
        <v>192</v>
      </c>
      <c r="C417" s="12" t="s">
        <v>187</v>
      </c>
      <c r="D417" s="9" t="s">
        <v>178</v>
      </c>
      <c r="E417" s="9" t="s">
        <v>188</v>
      </c>
      <c r="F417" s="9" t="s">
        <v>189</v>
      </c>
      <c r="G417" s="9" t="s">
        <v>190</v>
      </c>
      <c r="H417" s="13"/>
      <c r="I417" s="13"/>
      <c r="J417" s="13"/>
      <c r="K417" s="13"/>
      <c r="X417" s="7" t="s">
        <v>193</v>
      </c>
      <c r="Y417" s="7" t="s">
        <v>326</v>
      </c>
      <c r="Z417" s="7" t="s">
        <v>327</v>
      </c>
      <c r="AA417" s="7" t="s">
        <v>328</v>
      </c>
      <c r="AB417" s="7" t="s">
        <v>61</v>
      </c>
      <c r="AC417" s="7" t="s">
        <v>62</v>
      </c>
      <c r="AD417" s="7" t="s">
        <v>85</v>
      </c>
      <c r="AE417" s="7" t="s">
        <v>64</v>
      </c>
      <c r="AF417" s="7" t="s">
        <v>329</v>
      </c>
      <c r="AG417" s="7" t="s">
        <v>199</v>
      </c>
      <c r="AH417" s="7" t="s">
        <v>175</v>
      </c>
      <c r="AI417" s="4">
        <v>4.0</v>
      </c>
      <c r="AJ417" s="7" t="s">
        <v>83</v>
      </c>
      <c r="AK417" s="7" t="s">
        <v>133</v>
      </c>
      <c r="AL417" s="7">
        <f>VLOOKUP(Y417,'Crop Temp Lookup'!$A$1:$D$24,4)</f>
        <v>15</v>
      </c>
      <c r="AM417" s="7">
        <f>VLOOKUP(Y417,'Crop Temp Lookup'!$A$1:$E$24,5)</f>
        <v>30</v>
      </c>
      <c r="AN417" s="7">
        <f>VLOOKUP(Y418,'Crop Temp Lookup'!$A$1:$G$24,7)</f>
        <v>750</v>
      </c>
      <c r="AO417" s="7">
        <f>VLOOKUP(Y418,'Crop Temp Lookup'!$A$1:$H$24,8)</f>
        <v>1500</v>
      </c>
    </row>
    <row r="418" ht="12.75" customHeight="1">
      <c r="A418" s="7" t="s">
        <v>42</v>
      </c>
      <c r="B418" s="7" t="s">
        <v>192</v>
      </c>
      <c r="C418" s="12" t="s">
        <v>187</v>
      </c>
      <c r="D418" s="9" t="s">
        <v>178</v>
      </c>
      <c r="E418" s="9" t="s">
        <v>188</v>
      </c>
      <c r="F418" s="9" t="s">
        <v>189</v>
      </c>
      <c r="G418" s="9" t="s">
        <v>190</v>
      </c>
      <c r="H418" s="13"/>
      <c r="I418" s="13"/>
      <c r="J418" s="13"/>
      <c r="K418" s="13"/>
      <c r="X418" s="7" t="s">
        <v>193</v>
      </c>
      <c r="Y418" s="7" t="s">
        <v>326</v>
      </c>
      <c r="Z418" s="7" t="s">
        <v>327</v>
      </c>
      <c r="AA418" s="7" t="s">
        <v>328</v>
      </c>
      <c r="AB418" s="7" t="s">
        <v>61</v>
      </c>
      <c r="AC418" s="7" t="s">
        <v>71</v>
      </c>
      <c r="AD418" s="7" t="s">
        <v>84</v>
      </c>
      <c r="AE418" s="7" t="s">
        <v>126</v>
      </c>
      <c r="AF418" s="7" t="s">
        <v>329</v>
      </c>
      <c r="AG418" s="7" t="s">
        <v>199</v>
      </c>
      <c r="AH418" s="7" t="s">
        <v>175</v>
      </c>
      <c r="AI418" s="4">
        <v>4.0</v>
      </c>
      <c r="AJ418" s="7" t="s">
        <v>75</v>
      </c>
      <c r="AK418" s="7" t="s">
        <v>63</v>
      </c>
      <c r="AL418" s="7">
        <f>VLOOKUP(Y418,'Crop Temp Lookup'!$A$1:$D$24,4)</f>
        <v>15</v>
      </c>
      <c r="AM418" s="7">
        <f>VLOOKUP(Y418,'Crop Temp Lookup'!$A$1:$E$24,5)</f>
        <v>30</v>
      </c>
      <c r="AN418" s="7">
        <f>VLOOKUP(Y419,'Crop Temp Lookup'!$A$1:$G$24,7)</f>
        <v>750</v>
      </c>
      <c r="AO418" s="7">
        <f>VLOOKUP(Y419,'Crop Temp Lookup'!$A$1:$H$24,8)</f>
        <v>1500</v>
      </c>
    </row>
    <row r="419" ht="12.75" customHeight="1">
      <c r="A419" s="7" t="s">
        <v>42</v>
      </c>
      <c r="B419" s="7" t="s">
        <v>205</v>
      </c>
      <c r="C419" s="12" t="s">
        <v>206</v>
      </c>
      <c r="D419" s="14" t="s">
        <v>188</v>
      </c>
      <c r="E419" s="14" t="s">
        <v>178</v>
      </c>
      <c r="F419" s="14" t="s">
        <v>190</v>
      </c>
      <c r="G419" s="14" t="s">
        <v>207</v>
      </c>
      <c r="H419" s="14" t="s">
        <v>124</v>
      </c>
      <c r="I419" s="14" t="s">
        <v>189</v>
      </c>
      <c r="J419" s="9" t="s">
        <v>123</v>
      </c>
      <c r="K419" s="9" t="s">
        <v>48</v>
      </c>
      <c r="X419" s="7" t="s">
        <v>193</v>
      </c>
      <c r="Y419" s="7" t="s">
        <v>326</v>
      </c>
      <c r="Z419" s="7" t="s">
        <v>327</v>
      </c>
      <c r="AA419" s="7" t="s">
        <v>328</v>
      </c>
      <c r="AB419" s="7" t="s">
        <v>61</v>
      </c>
      <c r="AC419" s="7" t="s">
        <v>62</v>
      </c>
      <c r="AD419" s="7" t="s">
        <v>98</v>
      </c>
      <c r="AE419" s="7" t="s">
        <v>154</v>
      </c>
      <c r="AF419" s="7" t="s">
        <v>329</v>
      </c>
      <c r="AG419" s="7" t="s">
        <v>199</v>
      </c>
      <c r="AH419" s="7" t="s">
        <v>175</v>
      </c>
      <c r="AI419" s="4">
        <v>4.0</v>
      </c>
      <c r="AJ419" s="7" t="s">
        <v>72</v>
      </c>
      <c r="AK419" s="7" t="s">
        <v>69</v>
      </c>
      <c r="AL419" s="7">
        <f>VLOOKUP(Y419,'Crop Temp Lookup'!$A$1:$D$24,4)</f>
        <v>15</v>
      </c>
      <c r="AM419" s="7">
        <f>VLOOKUP(Y419,'Crop Temp Lookup'!$A$1:$E$24,5)</f>
        <v>30</v>
      </c>
      <c r="AN419" s="7">
        <f>VLOOKUP(Y420,'Crop Temp Lookup'!$A$1:$G$24,7)</f>
        <v>750</v>
      </c>
      <c r="AO419" s="7">
        <f>VLOOKUP(Y420,'Crop Temp Lookup'!$A$1:$H$24,8)</f>
        <v>1500</v>
      </c>
    </row>
    <row r="420" ht="12.75" customHeight="1">
      <c r="A420" s="7" t="s">
        <v>42</v>
      </c>
      <c r="B420" s="7" t="s">
        <v>205</v>
      </c>
      <c r="C420" s="12" t="s">
        <v>206</v>
      </c>
      <c r="D420" s="14" t="s">
        <v>188</v>
      </c>
      <c r="E420" s="14" t="s">
        <v>178</v>
      </c>
      <c r="F420" s="14" t="s">
        <v>190</v>
      </c>
      <c r="G420" s="14" t="s">
        <v>207</v>
      </c>
      <c r="H420" s="14" t="s">
        <v>124</v>
      </c>
      <c r="I420" s="14" t="s">
        <v>189</v>
      </c>
      <c r="J420" s="9" t="s">
        <v>123</v>
      </c>
      <c r="K420" s="9" t="s">
        <v>48</v>
      </c>
      <c r="X420" s="7" t="s">
        <v>193</v>
      </c>
      <c r="Y420" s="7" t="s">
        <v>326</v>
      </c>
      <c r="Z420" s="7" t="s">
        <v>327</v>
      </c>
      <c r="AA420" s="7" t="s">
        <v>328</v>
      </c>
      <c r="AB420" s="7" t="s">
        <v>61</v>
      </c>
      <c r="AC420" s="7" t="s">
        <v>71</v>
      </c>
      <c r="AD420" s="7" t="s">
        <v>84</v>
      </c>
      <c r="AE420" s="7" t="s">
        <v>126</v>
      </c>
      <c r="AF420" s="7" t="s">
        <v>329</v>
      </c>
      <c r="AG420" s="7" t="s">
        <v>199</v>
      </c>
      <c r="AH420" s="7" t="s">
        <v>175</v>
      </c>
      <c r="AI420" s="4">
        <v>4.0</v>
      </c>
      <c r="AJ420" s="7" t="s">
        <v>75</v>
      </c>
      <c r="AK420" s="7" t="s">
        <v>63</v>
      </c>
      <c r="AL420" s="7">
        <f>VLOOKUP(Y420,'Crop Temp Lookup'!$A$1:$D$24,4)</f>
        <v>15</v>
      </c>
      <c r="AM420" s="7">
        <f>VLOOKUP(Y420,'Crop Temp Lookup'!$A$1:$E$24,5)</f>
        <v>30</v>
      </c>
      <c r="AN420" s="7">
        <f>VLOOKUP(Y421,'Crop Temp Lookup'!$A$1:$G$24,7)</f>
        <v>750</v>
      </c>
      <c r="AO420" s="7">
        <f>VLOOKUP(Y421,'Crop Temp Lookup'!$A$1:$H$24,8)</f>
        <v>1500</v>
      </c>
    </row>
    <row r="421" ht="12.75" customHeight="1">
      <c r="A421" s="7" t="s">
        <v>42</v>
      </c>
      <c r="B421" s="7" t="s">
        <v>128</v>
      </c>
      <c r="C421" s="12" t="s">
        <v>129</v>
      </c>
      <c r="D421" s="9" t="s">
        <v>45</v>
      </c>
      <c r="E421" s="9" t="s">
        <v>111</v>
      </c>
      <c r="F421" s="9" t="s">
        <v>103</v>
      </c>
      <c r="G421" s="9" t="s">
        <v>46</v>
      </c>
      <c r="H421" s="9" t="s">
        <v>47</v>
      </c>
      <c r="I421" s="9" t="s">
        <v>48</v>
      </c>
      <c r="J421" s="10" t="s">
        <v>49</v>
      </c>
      <c r="K421" s="10" t="s">
        <v>50</v>
      </c>
      <c r="L421" s="10" t="s">
        <v>51</v>
      </c>
      <c r="M421" s="10" t="s">
        <v>52</v>
      </c>
      <c r="N421" s="4" t="s">
        <v>53</v>
      </c>
      <c r="O421" s="4" t="s">
        <v>54</v>
      </c>
      <c r="X421" s="7" t="s">
        <v>131</v>
      </c>
      <c r="Y421" s="7" t="s">
        <v>326</v>
      </c>
      <c r="Z421" s="7" t="s">
        <v>327</v>
      </c>
      <c r="AA421" s="7" t="s">
        <v>328</v>
      </c>
      <c r="AB421" s="7" t="s">
        <v>61</v>
      </c>
      <c r="AC421" s="7" t="s">
        <v>62</v>
      </c>
      <c r="AD421" s="7" t="s">
        <v>82</v>
      </c>
      <c r="AE421" s="7" t="s">
        <v>64</v>
      </c>
      <c r="AF421" s="7" t="s">
        <v>329</v>
      </c>
      <c r="AG421" s="7" t="s">
        <v>199</v>
      </c>
      <c r="AH421" s="7" t="s">
        <v>175</v>
      </c>
      <c r="AI421" s="4">
        <v>4.0</v>
      </c>
      <c r="AJ421" s="7" t="s">
        <v>83</v>
      </c>
      <c r="AK421" s="7" t="s">
        <v>133</v>
      </c>
      <c r="AL421" s="7">
        <f>VLOOKUP(Y421,'Crop Temp Lookup'!$A$1:$D$24,4)</f>
        <v>15</v>
      </c>
      <c r="AM421" s="7">
        <f>VLOOKUP(Y421,'Crop Temp Lookup'!$A$1:$E$24,5)</f>
        <v>30</v>
      </c>
      <c r="AN421" s="7">
        <f>VLOOKUP(Y422,'Crop Temp Lookup'!$A$1:$G$24,7)</f>
        <v>750</v>
      </c>
      <c r="AO421" s="7">
        <f>VLOOKUP(Y422,'Crop Temp Lookup'!$A$1:$H$24,8)</f>
        <v>1500</v>
      </c>
    </row>
    <row r="422" ht="12.75" customHeight="1">
      <c r="A422" s="7" t="s">
        <v>42</v>
      </c>
      <c r="B422" s="7" t="s">
        <v>128</v>
      </c>
      <c r="C422" s="12" t="s">
        <v>129</v>
      </c>
      <c r="D422" s="9" t="s">
        <v>45</v>
      </c>
      <c r="E422" s="9" t="s">
        <v>111</v>
      </c>
      <c r="F422" s="9" t="s">
        <v>103</v>
      </c>
      <c r="G422" s="9" t="s">
        <v>46</v>
      </c>
      <c r="H422" s="9" t="s">
        <v>47</v>
      </c>
      <c r="I422" s="9" t="s">
        <v>48</v>
      </c>
      <c r="J422" s="10" t="s">
        <v>49</v>
      </c>
      <c r="K422" s="10" t="s">
        <v>50</v>
      </c>
      <c r="L422" s="10" t="s">
        <v>51</v>
      </c>
      <c r="M422" s="10" t="s">
        <v>52</v>
      </c>
      <c r="N422" s="4" t="s">
        <v>53</v>
      </c>
      <c r="O422" s="4" t="s">
        <v>54</v>
      </c>
      <c r="X422" s="7" t="s">
        <v>131</v>
      </c>
      <c r="Y422" s="7" t="s">
        <v>326</v>
      </c>
      <c r="Z422" s="7" t="s">
        <v>327</v>
      </c>
      <c r="AA422" s="7" t="s">
        <v>328</v>
      </c>
      <c r="AB422" s="7" t="s">
        <v>61</v>
      </c>
      <c r="AC422" s="7" t="s">
        <v>71</v>
      </c>
      <c r="AD422" s="7" t="s">
        <v>72</v>
      </c>
      <c r="AE422" s="7" t="s">
        <v>84</v>
      </c>
      <c r="AF422" s="7" t="s">
        <v>329</v>
      </c>
      <c r="AG422" s="7" t="s">
        <v>199</v>
      </c>
      <c r="AH422" s="7" t="s">
        <v>175</v>
      </c>
      <c r="AI422" s="4">
        <v>4.0</v>
      </c>
      <c r="AJ422" s="7" t="s">
        <v>83</v>
      </c>
      <c r="AK422" s="7" t="s">
        <v>133</v>
      </c>
      <c r="AL422" s="7">
        <f>VLOOKUP(Y422,'Crop Temp Lookup'!$A$1:$D$24,4)</f>
        <v>15</v>
      </c>
      <c r="AM422" s="7">
        <f>VLOOKUP(Y422,'Crop Temp Lookup'!$A$1:$E$24,5)</f>
        <v>30</v>
      </c>
      <c r="AN422" s="7">
        <f>VLOOKUP(Y423,'Crop Temp Lookup'!$A$1:$G$24,7)</f>
        <v>750</v>
      </c>
      <c r="AO422" s="7">
        <f>VLOOKUP(Y423,'Crop Temp Lookup'!$A$1:$H$24,8)</f>
        <v>1500</v>
      </c>
    </row>
    <row r="423" ht="12.75" customHeight="1">
      <c r="A423" s="7" t="s">
        <v>42</v>
      </c>
      <c r="B423" s="7" t="s">
        <v>134</v>
      </c>
      <c r="C423" s="12" t="s">
        <v>135</v>
      </c>
      <c r="D423" s="9" t="s">
        <v>46</v>
      </c>
      <c r="E423" s="9" t="s">
        <v>47</v>
      </c>
      <c r="F423" s="9" t="s">
        <v>48</v>
      </c>
      <c r="G423" s="9" t="s">
        <v>115</v>
      </c>
      <c r="H423" s="10" t="s">
        <v>49</v>
      </c>
      <c r="I423" s="10" t="s">
        <v>52</v>
      </c>
      <c r="J423" s="10" t="s">
        <v>50</v>
      </c>
      <c r="K423" s="4" t="s">
        <v>116</v>
      </c>
      <c r="L423" s="4" t="s">
        <v>54</v>
      </c>
      <c r="M423" s="4" t="s">
        <v>55</v>
      </c>
      <c r="X423" s="7" t="s">
        <v>136</v>
      </c>
      <c r="Y423" s="7" t="s">
        <v>326</v>
      </c>
      <c r="Z423" s="7" t="s">
        <v>327</v>
      </c>
      <c r="AA423" s="7" t="s">
        <v>328</v>
      </c>
      <c r="AB423" s="7" t="s">
        <v>61</v>
      </c>
      <c r="AC423" s="7" t="s">
        <v>62</v>
      </c>
      <c r="AD423" s="7" t="s">
        <v>82</v>
      </c>
      <c r="AE423" s="7" t="s">
        <v>64</v>
      </c>
      <c r="AF423" s="7" t="s">
        <v>329</v>
      </c>
      <c r="AG423" s="7" t="s">
        <v>199</v>
      </c>
      <c r="AH423" s="7" t="s">
        <v>175</v>
      </c>
      <c r="AI423" s="4">
        <v>4.0</v>
      </c>
      <c r="AJ423" s="7" t="s">
        <v>83</v>
      </c>
      <c r="AK423" s="7" t="s">
        <v>133</v>
      </c>
      <c r="AL423" s="7">
        <f>VLOOKUP(Y423,'Crop Temp Lookup'!$A$1:$D$24,4)</f>
        <v>15</v>
      </c>
      <c r="AM423" s="7">
        <f>VLOOKUP(Y423,'Crop Temp Lookup'!$A$1:$E$24,5)</f>
        <v>30</v>
      </c>
      <c r="AN423" s="7">
        <f>VLOOKUP(Y424,'Crop Temp Lookup'!$A$1:$G$24,7)</f>
        <v>750</v>
      </c>
      <c r="AO423" s="7">
        <f>VLOOKUP(Y424,'Crop Temp Lookup'!$A$1:$H$24,8)</f>
        <v>1500</v>
      </c>
    </row>
    <row r="424" ht="12.75" customHeight="1">
      <c r="A424" s="7" t="s">
        <v>42</v>
      </c>
      <c r="B424" s="7" t="s">
        <v>134</v>
      </c>
      <c r="C424" s="12" t="s">
        <v>135</v>
      </c>
      <c r="D424" s="9" t="s">
        <v>46</v>
      </c>
      <c r="E424" s="9" t="s">
        <v>47</v>
      </c>
      <c r="F424" s="9" t="s">
        <v>48</v>
      </c>
      <c r="G424" s="9" t="s">
        <v>115</v>
      </c>
      <c r="H424" s="10" t="s">
        <v>49</v>
      </c>
      <c r="I424" s="10" t="s">
        <v>52</v>
      </c>
      <c r="J424" s="10" t="s">
        <v>50</v>
      </c>
      <c r="K424" s="4" t="s">
        <v>116</v>
      </c>
      <c r="L424" s="4" t="s">
        <v>54</v>
      </c>
      <c r="M424" s="4" t="s">
        <v>55</v>
      </c>
      <c r="X424" s="7" t="s">
        <v>136</v>
      </c>
      <c r="Y424" s="7" t="s">
        <v>326</v>
      </c>
      <c r="Z424" s="7" t="s">
        <v>327</v>
      </c>
      <c r="AA424" s="7" t="s">
        <v>328</v>
      </c>
      <c r="AB424" s="7" t="s">
        <v>61</v>
      </c>
      <c r="AC424" s="7" t="s">
        <v>71</v>
      </c>
      <c r="AD424" s="7" t="s">
        <v>72</v>
      </c>
      <c r="AE424" s="7" t="s">
        <v>84</v>
      </c>
      <c r="AF424" s="7" t="s">
        <v>329</v>
      </c>
      <c r="AG424" s="7" t="s">
        <v>199</v>
      </c>
      <c r="AH424" s="7" t="s">
        <v>175</v>
      </c>
      <c r="AI424" s="4">
        <v>4.0</v>
      </c>
      <c r="AJ424" s="7" t="s">
        <v>83</v>
      </c>
      <c r="AK424" s="7" t="s">
        <v>133</v>
      </c>
      <c r="AL424" s="7">
        <f>VLOOKUP(Y424,'Crop Temp Lookup'!$A$1:$D$24,4)</f>
        <v>15</v>
      </c>
      <c r="AM424" s="7">
        <f>VLOOKUP(Y424,'Crop Temp Lookup'!$A$1:$E$24,5)</f>
        <v>30</v>
      </c>
      <c r="AN424" s="7">
        <f>VLOOKUP(Y425,'Crop Temp Lookup'!$A$1:$G$24,7)</f>
        <v>750</v>
      </c>
      <c r="AO424" s="7">
        <f>VLOOKUP(Y425,'Crop Temp Lookup'!$A$1:$H$24,8)</f>
        <v>1500</v>
      </c>
    </row>
    <row r="425" ht="12.75" customHeight="1">
      <c r="A425" s="7" t="s">
        <v>42</v>
      </c>
      <c r="B425" s="7" t="s">
        <v>137</v>
      </c>
      <c r="C425" s="12" t="s">
        <v>138</v>
      </c>
      <c r="D425" s="9" t="s">
        <v>102</v>
      </c>
      <c r="E425" s="9" t="s">
        <v>111</v>
      </c>
      <c r="F425" s="9" t="s">
        <v>104</v>
      </c>
      <c r="G425" s="9" t="s">
        <v>47</v>
      </c>
      <c r="H425" s="9" t="s">
        <v>48</v>
      </c>
      <c r="I425" s="9" t="s">
        <v>115</v>
      </c>
      <c r="J425" s="9" t="s">
        <v>123</v>
      </c>
      <c r="K425" s="9" t="s">
        <v>49</v>
      </c>
      <c r="L425" s="9" t="s">
        <v>50</v>
      </c>
      <c r="M425" s="4" t="s">
        <v>116</v>
      </c>
      <c r="N425" s="9" t="s">
        <v>56</v>
      </c>
      <c r="O425" s="11" t="s">
        <v>57</v>
      </c>
      <c r="P425" s="4" t="s">
        <v>78</v>
      </c>
      <c r="Q425" s="4" t="s">
        <v>91</v>
      </c>
      <c r="R425" s="4" t="s">
        <v>124</v>
      </c>
      <c r="X425" s="7" t="s">
        <v>139</v>
      </c>
      <c r="Y425" s="7" t="s">
        <v>326</v>
      </c>
      <c r="Z425" s="7" t="s">
        <v>327</v>
      </c>
      <c r="AA425" s="7" t="s">
        <v>328</v>
      </c>
      <c r="AB425" s="7" t="s">
        <v>61</v>
      </c>
      <c r="AC425" s="7" t="s">
        <v>61</v>
      </c>
      <c r="AD425" s="7" t="s">
        <v>85</v>
      </c>
      <c r="AE425" s="7" t="s">
        <v>64</v>
      </c>
      <c r="AF425" s="7" t="s">
        <v>329</v>
      </c>
      <c r="AG425" s="7" t="s">
        <v>199</v>
      </c>
      <c r="AH425" s="7" t="s">
        <v>175</v>
      </c>
      <c r="AI425" s="4">
        <v>4.0</v>
      </c>
      <c r="AJ425" s="7" t="s">
        <v>83</v>
      </c>
      <c r="AK425" s="7" t="s">
        <v>133</v>
      </c>
      <c r="AL425" s="7">
        <f>VLOOKUP(Y425,'Crop Temp Lookup'!$A$1:$D$24,4)</f>
        <v>15</v>
      </c>
      <c r="AM425" s="7">
        <f>VLOOKUP(Y425,'Crop Temp Lookup'!$A$1:$E$24,5)</f>
        <v>30</v>
      </c>
      <c r="AN425" s="7">
        <f>VLOOKUP(Y426,'Crop Temp Lookup'!$A$1:$G$24,7)</f>
        <v>750</v>
      </c>
      <c r="AO425" s="7">
        <f>VLOOKUP(Y426,'Crop Temp Lookup'!$A$1:$H$24,8)</f>
        <v>1500</v>
      </c>
    </row>
    <row r="426" ht="12.75" customHeight="1">
      <c r="A426" s="7" t="s">
        <v>42</v>
      </c>
      <c r="B426" s="7" t="s">
        <v>140</v>
      </c>
      <c r="C426" s="12" t="s">
        <v>141</v>
      </c>
      <c r="D426" s="9" t="s">
        <v>103</v>
      </c>
      <c r="E426" s="9" t="s">
        <v>46</v>
      </c>
      <c r="F426" s="9" t="s">
        <v>47</v>
      </c>
      <c r="G426" s="9" t="s">
        <v>48</v>
      </c>
      <c r="H426" s="9" t="s">
        <v>115</v>
      </c>
      <c r="I426" s="9" t="s">
        <v>123</v>
      </c>
      <c r="J426" s="9" t="s">
        <v>49</v>
      </c>
      <c r="K426" s="9" t="s">
        <v>52</v>
      </c>
      <c r="L426" s="9" t="s">
        <v>50</v>
      </c>
      <c r="M426" s="4" t="s">
        <v>116</v>
      </c>
      <c r="N426" s="4" t="s">
        <v>53</v>
      </c>
      <c r="O426" s="4" t="s">
        <v>54</v>
      </c>
      <c r="P426" s="4" t="s">
        <v>55</v>
      </c>
      <c r="Q426" s="9" t="s">
        <v>56</v>
      </c>
      <c r="R426" s="11" t="s">
        <v>57</v>
      </c>
      <c r="S426" s="4" t="s">
        <v>78</v>
      </c>
      <c r="T426" s="4" t="s">
        <v>88</v>
      </c>
      <c r="U426" s="4" t="s">
        <v>79</v>
      </c>
      <c r="V426" s="4" t="s">
        <v>80</v>
      </c>
      <c r="W426" s="4" t="s">
        <v>91</v>
      </c>
      <c r="X426" s="7" t="s">
        <v>142</v>
      </c>
      <c r="Y426" s="7" t="s">
        <v>326</v>
      </c>
      <c r="Z426" s="7" t="s">
        <v>327</v>
      </c>
      <c r="AA426" s="7" t="s">
        <v>328</v>
      </c>
      <c r="AB426" s="7" t="s">
        <v>61</v>
      </c>
      <c r="AC426" s="7" t="s">
        <v>62</v>
      </c>
      <c r="AD426" s="7" t="s">
        <v>82</v>
      </c>
      <c r="AE426" s="7" t="s">
        <v>64</v>
      </c>
      <c r="AF426" s="7" t="s">
        <v>329</v>
      </c>
      <c r="AG426" s="7" t="s">
        <v>199</v>
      </c>
      <c r="AH426" s="7" t="s">
        <v>175</v>
      </c>
      <c r="AI426" s="4">
        <v>4.0</v>
      </c>
      <c r="AJ426" s="7" t="s">
        <v>83</v>
      </c>
      <c r="AK426" s="7" t="s">
        <v>133</v>
      </c>
      <c r="AL426" s="7">
        <f>VLOOKUP(Y426,'Crop Temp Lookup'!$A$1:$D$24,4)</f>
        <v>15</v>
      </c>
      <c r="AM426" s="7">
        <f>VLOOKUP(Y426,'Crop Temp Lookup'!$A$1:$E$24,5)</f>
        <v>30</v>
      </c>
      <c r="AN426" s="7">
        <f>VLOOKUP(Y427,'Crop Temp Lookup'!$A$1:$G$24,7)</f>
        <v>750</v>
      </c>
      <c r="AO426" s="7">
        <f>VLOOKUP(Y427,'Crop Temp Lookup'!$A$1:$H$24,8)</f>
        <v>1500</v>
      </c>
    </row>
    <row r="427" ht="12.75" customHeight="1">
      <c r="A427" s="7" t="s">
        <v>42</v>
      </c>
      <c r="B427" s="7" t="s">
        <v>140</v>
      </c>
      <c r="C427" s="12" t="s">
        <v>141</v>
      </c>
      <c r="D427" s="9" t="s">
        <v>103</v>
      </c>
      <c r="E427" s="9" t="s">
        <v>46</v>
      </c>
      <c r="F427" s="9" t="s">
        <v>47</v>
      </c>
      <c r="G427" s="9" t="s">
        <v>48</v>
      </c>
      <c r="H427" s="9" t="s">
        <v>115</v>
      </c>
      <c r="I427" s="9" t="s">
        <v>123</v>
      </c>
      <c r="J427" s="9" t="s">
        <v>49</v>
      </c>
      <c r="K427" s="9" t="s">
        <v>52</v>
      </c>
      <c r="L427" s="9" t="s">
        <v>50</v>
      </c>
      <c r="M427" s="4" t="s">
        <v>116</v>
      </c>
      <c r="N427" s="4" t="s">
        <v>53</v>
      </c>
      <c r="O427" s="4" t="s">
        <v>54</v>
      </c>
      <c r="P427" s="4" t="s">
        <v>55</v>
      </c>
      <c r="Q427" s="9" t="s">
        <v>56</v>
      </c>
      <c r="R427" s="11" t="s">
        <v>57</v>
      </c>
      <c r="S427" s="4" t="s">
        <v>78</v>
      </c>
      <c r="T427" s="4" t="s">
        <v>88</v>
      </c>
      <c r="U427" s="4" t="s">
        <v>79</v>
      </c>
      <c r="V427" s="4" t="s">
        <v>80</v>
      </c>
      <c r="W427" s="4" t="s">
        <v>91</v>
      </c>
      <c r="X427" s="7" t="s">
        <v>142</v>
      </c>
      <c r="Y427" s="7" t="s">
        <v>326</v>
      </c>
      <c r="Z427" s="7" t="s">
        <v>327</v>
      </c>
      <c r="AA427" s="7" t="s">
        <v>328</v>
      </c>
      <c r="AB427" s="7" t="s">
        <v>61</v>
      </c>
      <c r="AC427" s="7" t="s">
        <v>71</v>
      </c>
      <c r="AD427" s="7" t="s">
        <v>72</v>
      </c>
      <c r="AE427" s="7" t="s">
        <v>84</v>
      </c>
      <c r="AF427" s="7" t="s">
        <v>329</v>
      </c>
      <c r="AG427" s="7" t="s">
        <v>199</v>
      </c>
      <c r="AH427" s="7" t="s">
        <v>175</v>
      </c>
      <c r="AI427" s="4">
        <v>4.0</v>
      </c>
      <c r="AJ427" s="7" t="s">
        <v>83</v>
      </c>
      <c r="AK427" s="7" t="s">
        <v>133</v>
      </c>
      <c r="AL427" s="7">
        <f>VLOOKUP(Y427,'Crop Temp Lookup'!$A$1:$D$24,4)</f>
        <v>15</v>
      </c>
      <c r="AM427" s="7">
        <f>VLOOKUP(Y427,'Crop Temp Lookup'!$A$1:$E$24,5)</f>
        <v>30</v>
      </c>
      <c r="AN427" s="7">
        <f>VLOOKUP(Y428,'Crop Temp Lookup'!$A$1:$G$24,7)</f>
        <v>750</v>
      </c>
      <c r="AO427" s="7">
        <f>VLOOKUP(Y428,'Crop Temp Lookup'!$A$1:$H$24,8)</f>
        <v>1500</v>
      </c>
    </row>
    <row r="428" ht="12.75" customHeight="1">
      <c r="A428" s="7" t="s">
        <v>42</v>
      </c>
      <c r="B428" s="7" t="s">
        <v>76</v>
      </c>
      <c r="C428" s="12" t="s">
        <v>77</v>
      </c>
      <c r="D428" s="9" t="s">
        <v>45</v>
      </c>
      <c r="E428" s="9" t="s">
        <v>46</v>
      </c>
      <c r="F428" s="9" t="s">
        <v>48</v>
      </c>
      <c r="G428" s="9" t="s">
        <v>49</v>
      </c>
      <c r="H428" s="9" t="s">
        <v>52</v>
      </c>
      <c r="I428" s="9" t="s">
        <v>53</v>
      </c>
      <c r="J428" s="9" t="s">
        <v>54</v>
      </c>
      <c r="K428" s="4" t="s">
        <v>55</v>
      </c>
      <c r="L428" s="4" t="s">
        <v>56</v>
      </c>
      <c r="M428" s="11" t="s">
        <v>57</v>
      </c>
      <c r="N428" s="4" t="s">
        <v>78</v>
      </c>
      <c r="O428" s="4" t="s">
        <v>79</v>
      </c>
      <c r="P428" s="4" t="s">
        <v>80</v>
      </c>
      <c r="X428" s="7" t="s">
        <v>81</v>
      </c>
      <c r="Y428" s="7" t="s">
        <v>330</v>
      </c>
      <c r="Z428" s="7" t="s">
        <v>331</v>
      </c>
      <c r="AA428" s="7" t="s">
        <v>279</v>
      </c>
      <c r="AB428" s="7" t="s">
        <v>61</v>
      </c>
      <c r="AC428" s="7" t="s">
        <v>62</v>
      </c>
      <c r="AD428" s="7" t="s">
        <v>85</v>
      </c>
      <c r="AE428" s="7" t="s">
        <v>64</v>
      </c>
      <c r="AF428" s="7" t="s">
        <v>332</v>
      </c>
      <c r="AG428" s="7" t="s">
        <v>66</v>
      </c>
      <c r="AH428" s="7" t="s">
        <v>333</v>
      </c>
      <c r="AI428" s="4">
        <v>4.0</v>
      </c>
      <c r="AJ428" s="7" t="s">
        <v>68</v>
      </c>
      <c r="AK428" s="7" t="s">
        <v>133</v>
      </c>
      <c r="AL428" s="7">
        <f>VLOOKUP(Y428,'Crop Temp Lookup'!$A$25:$D$25,4)</f>
        <v>18</v>
      </c>
      <c r="AM428" s="7">
        <f>VLOOKUP(Y428,'Crop Temp Lookup'!$A$25:$G$25,5)</f>
        <v>29</v>
      </c>
      <c r="AN428" s="7">
        <f>VLOOKUP(Y428,'Crop Temp Lookup'!$A$25:$G$25,7)</f>
        <v>760</v>
      </c>
      <c r="AO428" s="7">
        <f>VLOOKUP(Y428,'Crop Temp Lookup'!$A$25:$H$25,8)</f>
        <v>1300</v>
      </c>
      <c r="AP428" s="4">
        <v>400.0</v>
      </c>
      <c r="AQ428" s="4">
        <v>800.0</v>
      </c>
    </row>
    <row r="429" ht="12.75" customHeight="1">
      <c r="A429" s="7" t="s">
        <v>42</v>
      </c>
      <c r="B429" s="7" t="s">
        <v>76</v>
      </c>
      <c r="C429" s="12" t="s">
        <v>77</v>
      </c>
      <c r="D429" s="9" t="s">
        <v>45</v>
      </c>
      <c r="E429" s="9" t="s">
        <v>46</v>
      </c>
      <c r="F429" s="9" t="s">
        <v>48</v>
      </c>
      <c r="G429" s="9" t="s">
        <v>49</v>
      </c>
      <c r="H429" s="9" t="s">
        <v>52</v>
      </c>
      <c r="I429" s="9" t="s">
        <v>53</v>
      </c>
      <c r="J429" s="9" t="s">
        <v>54</v>
      </c>
      <c r="K429" s="4" t="s">
        <v>55</v>
      </c>
      <c r="L429" s="4" t="s">
        <v>56</v>
      </c>
      <c r="M429" s="11" t="s">
        <v>57</v>
      </c>
      <c r="N429" s="4" t="s">
        <v>78</v>
      </c>
      <c r="O429" s="4" t="s">
        <v>79</v>
      </c>
      <c r="P429" s="4" t="s">
        <v>80</v>
      </c>
      <c r="X429" s="7" t="s">
        <v>81</v>
      </c>
      <c r="Y429" s="7" t="s">
        <v>330</v>
      </c>
      <c r="Z429" s="7" t="s">
        <v>331</v>
      </c>
      <c r="AA429" s="7" t="s">
        <v>279</v>
      </c>
      <c r="AB429" s="7" t="s">
        <v>61</v>
      </c>
      <c r="AC429" s="7" t="s">
        <v>71</v>
      </c>
      <c r="AD429" s="7" t="s">
        <v>73</v>
      </c>
      <c r="AE429" s="7" t="s">
        <v>84</v>
      </c>
      <c r="AF429" s="7" t="s">
        <v>332</v>
      </c>
      <c r="AG429" s="7" t="s">
        <v>66</v>
      </c>
      <c r="AH429" s="7" t="s">
        <v>333</v>
      </c>
      <c r="AI429" s="4">
        <v>4.0</v>
      </c>
      <c r="AJ429" s="7" t="s">
        <v>74</v>
      </c>
      <c r="AK429" s="7" t="s">
        <v>63</v>
      </c>
      <c r="AL429" s="7">
        <f>VLOOKUP(Y429,'Crop Temp Lookup'!$A$25:$D$25,4)</f>
        <v>18</v>
      </c>
      <c r="AM429" s="7">
        <f>VLOOKUP(Y429,'Crop Temp Lookup'!$A$25:$G$25,5)</f>
        <v>29</v>
      </c>
      <c r="AN429" s="7">
        <f>VLOOKUP(Y429,'Crop Temp Lookup'!$A$25:$G$25,7)</f>
        <v>760</v>
      </c>
      <c r="AO429" s="7">
        <f>VLOOKUP(Y429,'Crop Temp Lookup'!$A$25:$H$25,8)</f>
        <v>1300</v>
      </c>
      <c r="AP429" s="4">
        <v>400.0</v>
      </c>
      <c r="AQ429" s="4">
        <v>800.0</v>
      </c>
    </row>
    <row r="430" ht="12.75" customHeight="1">
      <c r="A430" s="7" t="s">
        <v>42</v>
      </c>
      <c r="B430" s="7" t="s">
        <v>86</v>
      </c>
      <c r="C430" s="12" t="s">
        <v>87</v>
      </c>
      <c r="D430" s="9" t="s">
        <v>48</v>
      </c>
      <c r="E430" s="9" t="s">
        <v>49</v>
      </c>
      <c r="F430" s="9" t="s">
        <v>52</v>
      </c>
      <c r="G430" s="9" t="s">
        <v>51</v>
      </c>
      <c r="H430" s="9" t="s">
        <v>53</v>
      </c>
      <c r="I430" s="9" t="s">
        <v>54</v>
      </c>
      <c r="J430" s="9" t="s">
        <v>55</v>
      </c>
      <c r="K430" s="4" t="s">
        <v>88</v>
      </c>
      <c r="L430" s="9" t="s">
        <v>56</v>
      </c>
      <c r="M430" s="11" t="s">
        <v>57</v>
      </c>
      <c r="N430" s="4" t="s">
        <v>78</v>
      </c>
      <c r="O430" s="4" t="s">
        <v>89</v>
      </c>
      <c r="P430" s="4" t="s">
        <v>90</v>
      </c>
      <c r="Q430" s="4" t="s">
        <v>79</v>
      </c>
      <c r="R430" s="4" t="s">
        <v>80</v>
      </c>
      <c r="S430" s="4" t="s">
        <v>91</v>
      </c>
      <c r="X430" s="7" t="s">
        <v>92</v>
      </c>
      <c r="Y430" s="7" t="s">
        <v>330</v>
      </c>
      <c r="Z430" s="7" t="s">
        <v>331</v>
      </c>
      <c r="AA430" s="7" t="s">
        <v>279</v>
      </c>
      <c r="AB430" s="7" t="s">
        <v>61</v>
      </c>
      <c r="AC430" s="7" t="s">
        <v>61</v>
      </c>
      <c r="AD430" s="7" t="s">
        <v>72</v>
      </c>
      <c r="AE430" s="7" t="s">
        <v>73</v>
      </c>
      <c r="AF430" s="7" t="s">
        <v>332</v>
      </c>
      <c r="AG430" s="7" t="s">
        <v>66</v>
      </c>
      <c r="AH430" s="7" t="s">
        <v>333</v>
      </c>
      <c r="AI430" s="4">
        <v>4.0</v>
      </c>
      <c r="AJ430" s="7" t="s">
        <v>84</v>
      </c>
      <c r="AK430" s="7" t="s">
        <v>162</v>
      </c>
      <c r="AL430" s="7">
        <f>VLOOKUP(Y430,'Crop Temp Lookup'!$A$25:$D$25,4)</f>
        <v>18</v>
      </c>
      <c r="AM430" s="7">
        <f>VLOOKUP(Y430,'Crop Temp Lookup'!$A$25:$G$25,5)</f>
        <v>29</v>
      </c>
      <c r="AN430" s="7">
        <f>VLOOKUP(Y430,'Crop Temp Lookup'!$A$25:$G$25,7)</f>
        <v>760</v>
      </c>
      <c r="AO430" s="7">
        <f>VLOOKUP(Y430,'Crop Temp Lookup'!$A$25:$H$25,8)</f>
        <v>1300</v>
      </c>
      <c r="AP430" s="4">
        <v>400.0</v>
      </c>
      <c r="AQ430" s="4">
        <v>800.0</v>
      </c>
    </row>
    <row r="431" ht="12.75" customHeight="1">
      <c r="A431" s="7" t="s">
        <v>42</v>
      </c>
      <c r="B431" s="7" t="s">
        <v>95</v>
      </c>
      <c r="C431" s="12" t="s">
        <v>96</v>
      </c>
      <c r="D431" s="9" t="s">
        <v>48</v>
      </c>
      <c r="E431" s="14" t="s">
        <v>52</v>
      </c>
      <c r="F431" s="14" t="s">
        <v>51</v>
      </c>
      <c r="G431" s="4" t="s">
        <v>55</v>
      </c>
      <c r="H431" s="4" t="s">
        <v>88</v>
      </c>
      <c r="I431" s="4" t="s">
        <v>56</v>
      </c>
      <c r="J431" s="9" t="s">
        <v>90</v>
      </c>
      <c r="K431" s="4" t="s">
        <v>79</v>
      </c>
      <c r="L431" s="4" t="s">
        <v>80</v>
      </c>
      <c r="X431" s="7" t="s">
        <v>97</v>
      </c>
      <c r="Y431" s="7" t="s">
        <v>330</v>
      </c>
      <c r="Z431" s="7" t="s">
        <v>331</v>
      </c>
      <c r="AA431" s="7" t="s">
        <v>279</v>
      </c>
      <c r="AB431" s="7" t="s">
        <v>61</v>
      </c>
      <c r="AC431" s="7" t="s">
        <v>61</v>
      </c>
      <c r="AD431" s="7" t="s">
        <v>72</v>
      </c>
      <c r="AE431" s="7" t="s">
        <v>73</v>
      </c>
      <c r="AF431" s="7" t="s">
        <v>332</v>
      </c>
      <c r="AG431" s="7" t="s">
        <v>66</v>
      </c>
      <c r="AH431" s="7" t="s">
        <v>333</v>
      </c>
      <c r="AI431" s="4">
        <v>4.0</v>
      </c>
      <c r="AJ431" s="7" t="s">
        <v>84</v>
      </c>
      <c r="AK431" s="7" t="s">
        <v>162</v>
      </c>
      <c r="AL431" s="7">
        <f>VLOOKUP(Y431,'Crop Temp Lookup'!$A$25:$D$25,4)</f>
        <v>18</v>
      </c>
      <c r="AM431" s="7">
        <f>VLOOKUP(Y431,'Crop Temp Lookup'!$A$25:$G$25,5)</f>
        <v>29</v>
      </c>
      <c r="AN431" s="7">
        <f>VLOOKUP(Y431,'Crop Temp Lookup'!$A$25:$G$25,7)</f>
        <v>760</v>
      </c>
      <c r="AO431" s="7">
        <f>VLOOKUP(Y431,'Crop Temp Lookup'!$A$25:$H$25,8)</f>
        <v>1300</v>
      </c>
      <c r="AP431" s="4">
        <v>400.0</v>
      </c>
      <c r="AQ431" s="4">
        <v>800.0</v>
      </c>
    </row>
    <row r="432" ht="12.75" customHeight="1">
      <c r="A432" s="7" t="s">
        <v>42</v>
      </c>
      <c r="B432" s="7" t="s">
        <v>100</v>
      </c>
      <c r="C432" s="12" t="s">
        <v>101</v>
      </c>
      <c r="D432" s="9" t="s">
        <v>102</v>
      </c>
      <c r="E432" s="9" t="s">
        <v>103</v>
      </c>
      <c r="F432" s="9" t="s">
        <v>104</v>
      </c>
      <c r="G432" s="9" t="s">
        <v>46</v>
      </c>
      <c r="H432" s="13"/>
      <c r="I432" s="13"/>
      <c r="J432" s="13"/>
      <c r="K432" s="13"/>
      <c r="X432" s="7" t="s">
        <v>105</v>
      </c>
      <c r="Y432" s="7" t="s">
        <v>330</v>
      </c>
      <c r="Z432" s="7" t="s">
        <v>331</v>
      </c>
      <c r="AA432" s="7" t="s">
        <v>279</v>
      </c>
      <c r="AB432" s="7" t="s">
        <v>61</v>
      </c>
      <c r="AC432" s="7" t="s">
        <v>61</v>
      </c>
      <c r="AD432" s="7" t="s">
        <v>72</v>
      </c>
      <c r="AE432" s="7" t="s">
        <v>73</v>
      </c>
      <c r="AF432" s="7" t="s">
        <v>332</v>
      </c>
      <c r="AG432" s="7" t="s">
        <v>66</v>
      </c>
      <c r="AH432" s="7" t="s">
        <v>169</v>
      </c>
      <c r="AI432" s="4">
        <v>3.0</v>
      </c>
      <c r="AJ432" s="7" t="s">
        <v>94</v>
      </c>
      <c r="AK432" s="7" t="s">
        <v>152</v>
      </c>
      <c r="AL432" s="7">
        <f>VLOOKUP(Y432,'Crop Temp Lookup'!$A$25:$D$25,4)</f>
        <v>18</v>
      </c>
      <c r="AM432" s="7">
        <f>VLOOKUP(Y432,'Crop Temp Lookup'!$A$25:$G$25,5)</f>
        <v>29</v>
      </c>
      <c r="AN432" s="7">
        <f>VLOOKUP(Y432,'Crop Temp Lookup'!$A$25:$G$25,7)</f>
        <v>760</v>
      </c>
      <c r="AO432" s="7">
        <f>VLOOKUP(Y432,'Crop Temp Lookup'!$A$25:$H$25,8)</f>
        <v>1300</v>
      </c>
      <c r="AP432" s="4">
        <v>400.0</v>
      </c>
      <c r="AQ432" s="4">
        <v>800.0</v>
      </c>
    </row>
    <row r="433" ht="12.75" customHeight="1">
      <c r="A433" s="7" t="s">
        <v>42</v>
      </c>
      <c r="B433" s="7" t="s">
        <v>109</v>
      </c>
      <c r="C433" s="12" t="s">
        <v>110</v>
      </c>
      <c r="D433" s="9" t="s">
        <v>102</v>
      </c>
      <c r="E433" s="9" t="s">
        <v>111</v>
      </c>
      <c r="F433" s="9" t="s">
        <v>103</v>
      </c>
      <c r="G433" s="9" t="s">
        <v>104</v>
      </c>
      <c r="H433" s="9" t="s">
        <v>46</v>
      </c>
      <c r="I433" s="9" t="s">
        <v>53</v>
      </c>
      <c r="J433" s="9" t="s">
        <v>80</v>
      </c>
      <c r="K433" s="13"/>
      <c r="X433" s="7" t="s">
        <v>112</v>
      </c>
      <c r="Y433" s="7" t="s">
        <v>330</v>
      </c>
      <c r="Z433" s="7" t="s">
        <v>331</v>
      </c>
      <c r="AA433" s="7" t="s">
        <v>279</v>
      </c>
      <c r="AB433" s="7" t="s">
        <v>61</v>
      </c>
      <c r="AC433" s="7" t="s">
        <v>62</v>
      </c>
      <c r="AD433" s="7" t="s">
        <v>153</v>
      </c>
      <c r="AE433" s="7" t="s">
        <v>63</v>
      </c>
      <c r="AF433" s="7" t="s">
        <v>332</v>
      </c>
      <c r="AG433" s="7" t="s">
        <v>66</v>
      </c>
      <c r="AH433" s="7" t="s">
        <v>169</v>
      </c>
      <c r="AI433" s="4">
        <v>3.0</v>
      </c>
      <c r="AJ433" s="7" t="s">
        <v>154</v>
      </c>
      <c r="AK433" s="7" t="s">
        <v>107</v>
      </c>
      <c r="AL433" s="7">
        <f>VLOOKUP(Y433,'Crop Temp Lookup'!$A$25:$D$25,4)</f>
        <v>18</v>
      </c>
      <c r="AM433" s="7">
        <f>VLOOKUP(Y433,'Crop Temp Lookup'!$A$25:$G$25,5)</f>
        <v>29</v>
      </c>
      <c r="AN433" s="7">
        <f>VLOOKUP(Y433,'Crop Temp Lookup'!$A$25:$G$25,7)</f>
        <v>760</v>
      </c>
      <c r="AO433" s="7">
        <f>VLOOKUP(Y433,'Crop Temp Lookup'!$A$25:$H$25,8)</f>
        <v>1300</v>
      </c>
      <c r="AP433" s="4">
        <v>400.0</v>
      </c>
      <c r="AQ433" s="4">
        <v>800.0</v>
      </c>
    </row>
    <row r="434" ht="12.75" customHeight="1">
      <c r="A434" s="7" t="s">
        <v>42</v>
      </c>
      <c r="B434" s="7" t="s">
        <v>109</v>
      </c>
      <c r="C434" s="12" t="s">
        <v>110</v>
      </c>
      <c r="D434" s="9" t="s">
        <v>102</v>
      </c>
      <c r="E434" s="9" t="s">
        <v>111</v>
      </c>
      <c r="F434" s="9" t="s">
        <v>103</v>
      </c>
      <c r="G434" s="9" t="s">
        <v>104</v>
      </c>
      <c r="H434" s="9" t="s">
        <v>46</v>
      </c>
      <c r="I434" s="9" t="s">
        <v>53</v>
      </c>
      <c r="J434" s="9" t="s">
        <v>80</v>
      </c>
      <c r="K434" s="13"/>
      <c r="X434" s="7" t="s">
        <v>112</v>
      </c>
      <c r="Y434" s="7" t="s">
        <v>330</v>
      </c>
      <c r="Z434" s="7" t="s">
        <v>331</v>
      </c>
      <c r="AA434" s="7" t="s">
        <v>279</v>
      </c>
      <c r="AB434" s="7" t="s">
        <v>61</v>
      </c>
      <c r="AC434" s="7" t="s">
        <v>71</v>
      </c>
      <c r="AD434" s="7" t="s">
        <v>72</v>
      </c>
      <c r="AE434" s="7" t="s">
        <v>73</v>
      </c>
      <c r="AF434" s="7" t="s">
        <v>332</v>
      </c>
      <c r="AG434" s="7" t="s">
        <v>66</v>
      </c>
      <c r="AH434" s="7" t="s">
        <v>169</v>
      </c>
      <c r="AI434" s="4">
        <v>3.0</v>
      </c>
      <c r="AJ434" s="7" t="s">
        <v>94</v>
      </c>
      <c r="AK434" s="7" t="s">
        <v>152</v>
      </c>
      <c r="AL434" s="7">
        <f>VLOOKUP(Y434,'Crop Temp Lookup'!$A$25:$D$25,4)</f>
        <v>18</v>
      </c>
      <c r="AM434" s="7">
        <f>VLOOKUP(Y434,'Crop Temp Lookup'!$A$25:$G$25,5)</f>
        <v>29</v>
      </c>
      <c r="AN434" s="7">
        <f>VLOOKUP(Y434,'Crop Temp Lookup'!$A$25:$G$25,7)</f>
        <v>760</v>
      </c>
      <c r="AO434" s="7">
        <f>VLOOKUP(Y434,'Crop Temp Lookup'!$A$25:$H$25,8)</f>
        <v>1300</v>
      </c>
      <c r="AP434" s="4">
        <v>400.0</v>
      </c>
      <c r="AQ434" s="4">
        <v>800.0</v>
      </c>
    </row>
    <row r="435" ht="12.75" customHeight="1">
      <c r="A435" s="7" t="s">
        <v>42</v>
      </c>
      <c r="B435" s="7" t="s">
        <v>113</v>
      </c>
      <c r="C435" s="12" t="s">
        <v>114</v>
      </c>
      <c r="D435" s="9" t="s">
        <v>102</v>
      </c>
      <c r="E435" s="9" t="s">
        <v>111</v>
      </c>
      <c r="F435" s="9" t="s">
        <v>104</v>
      </c>
      <c r="G435" s="9" t="s">
        <v>46</v>
      </c>
      <c r="H435" s="9" t="s">
        <v>47</v>
      </c>
      <c r="I435" s="9" t="s">
        <v>48</v>
      </c>
      <c r="J435" s="9" t="s">
        <v>115</v>
      </c>
      <c r="K435" s="9" t="s">
        <v>50</v>
      </c>
      <c r="L435" s="4" t="s">
        <v>116</v>
      </c>
      <c r="X435" s="7" t="s">
        <v>117</v>
      </c>
      <c r="Y435" s="7" t="s">
        <v>330</v>
      </c>
      <c r="Z435" s="7" t="s">
        <v>331</v>
      </c>
      <c r="AA435" s="7" t="s">
        <v>279</v>
      </c>
      <c r="AB435" s="7" t="s">
        <v>61</v>
      </c>
      <c r="AC435" s="7" t="s">
        <v>61</v>
      </c>
      <c r="AD435" s="7" t="s">
        <v>85</v>
      </c>
      <c r="AE435" s="7" t="s">
        <v>64</v>
      </c>
      <c r="AF435" s="7" t="s">
        <v>332</v>
      </c>
      <c r="AG435" s="7" t="s">
        <v>66</v>
      </c>
      <c r="AH435" s="7" t="s">
        <v>169</v>
      </c>
      <c r="AI435" s="4">
        <v>3.0</v>
      </c>
      <c r="AJ435" s="7" t="s">
        <v>148</v>
      </c>
      <c r="AK435" s="7" t="s">
        <v>107</v>
      </c>
      <c r="AL435" s="7">
        <f>VLOOKUP(Y435,'Crop Temp Lookup'!$A$25:$D$25,4)</f>
        <v>18</v>
      </c>
      <c r="AM435" s="7">
        <f>VLOOKUP(Y435,'Crop Temp Lookup'!$A$25:$G$25,5)</f>
        <v>29</v>
      </c>
      <c r="AN435" s="7">
        <f>VLOOKUP(Y435,'Crop Temp Lookup'!$A$25:$G$25,7)</f>
        <v>760</v>
      </c>
      <c r="AO435" s="7">
        <f>VLOOKUP(Y435,'Crop Temp Lookup'!$A$25:$H$25,8)</f>
        <v>1300</v>
      </c>
      <c r="AP435" s="4">
        <v>400.0</v>
      </c>
      <c r="AQ435" s="4">
        <v>800.0</v>
      </c>
    </row>
    <row r="436" ht="12.75" customHeight="1">
      <c r="A436" s="7" t="s">
        <v>42</v>
      </c>
      <c r="B436" s="7" t="s">
        <v>176</v>
      </c>
      <c r="C436" s="12" t="s">
        <v>177</v>
      </c>
      <c r="D436" s="9" t="s">
        <v>178</v>
      </c>
      <c r="E436" s="13"/>
      <c r="F436" s="13"/>
      <c r="G436" s="13"/>
      <c r="H436" s="13"/>
      <c r="I436" s="13"/>
      <c r="J436" s="13"/>
      <c r="K436" s="13"/>
      <c r="X436" s="7" t="s">
        <v>179</v>
      </c>
      <c r="Y436" s="7" t="s">
        <v>330</v>
      </c>
      <c r="Z436" s="7" t="s">
        <v>331</v>
      </c>
      <c r="AA436" s="7" t="s">
        <v>279</v>
      </c>
      <c r="AB436" s="7" t="s">
        <v>61</v>
      </c>
      <c r="AC436" s="7" t="s">
        <v>61</v>
      </c>
      <c r="AD436" s="7" t="s">
        <v>98</v>
      </c>
      <c r="AE436" s="7" t="s">
        <v>64</v>
      </c>
      <c r="AF436" s="7" t="s">
        <v>332</v>
      </c>
      <c r="AG436" s="7" t="s">
        <v>66</v>
      </c>
      <c r="AH436" s="7" t="s">
        <v>169</v>
      </c>
      <c r="AI436" s="4">
        <v>3.0</v>
      </c>
      <c r="AJ436" s="7" t="s">
        <v>155</v>
      </c>
      <c r="AK436" s="7" t="s">
        <v>93</v>
      </c>
      <c r="AL436" s="7">
        <f>VLOOKUP(Y436,'Crop Temp Lookup'!$A$25:$D$25,4)</f>
        <v>18</v>
      </c>
      <c r="AM436" s="7">
        <f>VLOOKUP(Y436,'Crop Temp Lookup'!$A$25:$G$25,5)</f>
        <v>29</v>
      </c>
      <c r="AN436" s="7">
        <f>VLOOKUP(Y436,'Crop Temp Lookup'!$A$25:$G$25,7)</f>
        <v>760</v>
      </c>
      <c r="AO436" s="7">
        <f>VLOOKUP(Y436,'Crop Temp Lookup'!$A$25:$H$25,8)</f>
        <v>1300</v>
      </c>
      <c r="AP436" s="4">
        <v>400.0</v>
      </c>
      <c r="AQ436" s="4">
        <v>800.0</v>
      </c>
    </row>
    <row r="437" ht="12.75" customHeight="1">
      <c r="A437" s="7" t="s">
        <v>42</v>
      </c>
      <c r="B437" s="7" t="s">
        <v>186</v>
      </c>
      <c r="C437" s="12" t="s">
        <v>187</v>
      </c>
      <c r="D437" s="9" t="s">
        <v>178</v>
      </c>
      <c r="E437" s="9" t="s">
        <v>188</v>
      </c>
      <c r="F437" s="9" t="s">
        <v>189</v>
      </c>
      <c r="G437" s="9" t="s">
        <v>190</v>
      </c>
      <c r="H437" s="13"/>
      <c r="I437" s="13"/>
      <c r="J437" s="13"/>
      <c r="K437" s="13"/>
      <c r="X437" s="7" t="s">
        <v>191</v>
      </c>
      <c r="Y437" s="7" t="s">
        <v>330</v>
      </c>
      <c r="Z437" s="7" t="s">
        <v>331</v>
      </c>
      <c r="AA437" s="7" t="s">
        <v>279</v>
      </c>
      <c r="AB437" s="7" t="s">
        <v>61</v>
      </c>
      <c r="AC437" s="7" t="s">
        <v>61</v>
      </c>
      <c r="AD437" s="7" t="s">
        <v>98</v>
      </c>
      <c r="AE437" s="7" t="s">
        <v>64</v>
      </c>
      <c r="AF437" s="7" t="s">
        <v>332</v>
      </c>
      <c r="AG437" s="7" t="s">
        <v>66</v>
      </c>
      <c r="AH437" s="7" t="s">
        <v>169</v>
      </c>
      <c r="AI437" s="4">
        <v>3.0</v>
      </c>
      <c r="AJ437" s="7" t="s">
        <v>155</v>
      </c>
      <c r="AK437" s="7" t="s">
        <v>93</v>
      </c>
      <c r="AL437" s="7">
        <f>VLOOKUP(Y437,'Crop Temp Lookup'!$A$25:$D$25,4)</f>
        <v>18</v>
      </c>
      <c r="AM437" s="7">
        <f>VLOOKUP(Y437,'Crop Temp Lookup'!$A$25:$G$25,5)</f>
        <v>29</v>
      </c>
      <c r="AN437" s="7">
        <f>VLOOKUP(Y437,'Crop Temp Lookup'!$A$25:$G$25,7)</f>
        <v>760</v>
      </c>
      <c r="AO437" s="7">
        <f>VLOOKUP(Y437,'Crop Temp Lookup'!$A$25:$H$25,8)</f>
        <v>1300</v>
      </c>
      <c r="AP437" s="4">
        <v>400.0</v>
      </c>
      <c r="AQ437" s="4">
        <v>800.0</v>
      </c>
    </row>
    <row r="438" ht="12.75" customHeight="1">
      <c r="A438" s="7" t="s">
        <v>42</v>
      </c>
      <c r="B438" s="7" t="s">
        <v>192</v>
      </c>
      <c r="C438" s="12" t="s">
        <v>187</v>
      </c>
      <c r="D438" s="9" t="s">
        <v>178</v>
      </c>
      <c r="E438" s="9" t="s">
        <v>188</v>
      </c>
      <c r="F438" s="9" t="s">
        <v>189</v>
      </c>
      <c r="G438" s="9" t="s">
        <v>190</v>
      </c>
      <c r="H438" s="13"/>
      <c r="I438" s="13"/>
      <c r="J438" s="13"/>
      <c r="K438" s="13"/>
      <c r="X438" s="7" t="s">
        <v>193</v>
      </c>
      <c r="Y438" s="7" t="s">
        <v>330</v>
      </c>
      <c r="Z438" s="7" t="s">
        <v>331</v>
      </c>
      <c r="AA438" s="7" t="s">
        <v>279</v>
      </c>
      <c r="AB438" s="7" t="s">
        <v>61</v>
      </c>
      <c r="AC438" s="7" t="s">
        <v>61</v>
      </c>
      <c r="AD438" s="7" t="s">
        <v>85</v>
      </c>
      <c r="AE438" s="7" t="s">
        <v>64</v>
      </c>
      <c r="AF438" s="7" t="s">
        <v>332</v>
      </c>
      <c r="AG438" s="7" t="s">
        <v>66</v>
      </c>
      <c r="AH438" s="7" t="s">
        <v>169</v>
      </c>
      <c r="AI438" s="4">
        <v>3.0</v>
      </c>
      <c r="AJ438" s="7" t="s">
        <v>148</v>
      </c>
      <c r="AK438" s="7" t="s">
        <v>107</v>
      </c>
      <c r="AL438" s="7">
        <f>VLOOKUP(Y438,'Crop Temp Lookup'!$A$25:$D$25,4)</f>
        <v>18</v>
      </c>
      <c r="AM438" s="7">
        <f>VLOOKUP(Y438,'Crop Temp Lookup'!$A$25:$G$25,5)</f>
        <v>29</v>
      </c>
      <c r="AN438" s="7">
        <f>VLOOKUP(Y438,'Crop Temp Lookup'!$A$25:$G$25,7)</f>
        <v>760</v>
      </c>
      <c r="AO438" s="7">
        <f>VLOOKUP(Y438,'Crop Temp Lookup'!$A$25:$H$25,8)</f>
        <v>1300</v>
      </c>
      <c r="AP438" s="4">
        <v>400.0</v>
      </c>
      <c r="AQ438" s="4">
        <v>800.0</v>
      </c>
    </row>
    <row r="439" ht="12.75" customHeight="1">
      <c r="A439" s="7" t="s">
        <v>42</v>
      </c>
      <c r="B439" s="7" t="s">
        <v>128</v>
      </c>
      <c r="C439" s="12" t="s">
        <v>129</v>
      </c>
      <c r="D439" s="9" t="s">
        <v>45</v>
      </c>
      <c r="E439" s="9" t="s">
        <v>111</v>
      </c>
      <c r="F439" s="9" t="s">
        <v>103</v>
      </c>
      <c r="G439" s="9" t="s">
        <v>46</v>
      </c>
      <c r="H439" s="9" t="s">
        <v>47</v>
      </c>
      <c r="I439" s="9" t="s">
        <v>48</v>
      </c>
      <c r="J439" s="10" t="s">
        <v>49</v>
      </c>
      <c r="K439" s="10" t="s">
        <v>50</v>
      </c>
      <c r="L439" s="10" t="s">
        <v>51</v>
      </c>
      <c r="M439" s="10" t="s">
        <v>52</v>
      </c>
      <c r="N439" s="4" t="s">
        <v>53</v>
      </c>
      <c r="O439" s="4" t="s">
        <v>54</v>
      </c>
      <c r="X439" s="7" t="s">
        <v>131</v>
      </c>
      <c r="Y439" s="7" t="s">
        <v>330</v>
      </c>
      <c r="Z439" s="7" t="s">
        <v>331</v>
      </c>
      <c r="AA439" s="7" t="s">
        <v>279</v>
      </c>
      <c r="AB439" s="7" t="s">
        <v>61</v>
      </c>
      <c r="AC439" s="7" t="s">
        <v>61</v>
      </c>
      <c r="AD439" s="7" t="s">
        <v>72</v>
      </c>
      <c r="AE439" s="7" t="s">
        <v>84</v>
      </c>
      <c r="AF439" s="7" t="s">
        <v>332</v>
      </c>
      <c r="AG439" s="7" t="s">
        <v>66</v>
      </c>
      <c r="AH439" s="7" t="s">
        <v>169</v>
      </c>
      <c r="AI439" s="4">
        <v>3.0</v>
      </c>
      <c r="AJ439" s="7" t="s">
        <v>84</v>
      </c>
      <c r="AK439" s="7" t="s">
        <v>120</v>
      </c>
      <c r="AL439" s="7">
        <f>VLOOKUP(Y439,'Crop Temp Lookup'!$A$25:$D$25,4)</f>
        <v>18</v>
      </c>
      <c r="AM439" s="7">
        <f>VLOOKUP(Y439,'Crop Temp Lookup'!$A$25:$G$25,5)</f>
        <v>29</v>
      </c>
      <c r="AN439" s="7">
        <f>VLOOKUP(Y439,'Crop Temp Lookup'!$A$25:$G$25,7)</f>
        <v>760</v>
      </c>
      <c r="AO439" s="7">
        <f>VLOOKUP(Y439,'Crop Temp Lookup'!$A$25:$H$25,8)</f>
        <v>1300</v>
      </c>
      <c r="AP439" s="4">
        <v>400.0</v>
      </c>
      <c r="AQ439" s="4">
        <v>800.0</v>
      </c>
    </row>
    <row r="440" ht="12.75" customHeight="1">
      <c r="A440" s="7" t="s">
        <v>42</v>
      </c>
      <c r="B440" s="7" t="s">
        <v>134</v>
      </c>
      <c r="C440" s="12" t="s">
        <v>135</v>
      </c>
      <c r="D440" s="9" t="s">
        <v>46</v>
      </c>
      <c r="E440" s="9" t="s">
        <v>47</v>
      </c>
      <c r="F440" s="9" t="s">
        <v>48</v>
      </c>
      <c r="G440" s="9" t="s">
        <v>115</v>
      </c>
      <c r="H440" s="10" t="s">
        <v>49</v>
      </c>
      <c r="I440" s="10" t="s">
        <v>52</v>
      </c>
      <c r="J440" s="10" t="s">
        <v>50</v>
      </c>
      <c r="K440" s="4" t="s">
        <v>116</v>
      </c>
      <c r="L440" s="4" t="s">
        <v>54</v>
      </c>
      <c r="M440" s="4" t="s">
        <v>55</v>
      </c>
      <c r="X440" s="7" t="s">
        <v>136</v>
      </c>
      <c r="Y440" s="7" t="s">
        <v>330</v>
      </c>
      <c r="Z440" s="7" t="s">
        <v>331</v>
      </c>
      <c r="AA440" s="7" t="s">
        <v>279</v>
      </c>
      <c r="AB440" s="7" t="s">
        <v>61</v>
      </c>
      <c r="AC440" s="7" t="s">
        <v>62</v>
      </c>
      <c r="AD440" s="7" t="s">
        <v>82</v>
      </c>
      <c r="AE440" s="7" t="s">
        <v>85</v>
      </c>
      <c r="AF440" s="7" t="s">
        <v>332</v>
      </c>
      <c r="AG440" s="7" t="s">
        <v>66</v>
      </c>
      <c r="AH440" s="7" t="s">
        <v>169</v>
      </c>
      <c r="AI440" s="4">
        <v>3.0</v>
      </c>
      <c r="AJ440" s="7" t="s">
        <v>148</v>
      </c>
      <c r="AK440" s="7" t="s">
        <v>93</v>
      </c>
      <c r="AL440" s="7">
        <f>VLOOKUP(Y440,'Crop Temp Lookup'!$A$25:$D$25,4)</f>
        <v>18</v>
      </c>
      <c r="AM440" s="7">
        <f>VLOOKUP(Y440,'Crop Temp Lookup'!$A$25:$G$25,5)</f>
        <v>29</v>
      </c>
      <c r="AN440" s="7">
        <f>VLOOKUP(Y440,'Crop Temp Lookup'!$A$25:$G$25,7)</f>
        <v>760</v>
      </c>
      <c r="AO440" s="7">
        <f>VLOOKUP(Y440,'Crop Temp Lookup'!$A$25:$H$25,8)</f>
        <v>1300</v>
      </c>
      <c r="AP440" s="4">
        <v>400.0</v>
      </c>
      <c r="AQ440" s="4">
        <v>800.0</v>
      </c>
    </row>
    <row r="441" ht="12.75" customHeight="1">
      <c r="A441" s="7" t="s">
        <v>42</v>
      </c>
      <c r="B441" s="7" t="s">
        <v>134</v>
      </c>
      <c r="C441" s="12" t="s">
        <v>135</v>
      </c>
      <c r="D441" s="9" t="s">
        <v>46</v>
      </c>
      <c r="E441" s="9" t="s">
        <v>47</v>
      </c>
      <c r="F441" s="9" t="s">
        <v>48</v>
      </c>
      <c r="G441" s="9" t="s">
        <v>115</v>
      </c>
      <c r="H441" s="10" t="s">
        <v>49</v>
      </c>
      <c r="I441" s="10" t="s">
        <v>52</v>
      </c>
      <c r="J441" s="10" t="s">
        <v>50</v>
      </c>
      <c r="K441" s="4" t="s">
        <v>116</v>
      </c>
      <c r="L441" s="4" t="s">
        <v>54</v>
      </c>
      <c r="M441" s="4" t="s">
        <v>55</v>
      </c>
      <c r="X441" s="7" t="s">
        <v>136</v>
      </c>
      <c r="Y441" s="7" t="s">
        <v>330</v>
      </c>
      <c r="Z441" s="7" t="s">
        <v>331</v>
      </c>
      <c r="AA441" s="7" t="s">
        <v>279</v>
      </c>
      <c r="AB441" s="7" t="s">
        <v>61</v>
      </c>
      <c r="AC441" s="7" t="s">
        <v>71</v>
      </c>
      <c r="AD441" s="7" t="s">
        <v>94</v>
      </c>
      <c r="AE441" s="7" t="s">
        <v>84</v>
      </c>
      <c r="AF441" s="7" t="s">
        <v>332</v>
      </c>
      <c r="AG441" s="7" t="s">
        <v>66</v>
      </c>
      <c r="AH441" s="7" t="s">
        <v>169</v>
      </c>
      <c r="AI441" s="4">
        <v>3.0</v>
      </c>
      <c r="AJ441" s="7" t="s">
        <v>108</v>
      </c>
      <c r="AK441" s="7" t="s">
        <v>153</v>
      </c>
      <c r="AL441" s="7">
        <f>VLOOKUP(Y441,'Crop Temp Lookup'!$A$25:$D$25,4)</f>
        <v>18</v>
      </c>
      <c r="AM441" s="7">
        <f>VLOOKUP(Y441,'Crop Temp Lookup'!$A$25:$G$25,5)</f>
        <v>29</v>
      </c>
      <c r="AN441" s="7">
        <f>VLOOKUP(Y441,'Crop Temp Lookup'!$A$25:$G$25,7)</f>
        <v>760</v>
      </c>
      <c r="AO441" s="7">
        <f>VLOOKUP(Y441,'Crop Temp Lookup'!$A$25:$H$25,8)</f>
        <v>1300</v>
      </c>
      <c r="AP441" s="4">
        <v>400.0</v>
      </c>
      <c r="AQ441" s="4">
        <v>800.0</v>
      </c>
    </row>
    <row r="442" ht="12.75" customHeight="1">
      <c r="A442" s="7" t="s">
        <v>42</v>
      </c>
      <c r="B442" s="7" t="s">
        <v>137</v>
      </c>
      <c r="C442" s="12" t="s">
        <v>138</v>
      </c>
      <c r="D442" s="9" t="s">
        <v>46</v>
      </c>
      <c r="E442" s="9" t="s">
        <v>47</v>
      </c>
      <c r="F442" s="9" t="s">
        <v>48</v>
      </c>
      <c r="G442" s="9" t="s">
        <v>115</v>
      </c>
      <c r="H442" s="10" t="s">
        <v>49</v>
      </c>
      <c r="I442" s="10" t="s">
        <v>52</v>
      </c>
      <c r="J442" s="10" t="s">
        <v>50</v>
      </c>
      <c r="K442" s="4" t="s">
        <v>116</v>
      </c>
      <c r="L442" s="4" t="s">
        <v>54</v>
      </c>
      <c r="M442" s="4" t="s">
        <v>55</v>
      </c>
      <c r="N442" s="9" t="s">
        <v>56</v>
      </c>
      <c r="O442" s="4" t="s">
        <v>78</v>
      </c>
      <c r="P442" s="4" t="s">
        <v>79</v>
      </c>
      <c r="Q442" s="4" t="s">
        <v>91</v>
      </c>
      <c r="R442" s="4" t="s">
        <v>124</v>
      </c>
      <c r="X442" s="7" t="s">
        <v>139</v>
      </c>
      <c r="Y442" s="7" t="s">
        <v>330</v>
      </c>
      <c r="Z442" s="7" t="s">
        <v>331</v>
      </c>
      <c r="AA442" s="7" t="s">
        <v>279</v>
      </c>
      <c r="AB442" s="7" t="s">
        <v>61</v>
      </c>
      <c r="AC442" s="7" t="s">
        <v>62</v>
      </c>
      <c r="AD442" s="7" t="s">
        <v>82</v>
      </c>
      <c r="AE442" s="7" t="s">
        <v>85</v>
      </c>
      <c r="AF442" s="7" t="s">
        <v>332</v>
      </c>
      <c r="AG442" s="7" t="s">
        <v>66</v>
      </c>
      <c r="AH442" s="7" t="s">
        <v>169</v>
      </c>
      <c r="AI442" s="4">
        <v>3.0</v>
      </c>
      <c r="AJ442" s="7" t="s">
        <v>230</v>
      </c>
      <c r="AK442" s="7" t="s">
        <v>93</v>
      </c>
      <c r="AL442" s="7">
        <f>VLOOKUP(Y442,'Crop Temp Lookup'!$A$25:$D$25,4)</f>
        <v>18</v>
      </c>
      <c r="AM442" s="7">
        <f>VLOOKUP(Y442,'Crop Temp Lookup'!$A$25:$G$25,5)</f>
        <v>29</v>
      </c>
      <c r="AN442" s="7">
        <f>VLOOKUP(Y442,'Crop Temp Lookup'!$A$25:$G$25,7)</f>
        <v>760</v>
      </c>
      <c r="AO442" s="7">
        <f>VLOOKUP(Y442,'Crop Temp Lookup'!$A$25:$H$25,8)</f>
        <v>1300</v>
      </c>
      <c r="AP442" s="4">
        <v>400.0</v>
      </c>
      <c r="AQ442" s="4">
        <v>800.0</v>
      </c>
    </row>
    <row r="443" ht="12.75" customHeight="1">
      <c r="A443" s="7" t="s">
        <v>42</v>
      </c>
      <c r="B443" s="7" t="s">
        <v>137</v>
      </c>
      <c r="C443" s="12" t="s">
        <v>138</v>
      </c>
      <c r="D443" s="9" t="s">
        <v>46</v>
      </c>
      <c r="E443" s="9" t="s">
        <v>47</v>
      </c>
      <c r="F443" s="9" t="s">
        <v>48</v>
      </c>
      <c r="G443" s="9" t="s">
        <v>115</v>
      </c>
      <c r="H443" s="10" t="s">
        <v>49</v>
      </c>
      <c r="I443" s="10" t="s">
        <v>52</v>
      </c>
      <c r="J443" s="10" t="s">
        <v>50</v>
      </c>
      <c r="K443" s="4" t="s">
        <v>116</v>
      </c>
      <c r="L443" s="4" t="s">
        <v>54</v>
      </c>
      <c r="M443" s="4" t="s">
        <v>55</v>
      </c>
      <c r="N443" s="9" t="s">
        <v>56</v>
      </c>
      <c r="O443" s="4" t="s">
        <v>78</v>
      </c>
      <c r="P443" s="4" t="s">
        <v>79</v>
      </c>
      <c r="Q443" s="4" t="s">
        <v>91</v>
      </c>
      <c r="R443" s="4" t="s">
        <v>124</v>
      </c>
      <c r="X443" s="7" t="s">
        <v>139</v>
      </c>
      <c r="Y443" s="7" t="s">
        <v>330</v>
      </c>
      <c r="Z443" s="7" t="s">
        <v>331</v>
      </c>
      <c r="AA443" s="7" t="s">
        <v>279</v>
      </c>
      <c r="AB443" s="7" t="s">
        <v>61</v>
      </c>
      <c r="AC443" s="7" t="s">
        <v>71</v>
      </c>
      <c r="AD443" s="7" t="s">
        <v>94</v>
      </c>
      <c r="AE443" s="7" t="s">
        <v>84</v>
      </c>
      <c r="AF443" s="7" t="s">
        <v>332</v>
      </c>
      <c r="AG443" s="7" t="s">
        <v>66</v>
      </c>
      <c r="AH443" s="7" t="s">
        <v>169</v>
      </c>
      <c r="AI443" s="4">
        <v>3.0</v>
      </c>
      <c r="AJ443" s="7" t="s">
        <v>230</v>
      </c>
      <c r="AK443" s="7" t="s">
        <v>153</v>
      </c>
      <c r="AL443" s="7">
        <f>VLOOKUP(Y443,'Crop Temp Lookup'!$A$25:$D$25,4)</f>
        <v>18</v>
      </c>
      <c r="AM443" s="7">
        <f>VLOOKUP(Y443,'Crop Temp Lookup'!$A$25:$G$25,5)</f>
        <v>29</v>
      </c>
      <c r="AN443" s="7">
        <f>VLOOKUP(Y443,'Crop Temp Lookup'!$A$25:$G$25,7)</f>
        <v>760</v>
      </c>
      <c r="AO443" s="7">
        <f>VLOOKUP(Y443,'Crop Temp Lookup'!$A$25:$H$25,8)</f>
        <v>1300</v>
      </c>
      <c r="AP443" s="4">
        <v>400.0</v>
      </c>
      <c r="AQ443" s="4">
        <v>800.0</v>
      </c>
    </row>
    <row r="444" ht="12.75" customHeight="1">
      <c r="A444" s="7" t="s">
        <v>42</v>
      </c>
      <c r="B444" s="7" t="s">
        <v>140</v>
      </c>
      <c r="C444" s="12" t="s">
        <v>141</v>
      </c>
      <c r="D444" s="9" t="s">
        <v>103</v>
      </c>
      <c r="E444" s="9" t="s">
        <v>46</v>
      </c>
      <c r="F444" s="9" t="s">
        <v>47</v>
      </c>
      <c r="G444" s="9" t="s">
        <v>48</v>
      </c>
      <c r="H444" s="9" t="s">
        <v>115</v>
      </c>
      <c r="I444" s="9" t="s">
        <v>123</v>
      </c>
      <c r="J444" s="9" t="s">
        <v>49</v>
      </c>
      <c r="K444" s="9" t="s">
        <v>52</v>
      </c>
      <c r="L444" s="9" t="s">
        <v>50</v>
      </c>
      <c r="M444" s="4" t="s">
        <v>116</v>
      </c>
      <c r="N444" s="4" t="s">
        <v>53</v>
      </c>
      <c r="O444" s="4" t="s">
        <v>54</v>
      </c>
      <c r="P444" s="4" t="s">
        <v>55</v>
      </c>
      <c r="Q444" s="9" t="s">
        <v>56</v>
      </c>
      <c r="R444" s="11" t="s">
        <v>57</v>
      </c>
      <c r="S444" s="4" t="s">
        <v>78</v>
      </c>
      <c r="T444" s="4" t="s">
        <v>88</v>
      </c>
      <c r="U444" s="4" t="s">
        <v>79</v>
      </c>
      <c r="V444" s="4" t="s">
        <v>80</v>
      </c>
      <c r="W444" s="4" t="s">
        <v>91</v>
      </c>
      <c r="X444" s="7" t="s">
        <v>142</v>
      </c>
      <c r="Y444" s="7" t="s">
        <v>330</v>
      </c>
      <c r="Z444" s="7" t="s">
        <v>331</v>
      </c>
      <c r="AA444" s="7" t="s">
        <v>279</v>
      </c>
      <c r="AB444" s="7" t="s">
        <v>61</v>
      </c>
      <c r="AC444" s="7" t="s">
        <v>61</v>
      </c>
      <c r="AD444" s="7" t="s">
        <v>82</v>
      </c>
      <c r="AE444" s="7" t="s">
        <v>85</v>
      </c>
      <c r="AF444" s="7" t="s">
        <v>332</v>
      </c>
      <c r="AG444" s="7" t="s">
        <v>66</v>
      </c>
      <c r="AH444" s="7" t="s">
        <v>169</v>
      </c>
      <c r="AI444" s="4">
        <v>3.0</v>
      </c>
      <c r="AJ444" s="7" t="s">
        <v>230</v>
      </c>
      <c r="AK444" s="7" t="s">
        <v>93</v>
      </c>
      <c r="AL444" s="7">
        <f>VLOOKUP(Y444,'Crop Temp Lookup'!$A$25:$D$25,4)</f>
        <v>18</v>
      </c>
      <c r="AM444" s="7">
        <f>VLOOKUP(Y444,'Crop Temp Lookup'!$A$25:$G$25,5)</f>
        <v>29</v>
      </c>
      <c r="AN444" s="7">
        <f>VLOOKUP(Y444,'Crop Temp Lookup'!$A$25:$G$25,7)</f>
        <v>760</v>
      </c>
      <c r="AO444" s="7">
        <f>VLOOKUP(Y444,'Crop Temp Lookup'!$A$25:$H$25,8)</f>
        <v>1300</v>
      </c>
      <c r="AP444" s="4">
        <v>400.0</v>
      </c>
      <c r="AQ444" s="4">
        <v>800.0</v>
      </c>
    </row>
    <row r="445" ht="12.75" customHeight="1">
      <c r="A445" s="7" t="s">
        <v>42</v>
      </c>
      <c r="B445" s="7" t="s">
        <v>113</v>
      </c>
      <c r="C445" s="12" t="s">
        <v>114</v>
      </c>
      <c r="D445" s="9" t="s">
        <v>102</v>
      </c>
      <c r="E445" s="9" t="s">
        <v>111</v>
      </c>
      <c r="F445" s="9" t="s">
        <v>104</v>
      </c>
      <c r="G445" s="9" t="s">
        <v>46</v>
      </c>
      <c r="H445" s="9" t="s">
        <v>47</v>
      </c>
      <c r="I445" s="9" t="s">
        <v>48</v>
      </c>
      <c r="J445" s="9" t="s">
        <v>115</v>
      </c>
      <c r="K445" s="9" t="s">
        <v>50</v>
      </c>
      <c r="L445" s="4" t="s">
        <v>116</v>
      </c>
      <c r="X445" s="7" t="s">
        <v>117</v>
      </c>
      <c r="Y445" s="7" t="s">
        <v>334</v>
      </c>
      <c r="Z445" s="7" t="s">
        <v>335</v>
      </c>
      <c r="AA445" s="7" t="s">
        <v>283</v>
      </c>
      <c r="AB445" s="7" t="s">
        <v>61</v>
      </c>
      <c r="AC445" s="7" t="s">
        <v>62</v>
      </c>
      <c r="AD445" s="7" t="s">
        <v>82</v>
      </c>
      <c r="AE445" s="7" t="s">
        <v>85</v>
      </c>
      <c r="AF445" s="7" t="s">
        <v>336</v>
      </c>
      <c r="AG445" s="7" t="s">
        <v>66</v>
      </c>
      <c r="AH445" s="7" t="s">
        <v>337</v>
      </c>
      <c r="AI445" s="4">
        <v>4.0</v>
      </c>
      <c r="AJ445" s="7" t="s">
        <v>68</v>
      </c>
      <c r="AK445" s="7" t="s">
        <v>133</v>
      </c>
      <c r="AL445" s="4">
        <f>VLOOKUP(Y445,'Crop Temp Lookup'!$A$32:$G$32,4)</f>
        <v>22</v>
      </c>
      <c r="AM445" s="4">
        <f>VLOOKUP(Y445,'Crop Temp Lookup'!$A$32:$G$32,5)</f>
        <v>28</v>
      </c>
      <c r="AN445" s="4">
        <f>VLOOKUP(Y445,'Crop Temp Lookup'!$A$32:$G$32,7)</f>
        <v>400</v>
      </c>
      <c r="AO445" s="4">
        <f>VLOOKUP(Y445,'Crop Temp Lookup'!$A$32:$H$32,8)</f>
        <v>600</v>
      </c>
      <c r="AP445" s="4">
        <v>400.0</v>
      </c>
      <c r="AQ445" s="4">
        <v>600.0</v>
      </c>
      <c r="AR445" s="4"/>
    </row>
    <row r="446" ht="12.75" customHeight="1">
      <c r="A446" s="7" t="s">
        <v>42</v>
      </c>
      <c r="B446" s="7" t="s">
        <v>113</v>
      </c>
      <c r="C446" s="12" t="s">
        <v>114</v>
      </c>
      <c r="D446" s="9" t="s">
        <v>102</v>
      </c>
      <c r="E446" s="9" t="s">
        <v>111</v>
      </c>
      <c r="F446" s="9" t="s">
        <v>104</v>
      </c>
      <c r="G446" s="9" t="s">
        <v>46</v>
      </c>
      <c r="H446" s="9" t="s">
        <v>47</v>
      </c>
      <c r="I446" s="9" t="s">
        <v>48</v>
      </c>
      <c r="J446" s="9" t="s">
        <v>115</v>
      </c>
      <c r="K446" s="9" t="s">
        <v>50</v>
      </c>
      <c r="L446" s="4" t="s">
        <v>116</v>
      </c>
      <c r="X446" s="7" t="s">
        <v>117</v>
      </c>
      <c r="Y446" s="7" t="s">
        <v>334</v>
      </c>
      <c r="Z446" s="7" t="s">
        <v>335</v>
      </c>
      <c r="AA446" s="7" t="s">
        <v>283</v>
      </c>
      <c r="AB446" s="7" t="s">
        <v>61</v>
      </c>
      <c r="AC446" s="7" t="s">
        <v>71</v>
      </c>
      <c r="AD446" s="7" t="s">
        <v>94</v>
      </c>
      <c r="AE446" s="7" t="s">
        <v>84</v>
      </c>
      <c r="AF446" s="7" t="s">
        <v>336</v>
      </c>
      <c r="AG446" s="7" t="s">
        <v>66</v>
      </c>
      <c r="AH446" s="7" t="s">
        <v>337</v>
      </c>
      <c r="AI446" s="4">
        <v>4.0</v>
      </c>
      <c r="AJ446" s="7" t="s">
        <v>127</v>
      </c>
      <c r="AK446" s="7" t="s">
        <v>64</v>
      </c>
      <c r="AL446" s="4">
        <f>VLOOKUP(Y446,'Crop Temp Lookup'!$A$32:$G$32,4)</f>
        <v>22</v>
      </c>
      <c r="AM446" s="4">
        <f>VLOOKUP(Y446,'Crop Temp Lookup'!$A$32:$G$32,5)</f>
        <v>28</v>
      </c>
      <c r="AN446" s="4">
        <f>VLOOKUP(Y446,'Crop Temp Lookup'!$A$32:$G$32,7)</f>
        <v>400</v>
      </c>
      <c r="AO446" s="4">
        <f>VLOOKUP(Y446,'Crop Temp Lookup'!$A$32:$H$32,8)</f>
        <v>600</v>
      </c>
      <c r="AP446" s="4">
        <v>400.0</v>
      </c>
      <c r="AQ446" s="4">
        <v>600.0</v>
      </c>
      <c r="AR446" s="4"/>
    </row>
    <row r="447" ht="12.75" customHeight="1">
      <c r="A447" s="7" t="s">
        <v>42</v>
      </c>
      <c r="B447" s="7" t="s">
        <v>176</v>
      </c>
      <c r="C447" s="12" t="s">
        <v>177</v>
      </c>
      <c r="D447" s="9" t="s">
        <v>178</v>
      </c>
      <c r="E447" s="13"/>
      <c r="F447" s="13"/>
      <c r="G447" s="13"/>
      <c r="H447" s="13"/>
      <c r="I447" s="13"/>
      <c r="J447" s="13"/>
      <c r="K447" s="13"/>
      <c r="X447" s="7" t="s">
        <v>179</v>
      </c>
      <c r="Y447" s="7" t="s">
        <v>334</v>
      </c>
      <c r="Z447" s="7" t="s">
        <v>335</v>
      </c>
      <c r="AA447" s="7" t="s">
        <v>283</v>
      </c>
      <c r="AB447" s="7" t="s">
        <v>61</v>
      </c>
      <c r="AC447" s="7" t="s">
        <v>61</v>
      </c>
      <c r="AD447" s="7" t="s">
        <v>85</v>
      </c>
      <c r="AE447" s="7" t="s">
        <v>64</v>
      </c>
      <c r="AF447" s="7" t="s">
        <v>336</v>
      </c>
      <c r="AG447" s="7" t="s">
        <v>66</v>
      </c>
      <c r="AH447" s="7" t="s">
        <v>337</v>
      </c>
      <c r="AI447" s="4">
        <v>4.0</v>
      </c>
      <c r="AJ447" s="7" t="s">
        <v>149</v>
      </c>
      <c r="AK447" s="7" t="s">
        <v>133</v>
      </c>
      <c r="AL447" s="4">
        <f>VLOOKUP(Y447,'Crop Temp Lookup'!$A$32:$G$32,4)</f>
        <v>22</v>
      </c>
      <c r="AM447" s="4">
        <f>VLOOKUP(Y447,'Crop Temp Lookup'!$A$32:$G$32,5)</f>
        <v>28</v>
      </c>
      <c r="AN447" s="4">
        <f>VLOOKUP(Y447,'Crop Temp Lookup'!$A$32:$G$32,7)</f>
        <v>400</v>
      </c>
      <c r="AO447" s="4">
        <f>VLOOKUP(Y447,'Crop Temp Lookup'!$A$32:$H$32,8)</f>
        <v>600</v>
      </c>
      <c r="AP447" s="4">
        <v>400.0</v>
      </c>
      <c r="AQ447" s="4">
        <v>600.0</v>
      </c>
      <c r="AR447" s="4"/>
    </row>
    <row r="448" ht="12.75" customHeight="1">
      <c r="A448" s="7" t="s">
        <v>42</v>
      </c>
      <c r="B448" s="7" t="s">
        <v>186</v>
      </c>
      <c r="C448" s="12" t="s">
        <v>187</v>
      </c>
      <c r="D448" s="9" t="s">
        <v>178</v>
      </c>
      <c r="E448" s="9" t="s">
        <v>188</v>
      </c>
      <c r="F448" s="9" t="s">
        <v>189</v>
      </c>
      <c r="G448" s="9" t="s">
        <v>190</v>
      </c>
      <c r="H448" s="13"/>
      <c r="I448" s="13"/>
      <c r="J448" s="13"/>
      <c r="K448" s="13"/>
      <c r="X448" s="7" t="s">
        <v>191</v>
      </c>
      <c r="Y448" s="7" t="s">
        <v>334</v>
      </c>
      <c r="Z448" s="7" t="s">
        <v>335</v>
      </c>
      <c r="AA448" s="7" t="s">
        <v>283</v>
      </c>
      <c r="AB448" s="7" t="s">
        <v>61</v>
      </c>
      <c r="AC448" s="7" t="s">
        <v>61</v>
      </c>
      <c r="AD448" s="7" t="s">
        <v>85</v>
      </c>
      <c r="AE448" s="7" t="s">
        <v>64</v>
      </c>
      <c r="AF448" s="7" t="s">
        <v>336</v>
      </c>
      <c r="AG448" s="7" t="s">
        <v>66</v>
      </c>
      <c r="AH448" s="7" t="s">
        <v>337</v>
      </c>
      <c r="AI448" s="4">
        <v>4.0</v>
      </c>
      <c r="AJ448" s="7" t="s">
        <v>149</v>
      </c>
      <c r="AK448" s="7" t="s">
        <v>133</v>
      </c>
      <c r="AL448" s="4">
        <f>VLOOKUP(Y448,'Crop Temp Lookup'!$A$32:$G$32,4)</f>
        <v>22</v>
      </c>
      <c r="AM448" s="4">
        <f>VLOOKUP(Y448,'Crop Temp Lookup'!$A$32:$G$32,5)</f>
        <v>28</v>
      </c>
      <c r="AN448" s="4">
        <f>VLOOKUP(Y448,'Crop Temp Lookup'!$A$32:$G$32,7)</f>
        <v>400</v>
      </c>
      <c r="AO448" s="4">
        <f>VLOOKUP(Y448,'Crop Temp Lookup'!$A$32:$H$32,8)</f>
        <v>600</v>
      </c>
      <c r="AP448" s="4">
        <v>400.0</v>
      </c>
      <c r="AQ448" s="4">
        <v>600.0</v>
      </c>
      <c r="AR448" s="4"/>
    </row>
    <row r="449" ht="12.75" customHeight="1">
      <c r="A449" s="7" t="s">
        <v>42</v>
      </c>
      <c r="B449" s="7" t="s">
        <v>43</v>
      </c>
      <c r="C449" s="12" t="s">
        <v>70</v>
      </c>
      <c r="D449" s="9" t="s">
        <v>45</v>
      </c>
      <c r="E449" s="9" t="s">
        <v>46</v>
      </c>
      <c r="F449" s="9" t="s">
        <v>47</v>
      </c>
      <c r="G449" s="9" t="s">
        <v>48</v>
      </c>
      <c r="H449" s="10" t="s">
        <v>49</v>
      </c>
      <c r="I449" s="10" t="s">
        <v>50</v>
      </c>
      <c r="J449" s="10" t="s">
        <v>51</v>
      </c>
      <c r="K449" s="10" t="s">
        <v>52</v>
      </c>
      <c r="L449" s="4" t="s">
        <v>53</v>
      </c>
      <c r="M449" s="4" t="s">
        <v>54</v>
      </c>
      <c r="N449" s="4" t="s">
        <v>55</v>
      </c>
      <c r="O449" s="4" t="s">
        <v>56</v>
      </c>
      <c r="P449" s="11" t="s">
        <v>57</v>
      </c>
      <c r="X449" s="7" t="s">
        <v>58</v>
      </c>
      <c r="Y449" s="7" t="s">
        <v>338</v>
      </c>
      <c r="Z449" s="7" t="s">
        <v>339</v>
      </c>
      <c r="AA449" s="7" t="s">
        <v>239</v>
      </c>
      <c r="AB449" s="7" t="s">
        <v>340</v>
      </c>
      <c r="AC449" s="7" t="s">
        <v>61</v>
      </c>
      <c r="AD449" s="7" t="s">
        <v>82</v>
      </c>
      <c r="AE449" s="7" t="s">
        <v>64</v>
      </c>
      <c r="AF449" s="7" t="s">
        <v>341</v>
      </c>
      <c r="AG449" s="7" t="s">
        <v>66</v>
      </c>
      <c r="AH449" s="7" t="s">
        <v>342</v>
      </c>
      <c r="AI449" s="4">
        <v>5.0</v>
      </c>
      <c r="AJ449" s="7" t="s">
        <v>73</v>
      </c>
      <c r="AK449" s="7" t="s">
        <v>99</v>
      </c>
      <c r="AL449" s="7">
        <f>VLOOKUP(Y449,'Crop Temp Lookup'!$A$1:$D$26,4)</f>
        <v>15</v>
      </c>
      <c r="AM449" s="7">
        <f>VLOOKUP(Y449,'Crop Temp Lookup'!$A$1:$E$26,5)</f>
        <v>25</v>
      </c>
      <c r="AN449" s="7">
        <f>VLOOKUP(Y449,'Crop Temp Lookup'!$A$1:$G$26,7)</f>
        <v>500</v>
      </c>
      <c r="AO449" s="7">
        <f>VLOOKUP(Y449,'Crop Temp Lookup'!$A$1:$H$26,8)</f>
        <v>1300</v>
      </c>
      <c r="AP449" s="4">
        <v>450.0</v>
      </c>
      <c r="AQ449" s="4">
        <v>650.0</v>
      </c>
    </row>
    <row r="450" ht="12.75" customHeight="1">
      <c r="A450" s="7" t="s">
        <v>42</v>
      </c>
      <c r="B450" s="7" t="s">
        <v>76</v>
      </c>
      <c r="C450" s="12" t="s">
        <v>77</v>
      </c>
      <c r="D450" s="9" t="s">
        <v>45</v>
      </c>
      <c r="E450" s="9" t="s">
        <v>46</v>
      </c>
      <c r="F450" s="9" t="s">
        <v>48</v>
      </c>
      <c r="G450" s="9" t="s">
        <v>49</v>
      </c>
      <c r="H450" s="9" t="s">
        <v>52</v>
      </c>
      <c r="I450" s="9" t="s">
        <v>53</v>
      </c>
      <c r="J450" s="9" t="s">
        <v>54</v>
      </c>
      <c r="K450" s="4" t="s">
        <v>55</v>
      </c>
      <c r="L450" s="4" t="s">
        <v>56</v>
      </c>
      <c r="M450" s="11" t="s">
        <v>57</v>
      </c>
      <c r="N450" s="4" t="s">
        <v>78</v>
      </c>
      <c r="O450" s="4" t="s">
        <v>79</v>
      </c>
      <c r="P450" s="4" t="s">
        <v>80</v>
      </c>
      <c r="X450" s="7" t="s">
        <v>81</v>
      </c>
      <c r="Y450" s="7" t="s">
        <v>338</v>
      </c>
      <c r="Z450" s="7" t="s">
        <v>339</v>
      </c>
      <c r="AA450" s="7" t="s">
        <v>239</v>
      </c>
      <c r="AB450" s="7" t="s">
        <v>340</v>
      </c>
      <c r="AC450" s="7" t="s">
        <v>61</v>
      </c>
      <c r="AD450" s="7" t="s">
        <v>82</v>
      </c>
      <c r="AE450" s="7" t="s">
        <v>64</v>
      </c>
      <c r="AF450" s="7" t="s">
        <v>341</v>
      </c>
      <c r="AG450" s="7" t="s">
        <v>66</v>
      </c>
      <c r="AH450" s="7" t="s">
        <v>342</v>
      </c>
      <c r="AI450" s="4">
        <v>5.0</v>
      </c>
      <c r="AJ450" s="7" t="s">
        <v>73</v>
      </c>
      <c r="AK450" s="7" t="s">
        <v>222</v>
      </c>
      <c r="AL450" s="7">
        <f>VLOOKUP(Y450,'Crop Temp Lookup'!$A$1:$D$26,4)</f>
        <v>15</v>
      </c>
      <c r="AM450" s="7">
        <f>VLOOKUP(Y450,'Crop Temp Lookup'!$A$1:$E$26,5)</f>
        <v>25</v>
      </c>
      <c r="AN450" s="7">
        <f>VLOOKUP(Y450,'Crop Temp Lookup'!$A$1:$G$26,7)</f>
        <v>500</v>
      </c>
      <c r="AO450" s="7">
        <f>VLOOKUP(Y450,'Crop Temp Lookup'!$A$1:$H$26,8)</f>
        <v>1300</v>
      </c>
      <c r="AP450" s="4">
        <v>450.0</v>
      </c>
      <c r="AQ450" s="4">
        <v>650.0</v>
      </c>
    </row>
    <row r="451" ht="12.75" customHeight="1">
      <c r="A451" s="7" t="s">
        <v>42</v>
      </c>
      <c r="B451" s="7" t="s">
        <v>86</v>
      </c>
      <c r="C451" s="12" t="s">
        <v>87</v>
      </c>
      <c r="D451" s="9" t="s">
        <v>48</v>
      </c>
      <c r="E451" s="9" t="s">
        <v>49</v>
      </c>
      <c r="F451" s="9" t="s">
        <v>52</v>
      </c>
      <c r="G451" s="9" t="s">
        <v>51</v>
      </c>
      <c r="H451" s="9" t="s">
        <v>53</v>
      </c>
      <c r="I451" s="9" t="s">
        <v>54</v>
      </c>
      <c r="J451" s="9" t="s">
        <v>55</v>
      </c>
      <c r="K451" s="4" t="s">
        <v>88</v>
      </c>
      <c r="L451" s="9" t="s">
        <v>56</v>
      </c>
      <c r="M451" s="11" t="s">
        <v>57</v>
      </c>
      <c r="N451" s="4" t="s">
        <v>78</v>
      </c>
      <c r="O451" s="4" t="s">
        <v>89</v>
      </c>
      <c r="P451" s="4" t="s">
        <v>90</v>
      </c>
      <c r="Q451" s="4" t="s">
        <v>79</v>
      </c>
      <c r="R451" s="4" t="s">
        <v>80</v>
      </c>
      <c r="S451" s="4" t="s">
        <v>91</v>
      </c>
      <c r="X451" s="7" t="s">
        <v>92</v>
      </c>
      <c r="Y451" s="7" t="s">
        <v>338</v>
      </c>
      <c r="Z451" s="7" t="s">
        <v>339</v>
      </c>
      <c r="AA451" s="7" t="s">
        <v>239</v>
      </c>
      <c r="AB451" s="7" t="s">
        <v>340</v>
      </c>
      <c r="AC451" s="7" t="s">
        <v>62</v>
      </c>
      <c r="AD451" s="7" t="s">
        <v>82</v>
      </c>
      <c r="AE451" s="7" t="s">
        <v>64</v>
      </c>
      <c r="AF451" s="7" t="s">
        <v>341</v>
      </c>
      <c r="AG451" s="7" t="s">
        <v>66</v>
      </c>
      <c r="AH451" s="7" t="s">
        <v>342</v>
      </c>
      <c r="AI451" s="4">
        <v>5.0</v>
      </c>
      <c r="AJ451" s="7" t="s">
        <v>72</v>
      </c>
      <c r="AK451" s="7" t="s">
        <v>222</v>
      </c>
      <c r="AL451" s="7">
        <f>VLOOKUP(Y451,'Crop Temp Lookup'!$A$1:$D$26,4)</f>
        <v>15</v>
      </c>
      <c r="AM451" s="7">
        <f>VLOOKUP(Y451,'Crop Temp Lookup'!$A$1:$E$26,5)</f>
        <v>25</v>
      </c>
      <c r="AN451" s="7">
        <f>VLOOKUP(Y451,'Crop Temp Lookup'!$A$1:$G$26,7)</f>
        <v>500</v>
      </c>
      <c r="AO451" s="7">
        <f>VLOOKUP(Y451,'Crop Temp Lookup'!$A$1:$H$26,8)</f>
        <v>1300</v>
      </c>
      <c r="AP451" s="4">
        <v>450.0</v>
      </c>
      <c r="AQ451" s="4">
        <v>650.0</v>
      </c>
    </row>
    <row r="452" ht="12.75" customHeight="1">
      <c r="A452" s="7" t="s">
        <v>42</v>
      </c>
      <c r="B452" s="7" t="s">
        <v>86</v>
      </c>
      <c r="C452" s="12" t="s">
        <v>87</v>
      </c>
      <c r="D452" s="9" t="s">
        <v>48</v>
      </c>
      <c r="E452" s="9" t="s">
        <v>49</v>
      </c>
      <c r="F452" s="9" t="s">
        <v>52</v>
      </c>
      <c r="G452" s="9" t="s">
        <v>51</v>
      </c>
      <c r="H452" s="9" t="s">
        <v>53</v>
      </c>
      <c r="I452" s="9" t="s">
        <v>54</v>
      </c>
      <c r="J452" s="9" t="s">
        <v>55</v>
      </c>
      <c r="K452" s="4" t="s">
        <v>88</v>
      </c>
      <c r="L452" s="9" t="s">
        <v>56</v>
      </c>
      <c r="M452" s="11" t="s">
        <v>57</v>
      </c>
      <c r="N452" s="4" t="s">
        <v>78</v>
      </c>
      <c r="O452" s="4" t="s">
        <v>89</v>
      </c>
      <c r="P452" s="4" t="s">
        <v>90</v>
      </c>
      <c r="Q452" s="4" t="s">
        <v>79</v>
      </c>
      <c r="R452" s="4" t="s">
        <v>80</v>
      </c>
      <c r="S452" s="4" t="s">
        <v>91</v>
      </c>
      <c r="X452" s="7" t="s">
        <v>92</v>
      </c>
      <c r="Y452" s="7" t="s">
        <v>338</v>
      </c>
      <c r="Z452" s="7" t="s">
        <v>339</v>
      </c>
      <c r="AA452" s="7" t="s">
        <v>239</v>
      </c>
      <c r="AB452" s="7" t="s">
        <v>340</v>
      </c>
      <c r="AC452" s="7" t="s">
        <v>71</v>
      </c>
      <c r="AD452" s="7" t="s">
        <v>83</v>
      </c>
      <c r="AE452" s="7" t="s">
        <v>133</v>
      </c>
      <c r="AF452" s="7" t="s">
        <v>341</v>
      </c>
      <c r="AG452" s="7" t="s">
        <v>66</v>
      </c>
      <c r="AH452" s="7" t="s">
        <v>342</v>
      </c>
      <c r="AI452" s="4">
        <v>5.0</v>
      </c>
      <c r="AJ452" s="7" t="s">
        <v>74</v>
      </c>
      <c r="AK452" s="7" t="s">
        <v>162</v>
      </c>
      <c r="AL452" s="7">
        <f>VLOOKUP(Y452,'Crop Temp Lookup'!$A$1:$D$26,4)</f>
        <v>15</v>
      </c>
      <c r="AM452" s="7">
        <f>VLOOKUP(Y452,'Crop Temp Lookup'!$A$1:$E$26,5)</f>
        <v>25</v>
      </c>
      <c r="AN452" s="7">
        <f>VLOOKUP(Y452,'Crop Temp Lookup'!$A$1:$G$26,7)</f>
        <v>500</v>
      </c>
      <c r="AO452" s="7">
        <f>VLOOKUP(Y452,'Crop Temp Lookup'!$A$1:$H$26,8)</f>
        <v>1300</v>
      </c>
      <c r="AP452" s="4">
        <v>450.0</v>
      </c>
      <c r="AQ452" s="4">
        <v>650.0</v>
      </c>
    </row>
    <row r="453" ht="12.75" customHeight="1">
      <c r="A453" s="7" t="s">
        <v>42</v>
      </c>
      <c r="B453" s="7" t="s">
        <v>95</v>
      </c>
      <c r="C453" s="12" t="s">
        <v>96</v>
      </c>
      <c r="D453" s="9" t="s">
        <v>48</v>
      </c>
      <c r="E453" s="14" t="s">
        <v>52</v>
      </c>
      <c r="F453" s="14" t="s">
        <v>51</v>
      </c>
      <c r="G453" s="4" t="s">
        <v>55</v>
      </c>
      <c r="H453" s="4" t="s">
        <v>88</v>
      </c>
      <c r="I453" s="4" t="s">
        <v>56</v>
      </c>
      <c r="J453" s="9" t="s">
        <v>90</v>
      </c>
      <c r="K453" s="4" t="s">
        <v>79</v>
      </c>
      <c r="L453" s="4" t="s">
        <v>80</v>
      </c>
      <c r="X453" s="7" t="s">
        <v>97</v>
      </c>
      <c r="Y453" s="7" t="s">
        <v>338</v>
      </c>
      <c r="Z453" s="7" t="s">
        <v>339</v>
      </c>
      <c r="AA453" s="7" t="s">
        <v>239</v>
      </c>
      <c r="AB453" s="7" t="s">
        <v>340</v>
      </c>
      <c r="AC453" s="7" t="s">
        <v>62</v>
      </c>
      <c r="AD453" s="7" t="s">
        <v>98</v>
      </c>
      <c r="AE453" s="7" t="s">
        <v>245</v>
      </c>
      <c r="AF453" s="7" t="s">
        <v>341</v>
      </c>
      <c r="AG453" s="7" t="s">
        <v>66</v>
      </c>
      <c r="AH453" s="7" t="s">
        <v>342</v>
      </c>
      <c r="AI453" s="4">
        <v>5.0</v>
      </c>
      <c r="AJ453" s="7" t="s">
        <v>118</v>
      </c>
      <c r="AK453" s="7" t="s">
        <v>99</v>
      </c>
      <c r="AL453" s="7">
        <f>VLOOKUP(Y453,'Crop Temp Lookup'!$A$1:$D$26,4)</f>
        <v>15</v>
      </c>
      <c r="AM453" s="7">
        <f>VLOOKUP(Y453,'Crop Temp Lookup'!$A$1:$E$26,5)</f>
        <v>25</v>
      </c>
      <c r="AN453" s="7">
        <f>VLOOKUP(Y453,'Crop Temp Lookup'!$A$1:$G$26,7)</f>
        <v>500</v>
      </c>
      <c r="AO453" s="7">
        <f>VLOOKUP(Y453,'Crop Temp Lookup'!$A$1:$H$26,8)</f>
        <v>1300</v>
      </c>
      <c r="AP453" s="4">
        <v>450.0</v>
      </c>
      <c r="AQ453" s="4">
        <v>650.0</v>
      </c>
    </row>
    <row r="454" ht="12.75" customHeight="1">
      <c r="A454" s="7" t="s">
        <v>42</v>
      </c>
      <c r="B454" s="7" t="s">
        <v>95</v>
      </c>
      <c r="C454" s="12" t="s">
        <v>96</v>
      </c>
      <c r="D454" s="9" t="s">
        <v>48</v>
      </c>
      <c r="E454" s="14" t="s">
        <v>52</v>
      </c>
      <c r="F454" s="14" t="s">
        <v>51</v>
      </c>
      <c r="G454" s="4" t="s">
        <v>55</v>
      </c>
      <c r="H454" s="4" t="s">
        <v>88</v>
      </c>
      <c r="I454" s="4" t="s">
        <v>56</v>
      </c>
      <c r="J454" s="9" t="s">
        <v>90</v>
      </c>
      <c r="K454" s="4" t="s">
        <v>79</v>
      </c>
      <c r="L454" s="4" t="s">
        <v>80</v>
      </c>
      <c r="X454" s="7" t="s">
        <v>97</v>
      </c>
      <c r="Y454" s="7" t="s">
        <v>338</v>
      </c>
      <c r="Z454" s="7" t="s">
        <v>339</v>
      </c>
      <c r="AA454" s="7" t="s">
        <v>239</v>
      </c>
      <c r="AB454" s="7" t="s">
        <v>340</v>
      </c>
      <c r="AC454" s="7" t="s">
        <v>71</v>
      </c>
      <c r="AD454" s="7" t="s">
        <v>72</v>
      </c>
      <c r="AE454" s="7" t="s">
        <v>126</v>
      </c>
      <c r="AF454" s="7" t="s">
        <v>341</v>
      </c>
      <c r="AG454" s="7" t="s">
        <v>66</v>
      </c>
      <c r="AH454" s="7" t="s">
        <v>342</v>
      </c>
      <c r="AI454" s="4">
        <v>5.0</v>
      </c>
      <c r="AJ454" s="7" t="s">
        <v>108</v>
      </c>
      <c r="AK454" s="7" t="s">
        <v>85</v>
      </c>
      <c r="AL454" s="7">
        <f>VLOOKUP(Y454,'Crop Temp Lookup'!$A$1:$D$26,4)</f>
        <v>15</v>
      </c>
      <c r="AM454" s="7">
        <f>VLOOKUP(Y454,'Crop Temp Lookup'!$A$1:$E$26,5)</f>
        <v>25</v>
      </c>
      <c r="AN454" s="7">
        <f>VLOOKUP(Y454,'Crop Temp Lookup'!$A$1:$G$26,7)</f>
        <v>500</v>
      </c>
      <c r="AO454" s="7">
        <f>VLOOKUP(Y454,'Crop Temp Lookup'!$A$1:$H$26,8)</f>
        <v>1300</v>
      </c>
      <c r="AP454" s="4">
        <v>450.0</v>
      </c>
      <c r="AQ454" s="4">
        <v>650.0</v>
      </c>
    </row>
    <row r="455" ht="12.75" customHeight="1">
      <c r="A455" s="7" t="s">
        <v>42</v>
      </c>
      <c r="B455" s="7" t="s">
        <v>158</v>
      </c>
      <c r="C455" s="12" t="s">
        <v>159</v>
      </c>
      <c r="D455" s="9" t="s">
        <v>48</v>
      </c>
      <c r="E455" s="14" t="s">
        <v>49</v>
      </c>
      <c r="F455" s="14" t="s">
        <v>116</v>
      </c>
      <c r="G455" s="14" t="s">
        <v>50</v>
      </c>
      <c r="H455" s="14" t="s">
        <v>51</v>
      </c>
      <c r="I455" s="14" t="s">
        <v>52</v>
      </c>
      <c r="J455" s="4" t="s">
        <v>53</v>
      </c>
      <c r="K455" s="4" t="s">
        <v>54</v>
      </c>
      <c r="L455" s="4" t="s">
        <v>55</v>
      </c>
      <c r="M455" s="4" t="s">
        <v>88</v>
      </c>
      <c r="N455" s="4" t="s">
        <v>56</v>
      </c>
      <c r="O455" s="11" t="s">
        <v>57</v>
      </c>
      <c r="P455" s="4" t="s">
        <v>78</v>
      </c>
      <c r="Q455" s="4" t="s">
        <v>79</v>
      </c>
      <c r="R455" s="9" t="s">
        <v>46</v>
      </c>
      <c r="X455" s="7" t="s">
        <v>160</v>
      </c>
      <c r="Y455" s="7" t="s">
        <v>338</v>
      </c>
      <c r="Z455" s="7" t="s">
        <v>339</v>
      </c>
      <c r="AA455" s="7" t="s">
        <v>239</v>
      </c>
      <c r="AB455" s="7" t="s">
        <v>340</v>
      </c>
      <c r="AC455" s="7" t="s">
        <v>62</v>
      </c>
      <c r="AD455" s="7" t="s">
        <v>82</v>
      </c>
      <c r="AE455" s="7" t="s">
        <v>154</v>
      </c>
      <c r="AF455" s="7" t="s">
        <v>341</v>
      </c>
      <c r="AG455" s="7" t="s">
        <v>66</v>
      </c>
      <c r="AH455" s="7" t="s">
        <v>343</v>
      </c>
      <c r="AI455" s="4">
        <v>6.0</v>
      </c>
      <c r="AJ455" s="7" t="s">
        <v>73</v>
      </c>
      <c r="AK455" s="7" t="s">
        <v>84</v>
      </c>
      <c r="AL455" s="7">
        <f>VLOOKUP(Y455,'Crop Temp Lookup'!$A$1:$D$26,4)</f>
        <v>15</v>
      </c>
      <c r="AM455" s="7">
        <f>VLOOKUP(Y455,'Crop Temp Lookup'!$A$1:$E$26,5)</f>
        <v>25</v>
      </c>
      <c r="AN455" s="7">
        <f>VLOOKUP(Y455,'Crop Temp Lookup'!$A$1:$G$26,7)</f>
        <v>500</v>
      </c>
      <c r="AO455" s="7">
        <f>VLOOKUP(Y455,'Crop Temp Lookup'!$A$1:$H$26,8)</f>
        <v>1300</v>
      </c>
      <c r="AP455" s="4">
        <v>450.0</v>
      </c>
      <c r="AQ455" s="4">
        <v>650.0</v>
      </c>
    </row>
    <row r="456" ht="12.75" customHeight="1">
      <c r="A456" s="7" t="s">
        <v>42</v>
      </c>
      <c r="B456" s="7" t="s">
        <v>158</v>
      </c>
      <c r="C456" s="12" t="s">
        <v>159</v>
      </c>
      <c r="D456" s="9" t="s">
        <v>48</v>
      </c>
      <c r="E456" s="14" t="s">
        <v>49</v>
      </c>
      <c r="F456" s="14" t="s">
        <v>116</v>
      </c>
      <c r="G456" s="14" t="s">
        <v>50</v>
      </c>
      <c r="H456" s="14" t="s">
        <v>51</v>
      </c>
      <c r="I456" s="14" t="s">
        <v>52</v>
      </c>
      <c r="J456" s="4" t="s">
        <v>53</v>
      </c>
      <c r="K456" s="4" t="s">
        <v>54</v>
      </c>
      <c r="L456" s="4" t="s">
        <v>55</v>
      </c>
      <c r="M456" s="4" t="s">
        <v>88</v>
      </c>
      <c r="N456" s="4" t="s">
        <v>56</v>
      </c>
      <c r="O456" s="11" t="s">
        <v>57</v>
      </c>
      <c r="P456" s="4" t="s">
        <v>78</v>
      </c>
      <c r="Q456" s="4" t="s">
        <v>79</v>
      </c>
      <c r="R456" s="9" t="s">
        <v>46</v>
      </c>
      <c r="X456" s="7" t="s">
        <v>160</v>
      </c>
      <c r="Y456" s="7" t="s">
        <v>338</v>
      </c>
      <c r="Z456" s="7" t="s">
        <v>339</v>
      </c>
      <c r="AA456" s="7" t="s">
        <v>239</v>
      </c>
      <c r="AB456" s="7" t="s">
        <v>340</v>
      </c>
      <c r="AC456" s="7" t="s">
        <v>71</v>
      </c>
      <c r="AD456" s="7" t="s">
        <v>72</v>
      </c>
      <c r="AE456" s="7" t="s">
        <v>84</v>
      </c>
      <c r="AF456" s="7" t="s">
        <v>341</v>
      </c>
      <c r="AG456" s="7" t="s">
        <v>66</v>
      </c>
      <c r="AH456" s="7" t="s">
        <v>343</v>
      </c>
      <c r="AI456" s="4">
        <v>6.0</v>
      </c>
      <c r="AJ456" s="7" t="s">
        <v>75</v>
      </c>
      <c r="AK456" s="7" t="s">
        <v>64</v>
      </c>
      <c r="AL456" s="7">
        <f>VLOOKUP(Y456,'Crop Temp Lookup'!$A$1:$D$26,4)</f>
        <v>15</v>
      </c>
      <c r="AM456" s="7">
        <f>VLOOKUP(Y456,'Crop Temp Lookup'!$A$1:$E$26,5)</f>
        <v>25</v>
      </c>
      <c r="AN456" s="7">
        <f>VLOOKUP(Y456,'Crop Temp Lookup'!$A$1:$G$26,7)</f>
        <v>500</v>
      </c>
      <c r="AO456" s="7">
        <f>VLOOKUP(Y456,'Crop Temp Lookup'!$A$1:$H$26,8)</f>
        <v>1300</v>
      </c>
      <c r="AP456" s="4">
        <v>450.0</v>
      </c>
      <c r="AQ456" s="4">
        <v>650.0</v>
      </c>
    </row>
    <row r="457" ht="12.75" customHeight="1">
      <c r="A457" s="7" t="s">
        <v>42</v>
      </c>
      <c r="B457" s="7" t="s">
        <v>163</v>
      </c>
      <c r="C457" s="12" t="s">
        <v>164</v>
      </c>
      <c r="D457" s="9" t="s">
        <v>48</v>
      </c>
      <c r="E457" s="4" t="s">
        <v>88</v>
      </c>
      <c r="F457" s="4" t="s">
        <v>79</v>
      </c>
      <c r="G457" s="14" t="s">
        <v>52</v>
      </c>
      <c r="H457" s="13"/>
      <c r="I457" s="13"/>
      <c r="J457" s="13"/>
      <c r="K457" s="13"/>
      <c r="X457" s="7" t="s">
        <v>165</v>
      </c>
      <c r="Y457" s="7" t="s">
        <v>338</v>
      </c>
      <c r="Z457" s="7" t="s">
        <v>339</v>
      </c>
      <c r="AA457" s="7" t="s">
        <v>239</v>
      </c>
      <c r="AB457" s="7" t="s">
        <v>340</v>
      </c>
      <c r="AC457" s="7" t="s">
        <v>61</v>
      </c>
      <c r="AD457" s="7" t="s">
        <v>82</v>
      </c>
      <c r="AE457" s="7" t="s">
        <v>64</v>
      </c>
      <c r="AF457" s="7" t="s">
        <v>341</v>
      </c>
      <c r="AG457" s="7" t="s">
        <v>66</v>
      </c>
      <c r="AH457" s="7" t="s">
        <v>343</v>
      </c>
      <c r="AI457" s="4">
        <v>6.0</v>
      </c>
      <c r="AJ457" s="7" t="s">
        <v>73</v>
      </c>
      <c r="AK457" s="7" t="s">
        <v>99</v>
      </c>
      <c r="AL457" s="7">
        <f>VLOOKUP(Y457,'Crop Temp Lookup'!$A$1:$D$26,4)</f>
        <v>15</v>
      </c>
      <c r="AM457" s="7">
        <f>VLOOKUP(Y457,'Crop Temp Lookup'!$A$1:$E$26,5)</f>
        <v>25</v>
      </c>
      <c r="AN457" s="7">
        <f>VLOOKUP(Y457,'Crop Temp Lookup'!$A$1:$G$26,7)</f>
        <v>500</v>
      </c>
      <c r="AO457" s="7">
        <f>VLOOKUP(Y457,'Crop Temp Lookup'!$A$1:$H$26,8)</f>
        <v>1300</v>
      </c>
      <c r="AP457" s="4">
        <v>450.0</v>
      </c>
      <c r="AQ457" s="4">
        <v>650.0</v>
      </c>
    </row>
    <row r="458" ht="12.75" customHeight="1">
      <c r="A458" s="7" t="s">
        <v>42</v>
      </c>
      <c r="B458" s="7" t="s">
        <v>166</v>
      </c>
      <c r="C458" s="12" t="s">
        <v>167</v>
      </c>
      <c r="D458" s="9" t="s">
        <v>48</v>
      </c>
      <c r="E458" s="9" t="s">
        <v>51</v>
      </c>
      <c r="F458" s="9" t="s">
        <v>52</v>
      </c>
      <c r="G458" s="9" t="s">
        <v>54</v>
      </c>
      <c r="H458" s="9" t="s">
        <v>55</v>
      </c>
      <c r="I458" s="4" t="s">
        <v>88</v>
      </c>
      <c r="J458" s="9" t="s">
        <v>56</v>
      </c>
      <c r="K458" s="11" t="s">
        <v>57</v>
      </c>
      <c r="L458" s="4" t="s">
        <v>78</v>
      </c>
      <c r="M458" s="4" t="s">
        <v>89</v>
      </c>
      <c r="N458" s="4" t="s">
        <v>79</v>
      </c>
      <c r="O458" s="4" t="s">
        <v>46</v>
      </c>
      <c r="X458" s="7" t="s">
        <v>168</v>
      </c>
      <c r="Y458" s="7" t="s">
        <v>338</v>
      </c>
      <c r="Z458" s="7" t="s">
        <v>339</v>
      </c>
      <c r="AA458" s="7" t="s">
        <v>239</v>
      </c>
      <c r="AB458" s="7" t="s">
        <v>340</v>
      </c>
      <c r="AC458" s="7" t="s">
        <v>62</v>
      </c>
      <c r="AD458" s="7" t="s">
        <v>82</v>
      </c>
      <c r="AE458" s="7" t="s">
        <v>154</v>
      </c>
      <c r="AF458" s="7" t="s">
        <v>341</v>
      </c>
      <c r="AG458" s="7" t="s">
        <v>66</v>
      </c>
      <c r="AH458" s="7" t="s">
        <v>343</v>
      </c>
      <c r="AI458" s="4">
        <v>6.0</v>
      </c>
      <c r="AJ458" s="7" t="s">
        <v>73</v>
      </c>
      <c r="AK458" s="7" t="s">
        <v>84</v>
      </c>
      <c r="AL458" s="7">
        <f>VLOOKUP(Y458,'Crop Temp Lookup'!$A$1:$D$26,4)</f>
        <v>15</v>
      </c>
      <c r="AM458" s="7">
        <f>VLOOKUP(Y458,'Crop Temp Lookup'!$A$1:$E$26,5)</f>
        <v>25</v>
      </c>
      <c r="AN458" s="7">
        <f>VLOOKUP(Y458,'Crop Temp Lookup'!$A$1:$G$26,7)</f>
        <v>500</v>
      </c>
      <c r="AO458" s="7">
        <f>VLOOKUP(Y458,'Crop Temp Lookup'!$A$1:$H$26,8)</f>
        <v>1300</v>
      </c>
      <c r="AP458" s="4">
        <v>450.0</v>
      </c>
      <c r="AQ458" s="4">
        <v>650.0</v>
      </c>
    </row>
    <row r="459" ht="12.75" customHeight="1">
      <c r="A459" s="7" t="s">
        <v>42</v>
      </c>
      <c r="B459" s="7" t="s">
        <v>166</v>
      </c>
      <c r="C459" s="12" t="s">
        <v>167</v>
      </c>
      <c r="D459" s="9" t="s">
        <v>48</v>
      </c>
      <c r="E459" s="9" t="s">
        <v>51</v>
      </c>
      <c r="F459" s="9" t="s">
        <v>52</v>
      </c>
      <c r="G459" s="9" t="s">
        <v>54</v>
      </c>
      <c r="H459" s="9" t="s">
        <v>55</v>
      </c>
      <c r="I459" s="4" t="s">
        <v>88</v>
      </c>
      <c r="J459" s="9" t="s">
        <v>56</v>
      </c>
      <c r="K459" s="11" t="s">
        <v>57</v>
      </c>
      <c r="L459" s="4" t="s">
        <v>78</v>
      </c>
      <c r="M459" s="4" t="s">
        <v>89</v>
      </c>
      <c r="N459" s="4" t="s">
        <v>79</v>
      </c>
      <c r="O459" s="4" t="s">
        <v>46</v>
      </c>
      <c r="X459" s="7" t="s">
        <v>168</v>
      </c>
      <c r="Y459" s="7" t="s">
        <v>338</v>
      </c>
      <c r="Z459" s="7" t="s">
        <v>339</v>
      </c>
      <c r="AA459" s="7" t="s">
        <v>239</v>
      </c>
      <c r="AB459" s="7" t="s">
        <v>340</v>
      </c>
      <c r="AC459" s="7" t="s">
        <v>71</v>
      </c>
      <c r="AD459" s="7" t="s">
        <v>73</v>
      </c>
      <c r="AE459" s="7" t="s">
        <v>84</v>
      </c>
      <c r="AF459" s="7" t="s">
        <v>341</v>
      </c>
      <c r="AG459" s="7" t="s">
        <v>66</v>
      </c>
      <c r="AH459" s="7" t="s">
        <v>343</v>
      </c>
      <c r="AI459" s="4">
        <v>6.0</v>
      </c>
      <c r="AJ459" s="7" t="s">
        <v>75</v>
      </c>
      <c r="AK459" s="7" t="s">
        <v>64</v>
      </c>
      <c r="AL459" s="7">
        <f>VLOOKUP(Y459,'Crop Temp Lookup'!$A$1:$D$26,4)</f>
        <v>15</v>
      </c>
      <c r="AM459" s="7">
        <f>VLOOKUP(Y459,'Crop Temp Lookup'!$A$1:$E$26,5)</f>
        <v>25</v>
      </c>
      <c r="AN459" s="7">
        <f>VLOOKUP(Y459,'Crop Temp Lookup'!$A$1:$G$26,7)</f>
        <v>500</v>
      </c>
      <c r="AO459" s="7">
        <f>VLOOKUP(Y459,'Crop Temp Lookup'!$A$1:$H$26,8)</f>
        <v>1300</v>
      </c>
      <c r="AP459" s="4">
        <v>450.0</v>
      </c>
      <c r="AQ459" s="4">
        <v>650.0</v>
      </c>
    </row>
    <row r="460" ht="12.75" customHeight="1">
      <c r="C460" s="12"/>
      <c r="D460" s="13"/>
      <c r="E460" s="13"/>
      <c r="F460" s="13"/>
      <c r="G460" s="13"/>
      <c r="H460" s="13"/>
      <c r="I460" s="13"/>
      <c r="J460" s="13"/>
      <c r="K460" s="13"/>
    </row>
    <row r="461" ht="12.75" customHeight="1">
      <c r="C461" s="12"/>
      <c r="D461" s="13"/>
      <c r="E461" s="13"/>
      <c r="F461" s="13"/>
      <c r="G461" s="13"/>
      <c r="H461" s="13"/>
      <c r="I461" s="13"/>
      <c r="J461" s="13"/>
      <c r="K461" s="13"/>
    </row>
    <row r="462" ht="12.75" customHeight="1">
      <c r="C462" s="12"/>
      <c r="D462" s="13"/>
      <c r="E462" s="13"/>
      <c r="F462" s="13"/>
      <c r="G462" s="13"/>
      <c r="H462" s="13"/>
      <c r="I462" s="13"/>
      <c r="J462" s="13"/>
      <c r="K462" s="13"/>
    </row>
    <row r="463" ht="12.75" customHeight="1">
      <c r="C463" s="12"/>
      <c r="D463" s="13"/>
      <c r="E463" s="13"/>
      <c r="F463" s="13"/>
      <c r="G463" s="13"/>
      <c r="H463" s="13"/>
      <c r="I463" s="13"/>
      <c r="J463" s="13"/>
      <c r="K463" s="13"/>
    </row>
    <row r="464" ht="12.75" customHeight="1">
      <c r="C464" s="12"/>
      <c r="D464" s="13"/>
      <c r="E464" s="13"/>
      <c r="F464" s="13"/>
      <c r="G464" s="13"/>
      <c r="H464" s="13"/>
      <c r="I464" s="13"/>
      <c r="J464" s="13"/>
      <c r="K464" s="13"/>
    </row>
    <row r="465" ht="12.75" customHeight="1">
      <c r="C465" s="12"/>
      <c r="D465" s="13"/>
      <c r="E465" s="13"/>
      <c r="F465" s="13"/>
      <c r="G465" s="13"/>
      <c r="H465" s="13"/>
      <c r="I465" s="13"/>
      <c r="J465" s="13"/>
      <c r="K465" s="13"/>
    </row>
    <row r="466" ht="12.75" customHeight="1">
      <c r="C466" s="12"/>
      <c r="D466" s="13"/>
      <c r="E466" s="13"/>
      <c r="F466" s="13"/>
      <c r="G466" s="13"/>
      <c r="H466" s="13"/>
      <c r="I466" s="13"/>
      <c r="J466" s="13"/>
      <c r="K466" s="13"/>
    </row>
    <row r="467" ht="12.75" customHeight="1">
      <c r="C467" s="12"/>
      <c r="D467" s="13"/>
      <c r="E467" s="13"/>
      <c r="F467" s="13"/>
      <c r="G467" s="13"/>
      <c r="H467" s="13"/>
      <c r="I467" s="13"/>
      <c r="J467" s="13"/>
      <c r="K467" s="13"/>
    </row>
    <row r="468" ht="12.75" customHeight="1">
      <c r="C468" s="12"/>
      <c r="D468" s="13"/>
      <c r="E468" s="13"/>
      <c r="F468" s="13"/>
      <c r="G468" s="13"/>
      <c r="H468" s="13"/>
      <c r="I468" s="13"/>
      <c r="J468" s="13"/>
      <c r="K468" s="13"/>
    </row>
    <row r="469" ht="12.75" customHeight="1">
      <c r="C469" s="12"/>
      <c r="D469" s="13"/>
      <c r="E469" s="13"/>
      <c r="F469" s="13"/>
      <c r="G469" s="13"/>
      <c r="H469" s="13"/>
      <c r="I469" s="13"/>
      <c r="J469" s="13"/>
      <c r="K469" s="13"/>
    </row>
    <row r="470" ht="12.75" customHeight="1">
      <c r="C470" s="12"/>
      <c r="D470" s="13"/>
      <c r="E470" s="13"/>
      <c r="F470" s="13"/>
      <c r="G470" s="13"/>
      <c r="H470" s="13"/>
      <c r="I470" s="13"/>
      <c r="J470" s="13"/>
      <c r="K470" s="13"/>
    </row>
    <row r="471" ht="12.75" customHeight="1">
      <c r="C471" s="12"/>
      <c r="D471" s="13"/>
      <c r="E471" s="13"/>
      <c r="F471" s="13"/>
      <c r="G471" s="13"/>
      <c r="H471" s="13"/>
      <c r="I471" s="13"/>
      <c r="J471" s="13"/>
      <c r="K471" s="13"/>
    </row>
    <row r="472" ht="12.75" customHeight="1">
      <c r="C472" s="12"/>
      <c r="D472" s="13"/>
      <c r="E472" s="13"/>
      <c r="F472" s="13"/>
      <c r="G472" s="13"/>
      <c r="H472" s="13"/>
      <c r="I472" s="13"/>
      <c r="J472" s="13"/>
      <c r="K472" s="13"/>
    </row>
    <row r="473" ht="12.75" customHeight="1">
      <c r="C473" s="12"/>
      <c r="D473" s="13"/>
      <c r="E473" s="13"/>
      <c r="F473" s="13"/>
      <c r="G473" s="13"/>
      <c r="H473" s="13"/>
      <c r="I473" s="13"/>
      <c r="J473" s="13"/>
      <c r="K473" s="13"/>
    </row>
    <row r="474" ht="12.75" customHeight="1">
      <c r="C474" s="12"/>
      <c r="D474" s="13"/>
      <c r="E474" s="13"/>
      <c r="F474" s="13"/>
      <c r="G474" s="13"/>
      <c r="H474" s="13"/>
      <c r="I474" s="13"/>
      <c r="J474" s="13"/>
      <c r="K474" s="13"/>
    </row>
    <row r="475" ht="12.75" customHeight="1">
      <c r="C475" s="12"/>
      <c r="D475" s="13"/>
      <c r="E475" s="13"/>
      <c r="F475" s="13"/>
      <c r="G475" s="13"/>
      <c r="H475" s="13"/>
      <c r="I475" s="13"/>
      <c r="J475" s="13"/>
      <c r="K475" s="13"/>
    </row>
    <row r="476" ht="12.75" customHeight="1">
      <c r="C476" s="12"/>
      <c r="D476" s="13"/>
      <c r="E476" s="13"/>
      <c r="F476" s="13"/>
      <c r="G476" s="13"/>
      <c r="H476" s="13"/>
      <c r="I476" s="13"/>
      <c r="J476" s="13"/>
      <c r="K476" s="13"/>
    </row>
    <row r="477" ht="12.75" customHeight="1">
      <c r="C477" s="12"/>
      <c r="D477" s="13"/>
      <c r="E477" s="13"/>
      <c r="F477" s="13"/>
      <c r="G477" s="13"/>
      <c r="H477" s="13"/>
      <c r="I477" s="13"/>
      <c r="J477" s="13"/>
      <c r="K477" s="13"/>
    </row>
    <row r="478" ht="12.75" customHeight="1">
      <c r="C478" s="12"/>
      <c r="D478" s="13"/>
      <c r="E478" s="13"/>
      <c r="F478" s="13"/>
      <c r="G478" s="13"/>
      <c r="H478" s="13"/>
      <c r="I478" s="13"/>
      <c r="J478" s="13"/>
      <c r="K478" s="13"/>
    </row>
    <row r="479" ht="12.75" customHeight="1">
      <c r="C479" s="12"/>
      <c r="D479" s="13"/>
      <c r="E479" s="13"/>
      <c r="F479" s="13"/>
      <c r="G479" s="13"/>
      <c r="H479" s="13"/>
      <c r="I479" s="13"/>
      <c r="J479" s="13"/>
      <c r="K479" s="13"/>
    </row>
    <row r="480" ht="12.75" customHeight="1">
      <c r="C480" s="12"/>
      <c r="D480" s="13"/>
      <c r="E480" s="13"/>
      <c r="F480" s="13"/>
      <c r="G480" s="13"/>
      <c r="H480" s="13"/>
      <c r="I480" s="13"/>
      <c r="J480" s="13"/>
      <c r="K480" s="13"/>
    </row>
    <row r="481" ht="12.75" customHeight="1">
      <c r="C481" s="12"/>
      <c r="D481" s="13"/>
      <c r="E481" s="13"/>
      <c r="F481" s="13"/>
      <c r="G481" s="13"/>
      <c r="H481" s="13"/>
      <c r="I481" s="13"/>
      <c r="J481" s="13"/>
      <c r="K481" s="13"/>
    </row>
    <row r="482" ht="12.75" customHeight="1">
      <c r="C482" s="12"/>
      <c r="D482" s="13"/>
      <c r="E482" s="13"/>
      <c r="F482" s="13"/>
      <c r="G482" s="13"/>
      <c r="H482" s="13"/>
      <c r="I482" s="13"/>
      <c r="J482" s="13"/>
      <c r="K482" s="13"/>
    </row>
    <row r="483" ht="12.75" customHeight="1">
      <c r="C483" s="12"/>
      <c r="D483" s="13"/>
      <c r="E483" s="13"/>
      <c r="F483" s="13"/>
      <c r="G483" s="13"/>
      <c r="H483" s="13"/>
      <c r="I483" s="13"/>
      <c r="J483" s="13"/>
      <c r="K483" s="13"/>
    </row>
    <row r="484" ht="12.75" customHeight="1">
      <c r="C484" s="12"/>
      <c r="D484" s="13"/>
      <c r="E484" s="13"/>
      <c r="F484" s="13"/>
      <c r="G484" s="13"/>
      <c r="H484" s="13"/>
      <c r="I484" s="13"/>
      <c r="J484" s="13"/>
      <c r="K484" s="13"/>
    </row>
    <row r="485" ht="12.75" customHeight="1">
      <c r="C485" s="12"/>
      <c r="D485" s="13"/>
      <c r="E485" s="13"/>
      <c r="F485" s="13"/>
      <c r="G485" s="13"/>
      <c r="H485" s="13"/>
      <c r="I485" s="13"/>
      <c r="J485" s="13"/>
      <c r="K485" s="13"/>
    </row>
    <row r="486" ht="12.75" customHeight="1">
      <c r="C486" s="12"/>
      <c r="D486" s="13"/>
      <c r="E486" s="13"/>
      <c r="F486" s="13"/>
      <c r="G486" s="13"/>
      <c r="H486" s="13"/>
      <c r="I486" s="13"/>
      <c r="J486" s="13"/>
      <c r="K486" s="13"/>
    </row>
    <row r="487" ht="12.75" customHeight="1">
      <c r="C487" s="12"/>
      <c r="D487" s="13"/>
      <c r="E487" s="13"/>
      <c r="F487" s="13"/>
      <c r="G487" s="13"/>
      <c r="H487" s="13"/>
      <c r="I487" s="13"/>
      <c r="J487" s="13"/>
      <c r="K487" s="13"/>
    </row>
    <row r="488" ht="12.75" customHeight="1">
      <c r="C488" s="12"/>
      <c r="D488" s="13"/>
      <c r="E488" s="13"/>
      <c r="F488" s="13"/>
      <c r="G488" s="13"/>
      <c r="H488" s="13"/>
      <c r="I488" s="13"/>
      <c r="J488" s="13"/>
      <c r="K488" s="13"/>
    </row>
    <row r="489" ht="12.75" customHeight="1">
      <c r="C489" s="12"/>
      <c r="D489" s="13"/>
      <c r="E489" s="13"/>
      <c r="F489" s="13"/>
      <c r="G489" s="13"/>
      <c r="H489" s="13"/>
      <c r="I489" s="13"/>
      <c r="J489" s="13"/>
      <c r="K489" s="13"/>
    </row>
    <row r="490" ht="12.75" customHeight="1">
      <c r="C490" s="12"/>
      <c r="D490" s="13"/>
      <c r="E490" s="13"/>
      <c r="F490" s="13"/>
      <c r="G490" s="13"/>
      <c r="H490" s="13"/>
      <c r="I490" s="13"/>
      <c r="J490" s="13"/>
      <c r="K490" s="13"/>
    </row>
    <row r="491" ht="12.75" customHeight="1">
      <c r="C491" s="12"/>
      <c r="D491" s="13"/>
      <c r="E491" s="13"/>
      <c r="F491" s="13"/>
      <c r="G491" s="13"/>
      <c r="H491" s="13"/>
      <c r="I491" s="13"/>
      <c r="J491" s="13"/>
      <c r="K491" s="13"/>
    </row>
    <row r="492" ht="12.75" customHeight="1">
      <c r="C492" s="12"/>
      <c r="D492" s="13"/>
      <c r="E492" s="13"/>
      <c r="F492" s="13"/>
      <c r="G492" s="13"/>
      <c r="H492" s="13"/>
      <c r="I492" s="13"/>
      <c r="J492" s="13"/>
      <c r="K492" s="13"/>
    </row>
    <row r="493" ht="12.75" customHeight="1">
      <c r="C493" s="12"/>
      <c r="D493" s="13"/>
      <c r="E493" s="13"/>
      <c r="F493" s="13"/>
      <c r="G493" s="13"/>
      <c r="H493" s="13"/>
      <c r="I493" s="13"/>
      <c r="J493" s="13"/>
      <c r="K493" s="13"/>
    </row>
    <row r="494" ht="12.75" customHeight="1">
      <c r="C494" s="12"/>
      <c r="D494" s="13"/>
      <c r="E494" s="13"/>
      <c r="F494" s="13"/>
      <c r="G494" s="13"/>
      <c r="H494" s="13"/>
      <c r="I494" s="13"/>
      <c r="J494" s="13"/>
      <c r="K494" s="13"/>
    </row>
    <row r="495" ht="12.75" customHeight="1">
      <c r="C495" s="12"/>
      <c r="D495" s="13"/>
      <c r="E495" s="13"/>
      <c r="F495" s="13"/>
      <c r="G495" s="13"/>
      <c r="H495" s="13"/>
      <c r="I495" s="13"/>
      <c r="J495" s="13"/>
      <c r="K495" s="13"/>
    </row>
    <row r="496" ht="12.75" customHeight="1">
      <c r="C496" s="12"/>
      <c r="D496" s="13"/>
      <c r="E496" s="13"/>
      <c r="F496" s="13"/>
      <c r="G496" s="13"/>
      <c r="H496" s="13"/>
      <c r="I496" s="13"/>
      <c r="J496" s="13"/>
      <c r="K496" s="13"/>
    </row>
    <row r="497" ht="12.75" customHeight="1">
      <c r="C497" s="12"/>
      <c r="D497" s="13"/>
      <c r="E497" s="13"/>
      <c r="F497" s="13"/>
      <c r="G497" s="13"/>
      <c r="H497" s="13"/>
      <c r="I497" s="13"/>
      <c r="J497" s="13"/>
      <c r="K497" s="13"/>
    </row>
    <row r="498" ht="12.75" customHeight="1">
      <c r="C498" s="12"/>
      <c r="D498" s="13"/>
      <c r="E498" s="13"/>
      <c r="F498" s="13"/>
      <c r="G498" s="13"/>
      <c r="H498" s="13"/>
      <c r="I498" s="13"/>
      <c r="J498" s="13"/>
      <c r="K498" s="13"/>
    </row>
    <row r="499" ht="12.75" customHeight="1">
      <c r="C499" s="12"/>
      <c r="D499" s="13"/>
      <c r="E499" s="13"/>
      <c r="F499" s="13"/>
      <c r="G499" s="13"/>
      <c r="H499" s="13"/>
      <c r="I499" s="13"/>
      <c r="J499" s="13"/>
      <c r="K499" s="13"/>
    </row>
    <row r="500" ht="12.75" customHeight="1">
      <c r="C500" s="12"/>
      <c r="D500" s="13"/>
      <c r="E500" s="13"/>
      <c r="F500" s="13"/>
      <c r="G500" s="13"/>
      <c r="H500" s="13"/>
      <c r="I500" s="13"/>
      <c r="J500" s="13"/>
      <c r="K500" s="13"/>
    </row>
    <row r="501" ht="12.75" customHeight="1">
      <c r="C501" s="12"/>
      <c r="D501" s="13"/>
      <c r="E501" s="13"/>
      <c r="F501" s="13"/>
      <c r="G501" s="13"/>
      <c r="H501" s="13"/>
      <c r="I501" s="13"/>
      <c r="J501" s="13"/>
      <c r="K501" s="13"/>
    </row>
    <row r="502" ht="12.75" customHeight="1">
      <c r="C502" s="12"/>
      <c r="D502" s="13"/>
      <c r="E502" s="13"/>
      <c r="F502" s="13"/>
      <c r="G502" s="13"/>
      <c r="H502" s="13"/>
      <c r="I502" s="13"/>
      <c r="J502" s="13"/>
      <c r="K502" s="13"/>
    </row>
    <row r="503" ht="12.75" customHeight="1">
      <c r="C503" s="12"/>
      <c r="D503" s="13"/>
      <c r="E503" s="13"/>
      <c r="F503" s="13"/>
      <c r="G503" s="13"/>
      <c r="H503" s="13"/>
      <c r="I503" s="13"/>
      <c r="J503" s="13"/>
      <c r="K503" s="13"/>
    </row>
    <row r="504" ht="12.75" customHeight="1">
      <c r="C504" s="12"/>
      <c r="D504" s="13"/>
      <c r="E504" s="13"/>
      <c r="F504" s="13"/>
      <c r="G504" s="13"/>
      <c r="H504" s="13"/>
      <c r="I504" s="13"/>
      <c r="J504" s="13"/>
      <c r="K504" s="13"/>
    </row>
    <row r="505" ht="12.75" customHeight="1">
      <c r="C505" s="12"/>
      <c r="D505" s="13"/>
      <c r="E505" s="13"/>
      <c r="F505" s="13"/>
      <c r="G505" s="13"/>
      <c r="H505" s="13"/>
      <c r="I505" s="13"/>
      <c r="J505" s="13"/>
      <c r="K505" s="13"/>
    </row>
    <row r="506" ht="12.75" customHeight="1">
      <c r="C506" s="12"/>
      <c r="D506" s="13"/>
      <c r="E506" s="13"/>
      <c r="F506" s="13"/>
      <c r="G506" s="13"/>
      <c r="H506" s="13"/>
      <c r="I506" s="13"/>
      <c r="J506" s="13"/>
      <c r="K506" s="13"/>
    </row>
    <row r="507" ht="12.75" customHeight="1">
      <c r="C507" s="12"/>
      <c r="D507" s="13"/>
      <c r="E507" s="13"/>
      <c r="F507" s="13"/>
      <c r="G507" s="13"/>
      <c r="H507" s="13"/>
      <c r="I507" s="13"/>
      <c r="J507" s="13"/>
      <c r="K507" s="13"/>
    </row>
    <row r="508" ht="12.75" customHeight="1">
      <c r="C508" s="12"/>
      <c r="D508" s="13"/>
      <c r="E508" s="13"/>
      <c r="F508" s="13"/>
      <c r="G508" s="13"/>
      <c r="H508" s="13"/>
      <c r="I508" s="13"/>
      <c r="J508" s="13"/>
      <c r="K508" s="13"/>
    </row>
    <row r="509" ht="12.75" customHeight="1">
      <c r="C509" s="12"/>
      <c r="D509" s="13"/>
      <c r="E509" s="13"/>
      <c r="F509" s="13"/>
      <c r="G509" s="13"/>
      <c r="H509" s="13"/>
      <c r="I509" s="13"/>
      <c r="J509" s="13"/>
      <c r="K509" s="13"/>
    </row>
    <row r="510" ht="12.75" customHeight="1">
      <c r="C510" s="12"/>
      <c r="D510" s="13"/>
      <c r="E510" s="13"/>
      <c r="F510" s="13"/>
      <c r="G510" s="13"/>
      <c r="H510" s="13"/>
      <c r="I510" s="13"/>
      <c r="J510" s="13"/>
      <c r="K510" s="13"/>
    </row>
    <row r="511" ht="12.75" customHeight="1">
      <c r="C511" s="12"/>
      <c r="D511" s="13"/>
      <c r="E511" s="13"/>
      <c r="F511" s="13"/>
      <c r="G511" s="13"/>
      <c r="H511" s="13"/>
      <c r="I511" s="13"/>
      <c r="J511" s="13"/>
      <c r="K511" s="13"/>
    </row>
    <row r="512" ht="12.75" customHeight="1">
      <c r="C512" s="12"/>
      <c r="D512" s="13"/>
      <c r="E512" s="13"/>
      <c r="F512" s="13"/>
      <c r="G512" s="13"/>
      <c r="H512" s="13"/>
      <c r="I512" s="13"/>
      <c r="J512" s="13"/>
      <c r="K512" s="13"/>
    </row>
    <row r="513" ht="12.75" customHeight="1">
      <c r="C513" s="12"/>
      <c r="D513" s="13"/>
      <c r="E513" s="13"/>
      <c r="F513" s="13"/>
      <c r="G513" s="13"/>
      <c r="H513" s="13"/>
      <c r="I513" s="13"/>
      <c r="J513" s="13"/>
      <c r="K513" s="13"/>
    </row>
    <row r="514" ht="12.75" customHeight="1">
      <c r="C514" s="12"/>
      <c r="D514" s="13"/>
      <c r="E514" s="13"/>
      <c r="F514" s="13"/>
      <c r="G514" s="13"/>
      <c r="H514" s="13"/>
      <c r="I514" s="13"/>
      <c r="J514" s="13"/>
      <c r="K514" s="13"/>
    </row>
    <row r="515" ht="12.75" customHeight="1">
      <c r="C515" s="12"/>
      <c r="D515" s="13"/>
      <c r="E515" s="13"/>
      <c r="F515" s="13"/>
      <c r="G515" s="13"/>
      <c r="H515" s="13"/>
      <c r="I515" s="13"/>
      <c r="J515" s="13"/>
      <c r="K515" s="13"/>
    </row>
    <row r="516" ht="12.75" customHeight="1">
      <c r="C516" s="12"/>
      <c r="D516" s="13"/>
      <c r="E516" s="13"/>
      <c r="F516" s="13"/>
      <c r="G516" s="13"/>
      <c r="H516" s="13"/>
      <c r="I516" s="13"/>
      <c r="J516" s="13"/>
      <c r="K516" s="13"/>
    </row>
    <row r="517" ht="12.75" customHeight="1">
      <c r="C517" s="12"/>
      <c r="D517" s="13"/>
      <c r="E517" s="13"/>
      <c r="F517" s="13"/>
      <c r="G517" s="13"/>
      <c r="H517" s="13"/>
      <c r="I517" s="13"/>
      <c r="J517" s="13"/>
      <c r="K517" s="13"/>
    </row>
    <row r="518" ht="12.75" customHeight="1">
      <c r="C518" s="12"/>
      <c r="D518" s="13"/>
      <c r="E518" s="13"/>
      <c r="F518" s="13"/>
      <c r="G518" s="13"/>
      <c r="H518" s="13"/>
      <c r="I518" s="13"/>
      <c r="J518" s="13"/>
      <c r="K518" s="13"/>
    </row>
    <row r="519" ht="12.75" customHeight="1">
      <c r="C519" s="12"/>
      <c r="D519" s="13"/>
      <c r="E519" s="13"/>
      <c r="F519" s="13"/>
      <c r="G519" s="13"/>
      <c r="H519" s="13"/>
      <c r="I519" s="13"/>
      <c r="J519" s="13"/>
      <c r="K519" s="13"/>
    </row>
    <row r="520" ht="12.75" customHeight="1">
      <c r="C520" s="12"/>
      <c r="D520" s="13"/>
      <c r="E520" s="13"/>
      <c r="F520" s="13"/>
      <c r="G520" s="13"/>
      <c r="H520" s="13"/>
      <c r="I520" s="13"/>
      <c r="J520" s="13"/>
      <c r="K520" s="13"/>
    </row>
    <row r="521" ht="12.75" customHeight="1">
      <c r="C521" s="12"/>
      <c r="D521" s="13"/>
      <c r="E521" s="13"/>
      <c r="F521" s="13"/>
      <c r="G521" s="13"/>
      <c r="H521" s="13"/>
      <c r="I521" s="13"/>
      <c r="J521" s="13"/>
      <c r="K521" s="13"/>
    </row>
    <row r="522" ht="12.75" customHeight="1">
      <c r="C522" s="12"/>
      <c r="D522" s="13"/>
      <c r="E522" s="13"/>
      <c r="F522" s="13"/>
      <c r="G522" s="13"/>
      <c r="H522" s="13"/>
      <c r="I522" s="13"/>
      <c r="J522" s="13"/>
      <c r="K522" s="13"/>
    </row>
    <row r="523" ht="12.75" customHeight="1">
      <c r="C523" s="12"/>
      <c r="D523" s="13"/>
      <c r="E523" s="13"/>
      <c r="F523" s="13"/>
      <c r="G523" s="13"/>
      <c r="H523" s="13"/>
      <c r="I523" s="13"/>
      <c r="J523" s="13"/>
      <c r="K523" s="13"/>
    </row>
    <row r="524" ht="12.75" customHeight="1">
      <c r="C524" s="12"/>
      <c r="D524" s="13"/>
      <c r="E524" s="13"/>
      <c r="F524" s="13"/>
      <c r="G524" s="13"/>
      <c r="H524" s="13"/>
      <c r="I524" s="13"/>
      <c r="J524" s="13"/>
      <c r="K524" s="13"/>
    </row>
    <row r="525" ht="12.75" customHeight="1">
      <c r="C525" s="12"/>
      <c r="D525" s="13"/>
      <c r="E525" s="13"/>
      <c r="F525" s="13"/>
      <c r="G525" s="13"/>
      <c r="H525" s="13"/>
      <c r="I525" s="13"/>
      <c r="J525" s="13"/>
      <c r="K525" s="13"/>
    </row>
    <row r="526" ht="12.75" customHeight="1">
      <c r="C526" s="12"/>
      <c r="D526" s="13"/>
      <c r="E526" s="13"/>
      <c r="F526" s="13"/>
      <c r="G526" s="13"/>
      <c r="H526" s="13"/>
      <c r="I526" s="13"/>
      <c r="J526" s="13"/>
      <c r="K526" s="13"/>
    </row>
    <row r="527" ht="12.75" customHeight="1">
      <c r="C527" s="12"/>
      <c r="D527" s="13"/>
      <c r="E527" s="13"/>
      <c r="F527" s="13"/>
      <c r="G527" s="13"/>
      <c r="H527" s="13"/>
      <c r="I527" s="13"/>
      <c r="J527" s="13"/>
      <c r="K527" s="13"/>
    </row>
    <row r="528" ht="12.75" customHeight="1">
      <c r="C528" s="12"/>
      <c r="D528" s="13"/>
      <c r="E528" s="13"/>
      <c r="F528" s="13"/>
      <c r="G528" s="13"/>
      <c r="H528" s="13"/>
      <c r="I528" s="13"/>
      <c r="J528" s="13"/>
      <c r="K528" s="13"/>
    </row>
    <row r="529" ht="12.75" customHeight="1">
      <c r="C529" s="12"/>
      <c r="D529" s="13"/>
      <c r="E529" s="13"/>
      <c r="F529" s="13"/>
      <c r="G529" s="13"/>
      <c r="H529" s="13"/>
      <c r="I529" s="13"/>
      <c r="J529" s="13"/>
      <c r="K529" s="13"/>
    </row>
    <row r="530" ht="12.75" customHeight="1">
      <c r="C530" s="12"/>
      <c r="D530" s="13"/>
      <c r="E530" s="13"/>
      <c r="F530" s="13"/>
      <c r="G530" s="13"/>
      <c r="H530" s="13"/>
      <c r="I530" s="13"/>
      <c r="J530" s="13"/>
      <c r="K530" s="13"/>
    </row>
    <row r="531" ht="12.75" customHeight="1">
      <c r="C531" s="12"/>
      <c r="D531" s="13"/>
      <c r="E531" s="13"/>
      <c r="F531" s="13"/>
      <c r="G531" s="13"/>
      <c r="H531" s="13"/>
      <c r="I531" s="13"/>
      <c r="J531" s="13"/>
      <c r="K531" s="13"/>
    </row>
    <row r="532" ht="12.75" customHeight="1">
      <c r="C532" s="12"/>
      <c r="D532" s="13"/>
      <c r="E532" s="13"/>
      <c r="F532" s="13"/>
      <c r="G532" s="13"/>
      <c r="H532" s="13"/>
      <c r="I532" s="13"/>
      <c r="J532" s="13"/>
      <c r="K532" s="13"/>
    </row>
    <row r="533" ht="12.75" customHeight="1">
      <c r="C533" s="12"/>
      <c r="D533" s="13"/>
      <c r="E533" s="13"/>
      <c r="F533" s="13"/>
      <c r="G533" s="13"/>
      <c r="H533" s="13"/>
      <c r="I533" s="13"/>
      <c r="J533" s="13"/>
      <c r="K533" s="13"/>
    </row>
    <row r="534" ht="12.75" customHeight="1">
      <c r="C534" s="12"/>
      <c r="D534" s="13"/>
      <c r="E534" s="13"/>
      <c r="F534" s="13"/>
      <c r="G534" s="13"/>
      <c r="H534" s="13"/>
      <c r="I534" s="13"/>
      <c r="J534" s="13"/>
      <c r="K534" s="13"/>
    </row>
    <row r="535" ht="12.75" customHeight="1">
      <c r="C535" s="12"/>
      <c r="D535" s="13"/>
      <c r="E535" s="13"/>
      <c r="F535" s="13"/>
      <c r="G535" s="13"/>
      <c r="H535" s="13"/>
      <c r="I535" s="13"/>
      <c r="J535" s="13"/>
      <c r="K535" s="13"/>
    </row>
    <row r="536" ht="12.75" customHeight="1">
      <c r="C536" s="12"/>
      <c r="D536" s="13"/>
      <c r="E536" s="13"/>
      <c r="F536" s="13"/>
      <c r="G536" s="13"/>
      <c r="H536" s="13"/>
      <c r="I536" s="13"/>
      <c r="J536" s="13"/>
      <c r="K536" s="13"/>
    </row>
    <row r="537" ht="12.75" customHeight="1">
      <c r="C537" s="12"/>
      <c r="D537" s="13"/>
      <c r="E537" s="13"/>
      <c r="F537" s="13"/>
      <c r="G537" s="13"/>
      <c r="H537" s="13"/>
      <c r="I537" s="13"/>
      <c r="J537" s="13"/>
      <c r="K537" s="13"/>
    </row>
    <row r="538" ht="12.75" customHeight="1">
      <c r="C538" s="12"/>
      <c r="D538" s="13"/>
      <c r="E538" s="13"/>
      <c r="F538" s="13"/>
      <c r="G538" s="13"/>
      <c r="H538" s="13"/>
      <c r="I538" s="13"/>
      <c r="J538" s="13"/>
      <c r="K538" s="13"/>
    </row>
    <row r="539" ht="12.75" customHeight="1">
      <c r="C539" s="12"/>
      <c r="D539" s="13"/>
      <c r="E539" s="13"/>
      <c r="F539" s="13"/>
      <c r="G539" s="13"/>
      <c r="H539" s="13"/>
      <c r="I539" s="13"/>
      <c r="J539" s="13"/>
      <c r="K539" s="13"/>
    </row>
    <row r="540" ht="12.75" customHeight="1">
      <c r="C540" s="12"/>
      <c r="D540" s="13"/>
      <c r="E540" s="13"/>
      <c r="F540" s="13"/>
      <c r="G540" s="13"/>
      <c r="H540" s="13"/>
      <c r="I540" s="13"/>
      <c r="J540" s="13"/>
      <c r="K540" s="13"/>
    </row>
    <row r="541" ht="12.75" customHeight="1">
      <c r="C541" s="12"/>
      <c r="D541" s="13"/>
      <c r="E541" s="13"/>
      <c r="F541" s="13"/>
      <c r="G541" s="13"/>
      <c r="H541" s="13"/>
      <c r="I541" s="13"/>
      <c r="J541" s="13"/>
      <c r="K541" s="13"/>
    </row>
    <row r="542" ht="12.75" customHeight="1">
      <c r="C542" s="12"/>
      <c r="D542" s="13"/>
      <c r="E542" s="13"/>
      <c r="F542" s="13"/>
      <c r="G542" s="13"/>
      <c r="H542" s="13"/>
      <c r="I542" s="13"/>
      <c r="J542" s="13"/>
      <c r="K542" s="13"/>
    </row>
    <row r="543" ht="12.75" customHeight="1">
      <c r="C543" s="12"/>
      <c r="D543" s="13"/>
      <c r="E543" s="13"/>
      <c r="F543" s="13"/>
      <c r="G543" s="13"/>
      <c r="H543" s="13"/>
      <c r="I543" s="13"/>
      <c r="J543" s="13"/>
      <c r="K543" s="13"/>
    </row>
    <row r="544" ht="12.75" customHeight="1">
      <c r="C544" s="12"/>
      <c r="D544" s="13"/>
      <c r="E544" s="13"/>
      <c r="F544" s="13"/>
      <c r="G544" s="13"/>
      <c r="H544" s="13"/>
      <c r="I544" s="13"/>
      <c r="J544" s="13"/>
      <c r="K544" s="13"/>
    </row>
    <row r="545" ht="12.75" customHeight="1">
      <c r="C545" s="12"/>
      <c r="D545" s="13"/>
      <c r="E545" s="13"/>
      <c r="F545" s="13"/>
      <c r="G545" s="13"/>
      <c r="H545" s="13"/>
      <c r="I545" s="13"/>
      <c r="J545" s="13"/>
      <c r="K545" s="13"/>
    </row>
    <row r="546" ht="12.75" customHeight="1">
      <c r="C546" s="12"/>
      <c r="D546" s="13"/>
      <c r="E546" s="13"/>
      <c r="F546" s="13"/>
      <c r="G546" s="13"/>
      <c r="H546" s="13"/>
      <c r="I546" s="13"/>
      <c r="J546" s="13"/>
      <c r="K546" s="13"/>
    </row>
    <row r="547" ht="12.75" customHeight="1">
      <c r="C547" s="12"/>
      <c r="D547" s="13"/>
      <c r="E547" s="13"/>
      <c r="F547" s="13"/>
      <c r="G547" s="13"/>
      <c r="H547" s="13"/>
      <c r="I547" s="13"/>
      <c r="J547" s="13"/>
      <c r="K547" s="13"/>
    </row>
    <row r="548" ht="12.75" customHeight="1">
      <c r="C548" s="12"/>
      <c r="D548" s="13"/>
      <c r="E548" s="13"/>
      <c r="F548" s="13"/>
      <c r="G548" s="13"/>
      <c r="H548" s="13"/>
      <c r="I548" s="13"/>
      <c r="J548" s="13"/>
      <c r="K548" s="13"/>
    </row>
    <row r="549" ht="12.75" customHeight="1">
      <c r="C549" s="12"/>
      <c r="D549" s="13"/>
      <c r="E549" s="13"/>
      <c r="F549" s="13"/>
      <c r="G549" s="13"/>
      <c r="H549" s="13"/>
      <c r="I549" s="13"/>
      <c r="J549" s="13"/>
      <c r="K549" s="13"/>
    </row>
    <row r="550" ht="12.75" customHeight="1">
      <c r="C550" s="12"/>
      <c r="D550" s="13"/>
      <c r="E550" s="13"/>
      <c r="F550" s="13"/>
      <c r="G550" s="13"/>
      <c r="H550" s="13"/>
      <c r="I550" s="13"/>
      <c r="J550" s="13"/>
      <c r="K550" s="13"/>
    </row>
    <row r="551" ht="12.75" customHeight="1">
      <c r="C551" s="12"/>
      <c r="D551" s="13"/>
      <c r="E551" s="13"/>
      <c r="F551" s="13"/>
      <c r="G551" s="13"/>
      <c r="H551" s="13"/>
      <c r="I551" s="13"/>
      <c r="J551" s="13"/>
      <c r="K551" s="13"/>
    </row>
    <row r="552" ht="12.75" customHeight="1">
      <c r="C552" s="12"/>
      <c r="D552" s="13"/>
      <c r="E552" s="13"/>
      <c r="F552" s="13"/>
      <c r="G552" s="13"/>
      <c r="H552" s="13"/>
      <c r="I552" s="13"/>
      <c r="J552" s="13"/>
      <c r="K552" s="13"/>
    </row>
    <row r="553" ht="12.75" customHeight="1">
      <c r="C553" s="12"/>
      <c r="D553" s="13"/>
      <c r="E553" s="13"/>
      <c r="F553" s="13"/>
      <c r="G553" s="13"/>
      <c r="H553" s="13"/>
      <c r="I553" s="13"/>
      <c r="J553" s="13"/>
      <c r="K553" s="13"/>
    </row>
    <row r="554" ht="12.75" customHeight="1">
      <c r="C554" s="12"/>
      <c r="D554" s="13"/>
      <c r="E554" s="13"/>
      <c r="F554" s="13"/>
      <c r="G554" s="13"/>
      <c r="H554" s="13"/>
      <c r="I554" s="13"/>
      <c r="J554" s="13"/>
      <c r="K554" s="13"/>
    </row>
    <row r="555" ht="12.75" customHeight="1">
      <c r="C555" s="12"/>
      <c r="D555" s="13"/>
      <c r="E555" s="13"/>
      <c r="F555" s="13"/>
      <c r="G555" s="13"/>
      <c r="H555" s="13"/>
      <c r="I555" s="13"/>
      <c r="J555" s="13"/>
      <c r="K555" s="13"/>
    </row>
    <row r="556" ht="12.75" customHeight="1">
      <c r="C556" s="12"/>
      <c r="D556" s="13"/>
      <c r="E556" s="13"/>
      <c r="F556" s="13"/>
      <c r="G556" s="13"/>
      <c r="H556" s="13"/>
      <c r="I556" s="13"/>
      <c r="J556" s="13"/>
      <c r="K556" s="13"/>
    </row>
    <row r="557" ht="12.75" customHeight="1">
      <c r="C557" s="12"/>
      <c r="D557" s="13"/>
      <c r="E557" s="13"/>
      <c r="F557" s="13"/>
      <c r="G557" s="13"/>
      <c r="H557" s="13"/>
      <c r="I557" s="13"/>
      <c r="J557" s="13"/>
      <c r="K557" s="13"/>
    </row>
    <row r="558" ht="12.75" customHeight="1">
      <c r="C558" s="12"/>
      <c r="D558" s="13"/>
      <c r="E558" s="13"/>
      <c r="F558" s="13"/>
      <c r="G558" s="13"/>
      <c r="H558" s="13"/>
      <c r="I558" s="13"/>
      <c r="J558" s="13"/>
      <c r="K558" s="13"/>
    </row>
    <row r="559" ht="12.75" customHeight="1">
      <c r="C559" s="12"/>
      <c r="D559" s="13"/>
      <c r="E559" s="13"/>
      <c r="F559" s="13"/>
      <c r="G559" s="13"/>
      <c r="H559" s="13"/>
      <c r="I559" s="13"/>
      <c r="J559" s="13"/>
      <c r="K559" s="13"/>
    </row>
    <row r="560" ht="12.75" customHeight="1">
      <c r="C560" s="12"/>
      <c r="D560" s="13"/>
      <c r="E560" s="13"/>
      <c r="F560" s="13"/>
      <c r="G560" s="13"/>
      <c r="H560" s="13"/>
      <c r="I560" s="13"/>
      <c r="J560" s="13"/>
      <c r="K560" s="13"/>
    </row>
    <row r="561" ht="12.75" customHeight="1">
      <c r="C561" s="12"/>
      <c r="D561" s="13"/>
      <c r="E561" s="13"/>
      <c r="F561" s="13"/>
      <c r="G561" s="13"/>
      <c r="H561" s="13"/>
      <c r="I561" s="13"/>
      <c r="J561" s="13"/>
      <c r="K561" s="13"/>
    </row>
    <row r="562" ht="12.75" customHeight="1">
      <c r="C562" s="12"/>
      <c r="D562" s="13"/>
      <c r="E562" s="13"/>
      <c r="F562" s="13"/>
      <c r="G562" s="13"/>
      <c r="H562" s="13"/>
      <c r="I562" s="13"/>
      <c r="J562" s="13"/>
      <c r="K562" s="13"/>
    </row>
    <row r="563" ht="12.75" customHeight="1">
      <c r="C563" s="12"/>
      <c r="D563" s="13"/>
      <c r="E563" s="13"/>
      <c r="F563" s="13"/>
      <c r="G563" s="13"/>
      <c r="H563" s="13"/>
      <c r="I563" s="13"/>
      <c r="J563" s="13"/>
      <c r="K563" s="13"/>
    </row>
    <row r="564" ht="12.75" customHeight="1">
      <c r="C564" s="12"/>
      <c r="D564" s="13"/>
      <c r="E564" s="13"/>
      <c r="F564" s="13"/>
      <c r="G564" s="13"/>
      <c r="H564" s="13"/>
      <c r="I564" s="13"/>
      <c r="J564" s="13"/>
      <c r="K564" s="13"/>
    </row>
    <row r="565" ht="12.75" customHeight="1">
      <c r="C565" s="12"/>
      <c r="D565" s="13"/>
      <c r="E565" s="13"/>
      <c r="F565" s="13"/>
      <c r="G565" s="13"/>
      <c r="H565" s="13"/>
      <c r="I565" s="13"/>
      <c r="J565" s="13"/>
      <c r="K565" s="13"/>
    </row>
    <row r="566" ht="12.75" customHeight="1">
      <c r="C566" s="12"/>
      <c r="D566" s="13"/>
      <c r="E566" s="13"/>
      <c r="F566" s="13"/>
      <c r="G566" s="13"/>
      <c r="H566" s="13"/>
      <c r="I566" s="13"/>
      <c r="J566" s="13"/>
      <c r="K566" s="13"/>
    </row>
    <row r="567" ht="12.75" customHeight="1">
      <c r="C567" s="12"/>
      <c r="D567" s="13"/>
      <c r="E567" s="13"/>
      <c r="F567" s="13"/>
      <c r="G567" s="13"/>
      <c r="H567" s="13"/>
      <c r="I567" s="13"/>
      <c r="J567" s="13"/>
      <c r="K567" s="13"/>
    </row>
    <row r="568" ht="12.75" customHeight="1">
      <c r="C568" s="12"/>
      <c r="D568" s="13"/>
      <c r="E568" s="13"/>
      <c r="F568" s="13"/>
      <c r="G568" s="13"/>
      <c r="H568" s="13"/>
      <c r="I568" s="13"/>
      <c r="J568" s="13"/>
      <c r="K568" s="13"/>
    </row>
    <row r="569" ht="12.75" customHeight="1">
      <c r="C569" s="12"/>
      <c r="D569" s="13"/>
      <c r="E569" s="13"/>
      <c r="F569" s="13"/>
      <c r="G569" s="13"/>
      <c r="H569" s="13"/>
      <c r="I569" s="13"/>
      <c r="J569" s="13"/>
      <c r="K569" s="13"/>
    </row>
    <row r="570" ht="12.75" customHeight="1">
      <c r="C570" s="12"/>
      <c r="D570" s="13"/>
      <c r="E570" s="13"/>
      <c r="F570" s="13"/>
      <c r="G570" s="13"/>
      <c r="H570" s="13"/>
      <c r="I570" s="13"/>
      <c r="J570" s="13"/>
      <c r="K570" s="13"/>
    </row>
    <row r="571" ht="12.75" customHeight="1">
      <c r="C571" s="12"/>
      <c r="D571" s="13"/>
      <c r="E571" s="13"/>
      <c r="F571" s="13"/>
      <c r="G571" s="13"/>
      <c r="H571" s="13"/>
      <c r="I571" s="13"/>
      <c r="J571" s="13"/>
      <c r="K571" s="13"/>
    </row>
    <row r="572" ht="12.75" customHeight="1">
      <c r="C572" s="12"/>
      <c r="D572" s="13"/>
      <c r="E572" s="13"/>
      <c r="F572" s="13"/>
      <c r="G572" s="13"/>
      <c r="H572" s="13"/>
      <c r="I572" s="13"/>
      <c r="J572" s="13"/>
      <c r="K572" s="13"/>
    </row>
    <row r="573" ht="12.75" customHeight="1">
      <c r="C573" s="12"/>
      <c r="D573" s="13"/>
      <c r="E573" s="13"/>
      <c r="F573" s="13"/>
      <c r="G573" s="13"/>
      <c r="H573" s="13"/>
      <c r="I573" s="13"/>
      <c r="J573" s="13"/>
      <c r="K573" s="13"/>
    </row>
    <row r="574" ht="12.75" customHeight="1">
      <c r="C574" s="12"/>
      <c r="D574" s="13"/>
      <c r="E574" s="13"/>
      <c r="F574" s="13"/>
      <c r="G574" s="13"/>
      <c r="H574" s="13"/>
      <c r="I574" s="13"/>
      <c r="J574" s="13"/>
      <c r="K574" s="13"/>
    </row>
    <row r="575" ht="12.75" customHeight="1">
      <c r="C575" s="12"/>
      <c r="D575" s="13"/>
      <c r="E575" s="13"/>
      <c r="F575" s="13"/>
      <c r="G575" s="13"/>
      <c r="H575" s="13"/>
      <c r="I575" s="13"/>
      <c r="J575" s="13"/>
      <c r="K575" s="13"/>
    </row>
    <row r="576" ht="12.75" customHeight="1">
      <c r="C576" s="12"/>
      <c r="D576" s="13"/>
      <c r="E576" s="13"/>
      <c r="F576" s="13"/>
      <c r="G576" s="13"/>
      <c r="H576" s="13"/>
      <c r="I576" s="13"/>
      <c r="J576" s="13"/>
      <c r="K576" s="13"/>
    </row>
    <row r="577" ht="12.75" customHeight="1">
      <c r="C577" s="12"/>
      <c r="D577" s="13"/>
      <c r="E577" s="13"/>
      <c r="F577" s="13"/>
      <c r="G577" s="13"/>
      <c r="H577" s="13"/>
      <c r="I577" s="13"/>
      <c r="J577" s="13"/>
      <c r="K577" s="13"/>
    </row>
    <row r="578" ht="12.75" customHeight="1">
      <c r="C578" s="12"/>
      <c r="D578" s="13"/>
      <c r="E578" s="13"/>
      <c r="F578" s="13"/>
      <c r="G578" s="13"/>
      <c r="H578" s="13"/>
      <c r="I578" s="13"/>
      <c r="J578" s="13"/>
      <c r="K578" s="13"/>
    </row>
    <row r="579" ht="12.75" customHeight="1">
      <c r="C579" s="12"/>
      <c r="D579" s="13"/>
      <c r="E579" s="13"/>
      <c r="F579" s="13"/>
      <c r="G579" s="13"/>
      <c r="H579" s="13"/>
      <c r="I579" s="13"/>
      <c r="J579" s="13"/>
      <c r="K579" s="13"/>
    </row>
    <row r="580" ht="12.75" customHeight="1">
      <c r="C580" s="12"/>
      <c r="D580" s="13"/>
      <c r="E580" s="13"/>
      <c r="F580" s="13"/>
      <c r="G580" s="13"/>
      <c r="H580" s="13"/>
      <c r="I580" s="13"/>
      <c r="J580" s="13"/>
      <c r="K580" s="13"/>
    </row>
    <row r="581" ht="12.75" customHeight="1">
      <c r="C581" s="12"/>
      <c r="D581" s="13"/>
      <c r="E581" s="13"/>
      <c r="F581" s="13"/>
      <c r="G581" s="13"/>
      <c r="H581" s="13"/>
      <c r="I581" s="13"/>
      <c r="J581" s="13"/>
      <c r="K581" s="13"/>
    </row>
    <row r="582" ht="12.75" customHeight="1">
      <c r="C582" s="12"/>
      <c r="D582" s="13"/>
      <c r="E582" s="13"/>
      <c r="F582" s="13"/>
      <c r="G582" s="13"/>
      <c r="H582" s="13"/>
      <c r="I582" s="13"/>
      <c r="J582" s="13"/>
      <c r="K582" s="13"/>
    </row>
    <row r="583" ht="12.75" customHeight="1">
      <c r="C583" s="12"/>
      <c r="D583" s="13"/>
      <c r="E583" s="13"/>
      <c r="F583" s="13"/>
      <c r="G583" s="13"/>
      <c r="H583" s="13"/>
      <c r="I583" s="13"/>
      <c r="J583" s="13"/>
      <c r="K583" s="13"/>
    </row>
    <row r="584" ht="12.75" customHeight="1">
      <c r="C584" s="12"/>
      <c r="D584" s="13"/>
      <c r="E584" s="13"/>
      <c r="F584" s="13"/>
      <c r="G584" s="13"/>
      <c r="H584" s="13"/>
      <c r="I584" s="13"/>
      <c r="J584" s="13"/>
      <c r="K584" s="13"/>
    </row>
    <row r="585" ht="12.75" customHeight="1">
      <c r="C585" s="12"/>
      <c r="D585" s="13"/>
      <c r="E585" s="13"/>
      <c r="F585" s="13"/>
      <c r="G585" s="13"/>
      <c r="H585" s="13"/>
      <c r="I585" s="13"/>
      <c r="J585" s="13"/>
      <c r="K585" s="13"/>
    </row>
    <row r="586" ht="12.75" customHeight="1">
      <c r="C586" s="12"/>
      <c r="D586" s="13"/>
      <c r="E586" s="13"/>
      <c r="F586" s="13"/>
      <c r="G586" s="13"/>
      <c r="H586" s="13"/>
      <c r="I586" s="13"/>
      <c r="J586" s="13"/>
      <c r="K586" s="13"/>
    </row>
    <row r="587" ht="12.75" customHeight="1">
      <c r="C587" s="12"/>
      <c r="D587" s="13"/>
      <c r="E587" s="13"/>
      <c r="F587" s="13"/>
      <c r="G587" s="13"/>
      <c r="H587" s="13"/>
      <c r="I587" s="13"/>
      <c r="J587" s="13"/>
      <c r="K587" s="13"/>
    </row>
    <row r="588" ht="12.75" customHeight="1">
      <c r="C588" s="12"/>
      <c r="D588" s="13"/>
      <c r="E588" s="13"/>
      <c r="F588" s="13"/>
      <c r="G588" s="13"/>
      <c r="H588" s="13"/>
      <c r="I588" s="13"/>
      <c r="J588" s="13"/>
      <c r="K588" s="13"/>
    </row>
    <row r="589" ht="12.75" customHeight="1">
      <c r="C589" s="12"/>
      <c r="D589" s="13"/>
      <c r="E589" s="13"/>
      <c r="F589" s="13"/>
      <c r="G589" s="13"/>
      <c r="H589" s="13"/>
      <c r="I589" s="13"/>
      <c r="J589" s="13"/>
      <c r="K589" s="13"/>
    </row>
    <row r="590" ht="12.75" customHeight="1">
      <c r="C590" s="12"/>
      <c r="D590" s="13"/>
      <c r="E590" s="13"/>
      <c r="F590" s="13"/>
      <c r="G590" s="13"/>
      <c r="H590" s="13"/>
      <c r="I590" s="13"/>
      <c r="J590" s="13"/>
      <c r="K590" s="13"/>
    </row>
    <row r="591" ht="12.75" customHeight="1">
      <c r="C591" s="12"/>
      <c r="D591" s="13"/>
      <c r="E591" s="13"/>
      <c r="F591" s="13"/>
      <c r="G591" s="13"/>
      <c r="H591" s="13"/>
      <c r="I591" s="13"/>
      <c r="J591" s="13"/>
      <c r="K591" s="13"/>
    </row>
    <row r="592" ht="12.75" customHeight="1">
      <c r="C592" s="12"/>
      <c r="D592" s="13"/>
      <c r="E592" s="13"/>
      <c r="F592" s="13"/>
      <c r="G592" s="13"/>
      <c r="H592" s="13"/>
      <c r="I592" s="13"/>
      <c r="J592" s="13"/>
      <c r="K592" s="13"/>
    </row>
    <row r="593" ht="12.75" customHeight="1">
      <c r="C593" s="12"/>
      <c r="D593" s="13"/>
      <c r="E593" s="13"/>
      <c r="F593" s="13"/>
      <c r="G593" s="13"/>
      <c r="H593" s="13"/>
      <c r="I593" s="13"/>
      <c r="J593" s="13"/>
      <c r="K593" s="13"/>
    </row>
    <row r="594" ht="12.75" customHeight="1">
      <c r="C594" s="12"/>
      <c r="D594" s="13"/>
      <c r="E594" s="13"/>
      <c r="F594" s="13"/>
      <c r="G594" s="13"/>
      <c r="H594" s="13"/>
      <c r="I594" s="13"/>
      <c r="J594" s="13"/>
      <c r="K594" s="13"/>
    </row>
    <row r="595" ht="12.75" customHeight="1">
      <c r="C595" s="12"/>
      <c r="D595" s="13"/>
      <c r="E595" s="13"/>
      <c r="F595" s="13"/>
      <c r="G595" s="13"/>
      <c r="H595" s="13"/>
      <c r="I595" s="13"/>
      <c r="J595" s="13"/>
      <c r="K595" s="13"/>
    </row>
    <row r="596" ht="12.75" customHeight="1">
      <c r="C596" s="12"/>
      <c r="D596" s="13"/>
      <c r="E596" s="13"/>
      <c r="F596" s="13"/>
      <c r="G596" s="13"/>
      <c r="H596" s="13"/>
      <c r="I596" s="13"/>
      <c r="J596" s="13"/>
      <c r="K596" s="13"/>
    </row>
    <row r="597" ht="12.75" customHeight="1">
      <c r="C597" s="12"/>
      <c r="D597" s="13"/>
      <c r="E597" s="13"/>
      <c r="F597" s="13"/>
      <c r="G597" s="13"/>
      <c r="H597" s="13"/>
      <c r="I597" s="13"/>
      <c r="J597" s="13"/>
      <c r="K597" s="13"/>
    </row>
    <row r="598" ht="12.75" customHeight="1">
      <c r="C598" s="12"/>
      <c r="D598" s="13"/>
      <c r="E598" s="13"/>
      <c r="F598" s="13"/>
      <c r="G598" s="13"/>
      <c r="H598" s="13"/>
      <c r="I598" s="13"/>
      <c r="J598" s="13"/>
      <c r="K598" s="13"/>
    </row>
    <row r="599" ht="12.75" customHeight="1">
      <c r="C599" s="12"/>
      <c r="D599" s="13"/>
      <c r="E599" s="13"/>
      <c r="F599" s="13"/>
      <c r="G599" s="13"/>
      <c r="H599" s="13"/>
      <c r="I599" s="13"/>
      <c r="J599" s="13"/>
      <c r="K599" s="13"/>
    </row>
    <row r="600" ht="12.75" customHeight="1">
      <c r="C600" s="12"/>
      <c r="D600" s="13"/>
      <c r="E600" s="13"/>
      <c r="F600" s="13"/>
      <c r="G600" s="13"/>
      <c r="H600" s="13"/>
      <c r="I600" s="13"/>
      <c r="J600" s="13"/>
      <c r="K600" s="13"/>
    </row>
    <row r="601" ht="12.75" customHeight="1">
      <c r="C601" s="12"/>
      <c r="D601" s="13"/>
      <c r="E601" s="13"/>
      <c r="F601" s="13"/>
      <c r="G601" s="13"/>
      <c r="H601" s="13"/>
      <c r="I601" s="13"/>
      <c r="J601" s="13"/>
      <c r="K601" s="13"/>
    </row>
    <row r="602" ht="12.75" customHeight="1">
      <c r="C602" s="12"/>
      <c r="D602" s="13"/>
      <c r="E602" s="13"/>
      <c r="F602" s="13"/>
      <c r="G602" s="13"/>
      <c r="H602" s="13"/>
      <c r="I602" s="13"/>
      <c r="J602" s="13"/>
      <c r="K602" s="13"/>
    </row>
    <row r="603" ht="12.75" customHeight="1">
      <c r="C603" s="12"/>
      <c r="D603" s="13"/>
      <c r="E603" s="13"/>
      <c r="F603" s="13"/>
      <c r="G603" s="13"/>
      <c r="H603" s="13"/>
      <c r="I603" s="13"/>
      <c r="J603" s="13"/>
      <c r="K603" s="13"/>
    </row>
    <row r="604" ht="12.75" customHeight="1">
      <c r="C604" s="12"/>
      <c r="D604" s="13"/>
      <c r="E604" s="13"/>
      <c r="F604" s="13"/>
      <c r="G604" s="13"/>
      <c r="H604" s="13"/>
      <c r="I604" s="13"/>
      <c r="J604" s="13"/>
      <c r="K604" s="13"/>
    </row>
    <row r="605" ht="12.75" customHeight="1">
      <c r="C605" s="12"/>
      <c r="D605" s="13"/>
      <c r="E605" s="13"/>
      <c r="F605" s="13"/>
      <c r="G605" s="13"/>
      <c r="H605" s="13"/>
      <c r="I605" s="13"/>
      <c r="J605" s="13"/>
      <c r="K605" s="13"/>
    </row>
    <row r="606" ht="12.75" customHeight="1">
      <c r="C606" s="12"/>
      <c r="D606" s="13"/>
      <c r="E606" s="13"/>
      <c r="F606" s="13"/>
      <c r="G606" s="13"/>
      <c r="H606" s="13"/>
      <c r="I606" s="13"/>
      <c r="J606" s="13"/>
      <c r="K606" s="13"/>
    </row>
    <row r="607" ht="12.75" customHeight="1">
      <c r="C607" s="12"/>
      <c r="D607" s="13"/>
      <c r="E607" s="13"/>
      <c r="F607" s="13"/>
      <c r="G607" s="13"/>
      <c r="H607" s="13"/>
      <c r="I607" s="13"/>
      <c r="J607" s="13"/>
      <c r="K607" s="13"/>
    </row>
    <row r="608" ht="12.75" customHeight="1">
      <c r="C608" s="12"/>
      <c r="D608" s="13"/>
      <c r="E608" s="13"/>
      <c r="F608" s="13"/>
      <c r="G608" s="13"/>
      <c r="H608" s="13"/>
      <c r="I608" s="13"/>
      <c r="J608" s="13"/>
      <c r="K608" s="13"/>
    </row>
    <row r="609" ht="12.75" customHeight="1">
      <c r="C609" s="12"/>
      <c r="D609" s="13"/>
      <c r="E609" s="13"/>
      <c r="F609" s="13"/>
      <c r="G609" s="13"/>
      <c r="H609" s="13"/>
      <c r="I609" s="13"/>
      <c r="J609" s="13"/>
      <c r="K609" s="13"/>
    </row>
    <row r="610" ht="12.75" customHeight="1">
      <c r="C610" s="12"/>
      <c r="D610" s="13"/>
      <c r="E610" s="13"/>
      <c r="F610" s="13"/>
      <c r="G610" s="13"/>
      <c r="H610" s="13"/>
      <c r="I610" s="13"/>
      <c r="J610" s="13"/>
      <c r="K610" s="13"/>
    </row>
    <row r="611" ht="12.75" customHeight="1">
      <c r="C611" s="12"/>
      <c r="D611" s="13"/>
      <c r="E611" s="13"/>
      <c r="F611" s="13"/>
      <c r="G611" s="13"/>
      <c r="H611" s="13"/>
      <c r="I611" s="13"/>
      <c r="J611" s="13"/>
      <c r="K611" s="13"/>
    </row>
    <row r="612" ht="12.75" customHeight="1">
      <c r="C612" s="12"/>
      <c r="D612" s="13"/>
      <c r="E612" s="13"/>
      <c r="F612" s="13"/>
      <c r="G612" s="13"/>
      <c r="H612" s="13"/>
      <c r="I612" s="13"/>
      <c r="J612" s="13"/>
      <c r="K612" s="13"/>
    </row>
    <row r="613" ht="12.75" customHeight="1">
      <c r="C613" s="12"/>
      <c r="D613" s="13"/>
      <c r="E613" s="13"/>
      <c r="F613" s="13"/>
      <c r="G613" s="13"/>
      <c r="H613" s="13"/>
      <c r="I613" s="13"/>
      <c r="J613" s="13"/>
      <c r="K613" s="13"/>
    </row>
    <row r="614" ht="12.75" customHeight="1">
      <c r="C614" s="12"/>
      <c r="D614" s="13"/>
      <c r="E614" s="13"/>
      <c r="F614" s="13"/>
      <c r="G614" s="13"/>
      <c r="H614" s="13"/>
      <c r="I614" s="13"/>
      <c r="J614" s="13"/>
      <c r="K614" s="13"/>
    </row>
    <row r="615" ht="12.75" customHeight="1">
      <c r="C615" s="12"/>
      <c r="D615" s="13"/>
      <c r="E615" s="13"/>
      <c r="F615" s="13"/>
      <c r="G615" s="13"/>
      <c r="H615" s="13"/>
      <c r="I615" s="13"/>
      <c r="J615" s="13"/>
      <c r="K615" s="13"/>
    </row>
    <row r="616" ht="12.75" customHeight="1">
      <c r="C616" s="12"/>
      <c r="D616" s="13"/>
      <c r="E616" s="13"/>
      <c r="F616" s="13"/>
      <c r="G616" s="13"/>
      <c r="H616" s="13"/>
      <c r="I616" s="13"/>
      <c r="J616" s="13"/>
      <c r="K616" s="13"/>
    </row>
    <row r="617" ht="12.75" customHeight="1">
      <c r="C617" s="12"/>
      <c r="D617" s="13"/>
      <c r="E617" s="13"/>
      <c r="F617" s="13"/>
      <c r="G617" s="13"/>
      <c r="H617" s="13"/>
      <c r="I617" s="13"/>
      <c r="J617" s="13"/>
      <c r="K617" s="13"/>
    </row>
    <row r="618" ht="12.75" customHeight="1">
      <c r="C618" s="12"/>
      <c r="D618" s="13"/>
      <c r="E618" s="13"/>
      <c r="F618" s="13"/>
      <c r="G618" s="13"/>
      <c r="H618" s="13"/>
      <c r="I618" s="13"/>
      <c r="J618" s="13"/>
      <c r="K618" s="13"/>
    </row>
    <row r="619" ht="12.75" customHeight="1">
      <c r="C619" s="12"/>
      <c r="D619" s="13"/>
      <c r="E619" s="13"/>
      <c r="F619" s="13"/>
      <c r="G619" s="13"/>
      <c r="H619" s="13"/>
      <c r="I619" s="13"/>
      <c r="J619" s="13"/>
      <c r="K619" s="13"/>
    </row>
    <row r="620" ht="12.75" customHeight="1">
      <c r="C620" s="12"/>
      <c r="D620" s="13"/>
      <c r="E620" s="13"/>
      <c r="F620" s="13"/>
      <c r="G620" s="13"/>
      <c r="H620" s="13"/>
      <c r="I620" s="13"/>
      <c r="J620" s="13"/>
      <c r="K620" s="13"/>
    </row>
    <row r="621" ht="12.75" customHeight="1">
      <c r="C621" s="12"/>
      <c r="D621" s="13"/>
      <c r="E621" s="13"/>
      <c r="F621" s="13"/>
      <c r="G621" s="13"/>
      <c r="H621" s="13"/>
      <c r="I621" s="13"/>
      <c r="J621" s="13"/>
      <c r="K621" s="13"/>
    </row>
    <row r="622" ht="12.75" customHeight="1">
      <c r="C622" s="12"/>
      <c r="D622" s="13"/>
      <c r="E622" s="13"/>
      <c r="F622" s="13"/>
      <c r="G622" s="13"/>
      <c r="H622" s="13"/>
      <c r="I622" s="13"/>
      <c r="J622" s="13"/>
      <c r="K622" s="13"/>
    </row>
    <row r="623" ht="12.75" customHeight="1">
      <c r="C623" s="12"/>
      <c r="D623" s="13"/>
      <c r="E623" s="13"/>
      <c r="F623" s="13"/>
      <c r="G623" s="13"/>
      <c r="H623" s="13"/>
      <c r="I623" s="13"/>
      <c r="J623" s="13"/>
      <c r="K623" s="13"/>
    </row>
    <row r="624" ht="12.75" customHeight="1">
      <c r="C624" s="12"/>
      <c r="D624" s="13"/>
      <c r="E624" s="13"/>
      <c r="F624" s="13"/>
      <c r="G624" s="13"/>
      <c r="H624" s="13"/>
      <c r="I624" s="13"/>
      <c r="J624" s="13"/>
      <c r="K624" s="13"/>
    </row>
    <row r="625" ht="12.75" customHeight="1">
      <c r="C625" s="12"/>
      <c r="D625" s="13"/>
      <c r="E625" s="13"/>
      <c r="F625" s="13"/>
      <c r="G625" s="13"/>
      <c r="H625" s="13"/>
      <c r="I625" s="13"/>
      <c r="J625" s="13"/>
      <c r="K625" s="13"/>
    </row>
    <row r="626" ht="12.75" customHeight="1">
      <c r="C626" s="12"/>
      <c r="D626" s="13"/>
      <c r="E626" s="13"/>
      <c r="F626" s="13"/>
      <c r="G626" s="13"/>
      <c r="H626" s="13"/>
      <c r="I626" s="13"/>
      <c r="J626" s="13"/>
      <c r="K626" s="13"/>
    </row>
    <row r="627" ht="12.75" customHeight="1">
      <c r="C627" s="12"/>
      <c r="D627" s="13"/>
      <c r="E627" s="13"/>
      <c r="F627" s="13"/>
      <c r="G627" s="13"/>
      <c r="H627" s="13"/>
      <c r="I627" s="13"/>
      <c r="J627" s="13"/>
      <c r="K627" s="13"/>
    </row>
    <row r="628" ht="12.75" customHeight="1">
      <c r="C628" s="12"/>
      <c r="D628" s="13"/>
      <c r="E628" s="13"/>
      <c r="F628" s="13"/>
      <c r="G628" s="13"/>
      <c r="H628" s="13"/>
      <c r="I628" s="13"/>
      <c r="J628" s="13"/>
      <c r="K628" s="13"/>
    </row>
    <row r="629" ht="12.75" customHeight="1">
      <c r="C629" s="12"/>
      <c r="D629" s="13"/>
      <c r="E629" s="13"/>
      <c r="F629" s="13"/>
      <c r="G629" s="13"/>
      <c r="H629" s="13"/>
      <c r="I629" s="13"/>
      <c r="J629" s="13"/>
      <c r="K629" s="13"/>
    </row>
    <row r="630" ht="12.75" customHeight="1">
      <c r="C630" s="12"/>
      <c r="D630" s="13"/>
      <c r="E630" s="13"/>
      <c r="F630" s="13"/>
      <c r="G630" s="13"/>
      <c r="H630" s="13"/>
      <c r="I630" s="13"/>
      <c r="J630" s="13"/>
      <c r="K630" s="13"/>
    </row>
    <row r="631" ht="12.75" customHeight="1">
      <c r="C631" s="12"/>
      <c r="D631" s="13"/>
      <c r="E631" s="13"/>
      <c r="F631" s="13"/>
      <c r="G631" s="13"/>
      <c r="H631" s="13"/>
      <c r="I631" s="13"/>
      <c r="J631" s="13"/>
      <c r="K631" s="13"/>
    </row>
    <row r="632" ht="12.75" customHeight="1">
      <c r="C632" s="12"/>
      <c r="D632" s="13"/>
      <c r="E632" s="13"/>
      <c r="F632" s="13"/>
      <c r="G632" s="13"/>
      <c r="H632" s="13"/>
      <c r="I632" s="13"/>
      <c r="J632" s="13"/>
      <c r="K632" s="13"/>
    </row>
    <row r="633" ht="12.75" customHeight="1">
      <c r="C633" s="12"/>
      <c r="D633" s="13"/>
      <c r="E633" s="13"/>
      <c r="F633" s="13"/>
      <c r="G633" s="13"/>
      <c r="H633" s="13"/>
      <c r="I633" s="13"/>
      <c r="J633" s="13"/>
      <c r="K633" s="13"/>
    </row>
    <row r="634" ht="12.75" customHeight="1">
      <c r="C634" s="12"/>
      <c r="D634" s="13"/>
      <c r="E634" s="13"/>
      <c r="F634" s="13"/>
      <c r="G634" s="13"/>
      <c r="H634" s="13"/>
      <c r="I634" s="13"/>
      <c r="J634" s="13"/>
      <c r="K634" s="13"/>
    </row>
    <row r="635" ht="12.75" customHeight="1">
      <c r="C635" s="12"/>
      <c r="D635" s="13"/>
      <c r="E635" s="13"/>
      <c r="F635" s="13"/>
      <c r="G635" s="13"/>
      <c r="H635" s="13"/>
      <c r="I635" s="13"/>
      <c r="J635" s="13"/>
      <c r="K635" s="13"/>
    </row>
    <row r="636" ht="12.75" customHeight="1">
      <c r="C636" s="12"/>
      <c r="D636" s="13"/>
      <c r="E636" s="13"/>
      <c r="F636" s="13"/>
      <c r="G636" s="13"/>
      <c r="H636" s="13"/>
      <c r="I636" s="13"/>
      <c r="J636" s="13"/>
      <c r="K636" s="13"/>
    </row>
    <row r="637" ht="12.75" customHeight="1">
      <c r="C637" s="12"/>
      <c r="D637" s="13"/>
      <c r="E637" s="13"/>
      <c r="F637" s="13"/>
      <c r="G637" s="13"/>
      <c r="H637" s="13"/>
      <c r="I637" s="13"/>
      <c r="J637" s="13"/>
      <c r="K637" s="13"/>
    </row>
    <row r="638" ht="12.75" customHeight="1">
      <c r="C638" s="12"/>
      <c r="D638" s="13"/>
      <c r="E638" s="13"/>
      <c r="F638" s="13"/>
      <c r="G638" s="13"/>
      <c r="H638" s="13"/>
      <c r="I638" s="13"/>
      <c r="J638" s="13"/>
      <c r="K638" s="13"/>
    </row>
    <row r="639" ht="12.75" customHeight="1">
      <c r="C639" s="12"/>
      <c r="D639" s="13"/>
      <c r="E639" s="13"/>
      <c r="F639" s="13"/>
      <c r="G639" s="13"/>
      <c r="H639" s="13"/>
      <c r="I639" s="13"/>
      <c r="J639" s="13"/>
      <c r="K639" s="13"/>
    </row>
    <row r="640" ht="12.75" customHeight="1">
      <c r="C640" s="12"/>
      <c r="D640" s="13"/>
      <c r="E640" s="13"/>
      <c r="F640" s="13"/>
      <c r="G640" s="13"/>
      <c r="H640" s="13"/>
      <c r="I640" s="13"/>
      <c r="J640" s="13"/>
      <c r="K640" s="13"/>
    </row>
    <row r="641" ht="12.75" customHeight="1">
      <c r="C641" s="12"/>
      <c r="D641" s="13"/>
      <c r="E641" s="13"/>
      <c r="F641" s="13"/>
      <c r="G641" s="13"/>
      <c r="H641" s="13"/>
      <c r="I641" s="13"/>
      <c r="J641" s="13"/>
      <c r="K641" s="13"/>
    </row>
    <row r="642" ht="12.75" customHeight="1">
      <c r="C642" s="12"/>
      <c r="D642" s="13"/>
      <c r="E642" s="13"/>
      <c r="F642" s="13"/>
      <c r="G642" s="13"/>
      <c r="H642" s="13"/>
      <c r="I642" s="13"/>
      <c r="J642" s="13"/>
      <c r="K642" s="13"/>
    </row>
    <row r="643" ht="12.75" customHeight="1">
      <c r="C643" s="12"/>
      <c r="D643" s="13"/>
      <c r="E643" s="13"/>
      <c r="F643" s="13"/>
      <c r="G643" s="13"/>
      <c r="H643" s="13"/>
      <c r="I643" s="13"/>
      <c r="J643" s="13"/>
      <c r="K643" s="13"/>
    </row>
    <row r="644" ht="12.75" customHeight="1">
      <c r="C644" s="12"/>
      <c r="D644" s="13"/>
      <c r="E644" s="13"/>
      <c r="F644" s="13"/>
      <c r="G644" s="13"/>
      <c r="H644" s="13"/>
      <c r="I644" s="13"/>
      <c r="J644" s="13"/>
      <c r="K644" s="13"/>
    </row>
    <row r="645" ht="12.75" customHeight="1">
      <c r="C645" s="12"/>
      <c r="D645" s="13"/>
      <c r="E645" s="13"/>
      <c r="F645" s="13"/>
      <c r="G645" s="13"/>
      <c r="H645" s="13"/>
      <c r="I645" s="13"/>
      <c r="J645" s="13"/>
      <c r="K645" s="13"/>
    </row>
    <row r="646" ht="12.75" customHeight="1">
      <c r="C646" s="12"/>
      <c r="D646" s="13"/>
      <c r="E646" s="13"/>
      <c r="F646" s="13"/>
      <c r="G646" s="13"/>
      <c r="H646" s="13"/>
      <c r="I646" s="13"/>
      <c r="J646" s="13"/>
      <c r="K646" s="13"/>
    </row>
    <row r="647" ht="12.75" customHeight="1">
      <c r="C647" s="12"/>
      <c r="D647" s="13"/>
      <c r="E647" s="13"/>
      <c r="F647" s="13"/>
      <c r="G647" s="13"/>
      <c r="H647" s="13"/>
      <c r="I647" s="13"/>
      <c r="J647" s="13"/>
      <c r="K647" s="13"/>
    </row>
    <row r="648" ht="12.75" customHeight="1">
      <c r="C648" s="12"/>
      <c r="D648" s="13"/>
      <c r="E648" s="13"/>
      <c r="F648" s="13"/>
      <c r="G648" s="13"/>
      <c r="H648" s="13"/>
      <c r="I648" s="13"/>
      <c r="J648" s="13"/>
      <c r="K648" s="13"/>
    </row>
    <row r="649" ht="12.75" customHeight="1">
      <c r="C649" s="12"/>
      <c r="D649" s="13"/>
      <c r="E649" s="13"/>
      <c r="F649" s="13"/>
      <c r="G649" s="13"/>
      <c r="H649" s="13"/>
      <c r="I649" s="13"/>
      <c r="J649" s="13"/>
      <c r="K649" s="13"/>
    </row>
    <row r="650" ht="12.75" customHeight="1">
      <c r="C650" s="12"/>
      <c r="D650" s="13"/>
      <c r="E650" s="13"/>
      <c r="F650" s="13"/>
      <c r="G650" s="13"/>
      <c r="H650" s="13"/>
      <c r="I650" s="13"/>
      <c r="J650" s="13"/>
      <c r="K650" s="13"/>
    </row>
    <row r="651" ht="12.75" customHeight="1">
      <c r="C651" s="12"/>
      <c r="D651" s="13"/>
      <c r="E651" s="13"/>
      <c r="F651" s="13"/>
      <c r="G651" s="13"/>
      <c r="H651" s="13"/>
      <c r="I651" s="13"/>
      <c r="J651" s="13"/>
      <c r="K651" s="13"/>
    </row>
    <row r="652" ht="12.75" customHeight="1">
      <c r="C652" s="12"/>
      <c r="D652" s="13"/>
      <c r="E652" s="13"/>
      <c r="F652" s="13"/>
      <c r="G652" s="13"/>
      <c r="H652" s="13"/>
      <c r="I652" s="13"/>
      <c r="J652" s="13"/>
      <c r="K652" s="13"/>
    </row>
    <row r="653" ht="12.75" customHeight="1">
      <c r="C653" s="12"/>
      <c r="D653" s="13"/>
      <c r="E653" s="13"/>
      <c r="F653" s="13"/>
      <c r="G653" s="13"/>
      <c r="H653" s="13"/>
      <c r="I653" s="13"/>
      <c r="J653" s="13"/>
      <c r="K653" s="13"/>
    </row>
    <row r="654" ht="12.75" customHeight="1">
      <c r="C654" s="12"/>
      <c r="D654" s="13"/>
      <c r="E654" s="13"/>
      <c r="F654" s="13"/>
      <c r="G654" s="13"/>
      <c r="H654" s="13"/>
      <c r="I654" s="13"/>
      <c r="J654" s="13"/>
      <c r="K654" s="13"/>
    </row>
    <row r="655" ht="12.75" customHeight="1">
      <c r="C655" s="12"/>
      <c r="D655" s="13"/>
      <c r="E655" s="13"/>
      <c r="F655" s="13"/>
      <c r="G655" s="13"/>
      <c r="H655" s="13"/>
      <c r="I655" s="13"/>
      <c r="J655" s="13"/>
      <c r="K655" s="13"/>
    </row>
    <row r="656" ht="12.75" customHeight="1">
      <c r="C656" s="12"/>
      <c r="D656" s="13"/>
      <c r="E656" s="13"/>
      <c r="F656" s="13"/>
      <c r="G656" s="13"/>
      <c r="H656" s="13"/>
      <c r="I656" s="13"/>
      <c r="J656" s="13"/>
      <c r="K656" s="13"/>
    </row>
    <row r="657" ht="12.75" customHeight="1">
      <c r="C657" s="12"/>
      <c r="D657" s="13"/>
      <c r="E657" s="13"/>
      <c r="F657" s="13"/>
      <c r="G657" s="13"/>
      <c r="H657" s="13"/>
      <c r="I657" s="13"/>
      <c r="J657" s="13"/>
      <c r="K657" s="13"/>
    </row>
    <row r="658" ht="12.75" customHeight="1">
      <c r="C658" s="12"/>
      <c r="D658" s="13"/>
      <c r="E658" s="13"/>
      <c r="F658" s="13"/>
      <c r="G658" s="13"/>
      <c r="H658" s="13"/>
      <c r="I658" s="13"/>
      <c r="J658" s="13"/>
      <c r="K658" s="13"/>
    </row>
    <row r="659" ht="12.75" customHeight="1">
      <c r="C659" s="12"/>
      <c r="D659" s="13"/>
      <c r="E659" s="13"/>
      <c r="F659" s="13"/>
      <c r="G659" s="13"/>
      <c r="H659" s="13"/>
      <c r="I659" s="13"/>
      <c r="J659" s="13"/>
      <c r="K659" s="13"/>
    </row>
    <row r="660" ht="12.75" customHeight="1">
      <c r="C660" s="12"/>
      <c r="D660" s="13"/>
      <c r="E660" s="13"/>
      <c r="F660" s="13"/>
      <c r="G660" s="13"/>
      <c r="H660" s="13"/>
      <c r="I660" s="13"/>
      <c r="J660" s="13"/>
      <c r="K660" s="13"/>
    </row>
    <row r="661" ht="12.75" customHeight="1">
      <c r="C661" s="12"/>
      <c r="D661" s="13"/>
      <c r="E661" s="13"/>
      <c r="F661" s="13"/>
      <c r="G661" s="13"/>
      <c r="H661" s="13"/>
      <c r="I661" s="13"/>
      <c r="J661" s="13"/>
      <c r="K661" s="13"/>
    </row>
    <row r="662" ht="12.75" customHeight="1">
      <c r="C662" s="12"/>
      <c r="D662" s="13"/>
      <c r="E662" s="13"/>
      <c r="F662" s="13"/>
      <c r="G662" s="13"/>
      <c r="H662" s="13"/>
      <c r="I662" s="13"/>
      <c r="J662" s="13"/>
      <c r="K662" s="13"/>
    </row>
    <row r="663" ht="12.75" customHeight="1">
      <c r="C663" s="12"/>
      <c r="D663" s="13"/>
      <c r="E663" s="13"/>
      <c r="F663" s="13"/>
      <c r="G663" s="13"/>
      <c r="H663" s="13"/>
      <c r="I663" s="13"/>
      <c r="J663" s="13"/>
      <c r="K663" s="13"/>
    </row>
    <row r="664" ht="12.75" customHeight="1">
      <c r="C664" s="12"/>
      <c r="D664" s="13"/>
      <c r="E664" s="13"/>
      <c r="F664" s="13"/>
      <c r="G664" s="13"/>
      <c r="H664" s="13"/>
      <c r="I664" s="13"/>
      <c r="J664" s="13"/>
      <c r="K664" s="13"/>
    </row>
    <row r="665" ht="12.75" customHeight="1">
      <c r="C665" s="12"/>
      <c r="D665" s="13"/>
      <c r="E665" s="13"/>
      <c r="F665" s="13"/>
      <c r="G665" s="13"/>
      <c r="H665" s="13"/>
      <c r="I665" s="13"/>
      <c r="J665" s="13"/>
      <c r="K665" s="13"/>
    </row>
    <row r="666" ht="12.75" customHeight="1">
      <c r="C666" s="12"/>
      <c r="D666" s="13"/>
      <c r="E666" s="13"/>
      <c r="F666" s="13"/>
      <c r="G666" s="13"/>
      <c r="H666" s="13"/>
      <c r="I666" s="13"/>
      <c r="J666" s="13"/>
      <c r="K666" s="13"/>
    </row>
    <row r="667" ht="12.75" customHeight="1">
      <c r="C667" s="12"/>
      <c r="D667" s="13"/>
      <c r="E667" s="13"/>
      <c r="F667" s="13"/>
      <c r="G667" s="13"/>
      <c r="H667" s="13"/>
      <c r="I667" s="13"/>
      <c r="J667" s="13"/>
      <c r="K667" s="13"/>
    </row>
    <row r="668" ht="12.75" customHeight="1">
      <c r="C668" s="12"/>
      <c r="D668" s="13"/>
      <c r="E668" s="13"/>
      <c r="F668" s="13"/>
      <c r="G668" s="13"/>
      <c r="H668" s="13"/>
      <c r="I668" s="13"/>
      <c r="J668" s="13"/>
      <c r="K668" s="13"/>
    </row>
    <row r="669" ht="12.75" customHeight="1">
      <c r="C669" s="12"/>
      <c r="D669" s="13"/>
      <c r="E669" s="13"/>
      <c r="F669" s="13"/>
      <c r="G669" s="13"/>
      <c r="H669" s="13"/>
      <c r="I669" s="13"/>
      <c r="J669" s="13"/>
      <c r="K669" s="13"/>
    </row>
    <row r="670" ht="12.75" customHeight="1">
      <c r="C670" s="12"/>
      <c r="D670" s="13"/>
      <c r="E670" s="13"/>
      <c r="F670" s="13"/>
      <c r="G670" s="13"/>
      <c r="H670" s="13"/>
      <c r="I670" s="13"/>
      <c r="J670" s="13"/>
      <c r="K670" s="13"/>
    </row>
    <row r="671" ht="12.75" customHeight="1">
      <c r="C671" s="12"/>
      <c r="D671" s="13"/>
      <c r="E671" s="13"/>
      <c r="F671" s="13"/>
      <c r="G671" s="13"/>
      <c r="H671" s="13"/>
      <c r="I671" s="13"/>
      <c r="J671" s="13"/>
      <c r="K671" s="13"/>
    </row>
    <row r="672" ht="12.75" customHeight="1">
      <c r="C672" s="12"/>
      <c r="D672" s="13"/>
      <c r="E672" s="13"/>
      <c r="F672" s="13"/>
      <c r="G672" s="13"/>
      <c r="H672" s="13"/>
      <c r="I672" s="13"/>
      <c r="J672" s="13"/>
      <c r="K672" s="13"/>
    </row>
    <row r="673" ht="12.75" customHeight="1">
      <c r="C673" s="12"/>
      <c r="D673" s="13"/>
      <c r="E673" s="13"/>
      <c r="F673" s="13"/>
      <c r="G673" s="13"/>
      <c r="H673" s="13"/>
      <c r="I673" s="13"/>
      <c r="J673" s="13"/>
      <c r="K673" s="13"/>
    </row>
    <row r="674" ht="12.75" customHeight="1">
      <c r="C674" s="12"/>
      <c r="D674" s="13"/>
      <c r="E674" s="13"/>
      <c r="F674" s="13"/>
      <c r="G674" s="13"/>
      <c r="H674" s="13"/>
      <c r="I674" s="13"/>
      <c r="J674" s="13"/>
      <c r="K674" s="13"/>
    </row>
    <row r="675" ht="12.75" customHeight="1">
      <c r="C675" s="12"/>
      <c r="D675" s="13"/>
      <c r="E675" s="13"/>
      <c r="F675" s="13"/>
      <c r="G675" s="13"/>
      <c r="H675" s="13"/>
      <c r="I675" s="13"/>
      <c r="J675" s="13"/>
      <c r="K675" s="13"/>
    </row>
    <row r="676" ht="12.75" customHeight="1">
      <c r="C676" s="12"/>
      <c r="D676" s="13"/>
      <c r="E676" s="13"/>
      <c r="F676" s="13"/>
      <c r="G676" s="13"/>
      <c r="H676" s="13"/>
      <c r="I676" s="13"/>
      <c r="J676" s="13"/>
      <c r="K676" s="13"/>
    </row>
    <row r="677" ht="12.75" customHeight="1">
      <c r="C677" s="12"/>
      <c r="D677" s="13"/>
      <c r="E677" s="13"/>
      <c r="F677" s="13"/>
      <c r="G677" s="13"/>
      <c r="H677" s="13"/>
      <c r="I677" s="13"/>
      <c r="J677" s="13"/>
      <c r="K677" s="13"/>
    </row>
    <row r="678" ht="12.75" customHeight="1">
      <c r="C678" s="12"/>
      <c r="D678" s="13"/>
      <c r="E678" s="13"/>
      <c r="F678" s="13"/>
      <c r="G678" s="13"/>
      <c r="H678" s="13"/>
      <c r="I678" s="13"/>
      <c r="J678" s="13"/>
      <c r="K678" s="13"/>
    </row>
    <row r="679" ht="12.75" customHeight="1">
      <c r="C679" s="12"/>
      <c r="D679" s="13"/>
      <c r="E679" s="13"/>
      <c r="F679" s="13"/>
      <c r="G679" s="13"/>
      <c r="H679" s="13"/>
      <c r="I679" s="13"/>
      <c r="J679" s="13"/>
      <c r="K679" s="13"/>
    </row>
    <row r="680" ht="12.75" customHeight="1">
      <c r="C680" s="12"/>
      <c r="D680" s="13"/>
      <c r="E680" s="13"/>
      <c r="F680" s="13"/>
      <c r="G680" s="13"/>
      <c r="H680" s="13"/>
      <c r="I680" s="13"/>
      <c r="J680" s="13"/>
      <c r="K680" s="13"/>
    </row>
    <row r="681" ht="12.75" customHeight="1">
      <c r="C681" s="12"/>
      <c r="D681" s="13"/>
      <c r="E681" s="13"/>
      <c r="F681" s="13"/>
      <c r="G681" s="13"/>
      <c r="H681" s="13"/>
      <c r="I681" s="13"/>
      <c r="J681" s="13"/>
      <c r="K681" s="13"/>
    </row>
    <row r="682" ht="12.75" customHeight="1">
      <c r="C682" s="12"/>
      <c r="D682" s="13"/>
      <c r="E682" s="13"/>
      <c r="F682" s="13"/>
      <c r="G682" s="13"/>
      <c r="H682" s="13"/>
      <c r="I682" s="13"/>
      <c r="J682" s="13"/>
      <c r="K682" s="13"/>
    </row>
    <row r="683" ht="12.75" customHeight="1">
      <c r="C683" s="12"/>
      <c r="D683" s="13"/>
      <c r="E683" s="13"/>
      <c r="F683" s="13"/>
      <c r="G683" s="13"/>
      <c r="H683" s="13"/>
      <c r="I683" s="13"/>
      <c r="J683" s="13"/>
      <c r="K683" s="13"/>
    </row>
    <row r="684" ht="12.75" customHeight="1">
      <c r="C684" s="12"/>
      <c r="D684" s="13"/>
      <c r="E684" s="13"/>
      <c r="F684" s="13"/>
      <c r="G684" s="13"/>
      <c r="H684" s="13"/>
      <c r="I684" s="13"/>
      <c r="J684" s="13"/>
      <c r="K684" s="13"/>
    </row>
    <row r="685" ht="12.75" customHeight="1">
      <c r="C685" s="12"/>
      <c r="D685" s="13"/>
      <c r="E685" s="13"/>
      <c r="F685" s="13"/>
      <c r="G685" s="13"/>
      <c r="H685" s="13"/>
      <c r="I685" s="13"/>
      <c r="J685" s="13"/>
      <c r="K685" s="13"/>
    </row>
    <row r="686" ht="12.75" customHeight="1">
      <c r="C686" s="12"/>
      <c r="D686" s="13"/>
      <c r="E686" s="13"/>
      <c r="F686" s="13"/>
      <c r="G686" s="13"/>
      <c r="H686" s="13"/>
      <c r="I686" s="13"/>
      <c r="J686" s="13"/>
      <c r="K686" s="13"/>
    </row>
    <row r="687" ht="12.75" customHeight="1">
      <c r="C687" s="12"/>
      <c r="D687" s="13"/>
      <c r="E687" s="13"/>
      <c r="F687" s="13"/>
      <c r="G687" s="13"/>
      <c r="H687" s="13"/>
      <c r="I687" s="13"/>
      <c r="J687" s="13"/>
      <c r="K687" s="13"/>
    </row>
    <row r="688" ht="12.75" customHeight="1">
      <c r="C688" s="12"/>
      <c r="D688" s="13"/>
      <c r="E688" s="13"/>
      <c r="F688" s="13"/>
      <c r="G688" s="13"/>
      <c r="H688" s="13"/>
      <c r="I688" s="13"/>
      <c r="J688" s="13"/>
      <c r="K688" s="13"/>
    </row>
    <row r="689" ht="12.75" customHeight="1">
      <c r="C689" s="12"/>
      <c r="D689" s="13"/>
      <c r="E689" s="13"/>
      <c r="F689" s="13"/>
      <c r="G689" s="13"/>
      <c r="H689" s="13"/>
      <c r="I689" s="13"/>
      <c r="J689" s="13"/>
      <c r="K689" s="13"/>
    </row>
    <row r="690" ht="12.75" customHeight="1">
      <c r="C690" s="12"/>
      <c r="D690" s="13"/>
      <c r="E690" s="13"/>
      <c r="F690" s="13"/>
      <c r="G690" s="13"/>
      <c r="H690" s="13"/>
      <c r="I690" s="13"/>
      <c r="J690" s="13"/>
      <c r="K690" s="13"/>
    </row>
    <row r="691" ht="12.75" customHeight="1">
      <c r="C691" s="12"/>
      <c r="D691" s="13"/>
      <c r="E691" s="13"/>
      <c r="F691" s="13"/>
      <c r="G691" s="13"/>
      <c r="H691" s="13"/>
      <c r="I691" s="13"/>
      <c r="J691" s="13"/>
      <c r="K691" s="13"/>
    </row>
    <row r="692" ht="12.75" customHeight="1">
      <c r="C692" s="12"/>
      <c r="D692" s="13"/>
      <c r="E692" s="13"/>
      <c r="F692" s="13"/>
      <c r="G692" s="13"/>
      <c r="H692" s="13"/>
      <c r="I692" s="13"/>
      <c r="J692" s="13"/>
      <c r="K692" s="13"/>
    </row>
    <row r="693" ht="12.75" customHeight="1">
      <c r="C693" s="12"/>
      <c r="D693" s="13"/>
      <c r="E693" s="13"/>
      <c r="F693" s="13"/>
      <c r="G693" s="13"/>
      <c r="H693" s="13"/>
      <c r="I693" s="13"/>
      <c r="J693" s="13"/>
      <c r="K693" s="13"/>
    </row>
    <row r="694" ht="12.75" customHeight="1">
      <c r="C694" s="12"/>
      <c r="D694" s="13"/>
      <c r="E694" s="13"/>
      <c r="F694" s="13"/>
      <c r="G694" s="13"/>
      <c r="H694" s="13"/>
      <c r="I694" s="13"/>
      <c r="J694" s="13"/>
      <c r="K694" s="13"/>
    </row>
    <row r="695" ht="12.75" customHeight="1">
      <c r="C695" s="12"/>
      <c r="D695" s="13"/>
      <c r="E695" s="13"/>
      <c r="F695" s="13"/>
      <c r="G695" s="13"/>
      <c r="H695" s="13"/>
      <c r="I695" s="13"/>
      <c r="J695" s="13"/>
      <c r="K695" s="13"/>
    </row>
    <row r="696" ht="12.75" customHeight="1">
      <c r="C696" s="12"/>
      <c r="D696" s="13"/>
      <c r="E696" s="13"/>
      <c r="F696" s="13"/>
      <c r="G696" s="13"/>
      <c r="H696" s="13"/>
      <c r="I696" s="13"/>
      <c r="J696" s="13"/>
      <c r="K696" s="13"/>
    </row>
    <row r="697" ht="12.75" customHeight="1">
      <c r="C697" s="12"/>
      <c r="D697" s="13"/>
      <c r="E697" s="13"/>
      <c r="F697" s="13"/>
      <c r="G697" s="13"/>
      <c r="H697" s="13"/>
      <c r="I697" s="13"/>
      <c r="J697" s="13"/>
      <c r="K697" s="13"/>
    </row>
    <row r="698" ht="12.75" customHeight="1">
      <c r="C698" s="12"/>
      <c r="D698" s="13"/>
      <c r="E698" s="13"/>
      <c r="F698" s="13"/>
      <c r="G698" s="13"/>
      <c r="H698" s="13"/>
      <c r="I698" s="13"/>
      <c r="J698" s="13"/>
      <c r="K698" s="13"/>
    </row>
    <row r="699" ht="12.75" customHeight="1">
      <c r="C699" s="12"/>
      <c r="D699" s="13"/>
      <c r="E699" s="13"/>
      <c r="F699" s="13"/>
      <c r="G699" s="13"/>
      <c r="H699" s="13"/>
      <c r="I699" s="13"/>
      <c r="J699" s="13"/>
      <c r="K699" s="13"/>
    </row>
    <row r="700" ht="12.75" customHeight="1">
      <c r="C700" s="12"/>
      <c r="D700" s="13"/>
      <c r="E700" s="13"/>
      <c r="F700" s="13"/>
      <c r="G700" s="13"/>
      <c r="H700" s="13"/>
      <c r="I700" s="13"/>
      <c r="J700" s="13"/>
      <c r="K700" s="13"/>
    </row>
    <row r="701" ht="12.75" customHeight="1">
      <c r="C701" s="12"/>
      <c r="D701" s="13"/>
      <c r="E701" s="13"/>
      <c r="F701" s="13"/>
      <c r="G701" s="13"/>
      <c r="H701" s="13"/>
      <c r="I701" s="13"/>
      <c r="J701" s="13"/>
      <c r="K701" s="13"/>
    </row>
    <row r="702" ht="12.75" customHeight="1">
      <c r="C702" s="12"/>
      <c r="D702" s="13"/>
      <c r="E702" s="13"/>
      <c r="F702" s="13"/>
      <c r="G702" s="13"/>
      <c r="H702" s="13"/>
      <c r="I702" s="13"/>
      <c r="J702" s="13"/>
      <c r="K702" s="13"/>
    </row>
    <row r="703" ht="12.75" customHeight="1">
      <c r="C703" s="12"/>
      <c r="D703" s="13"/>
      <c r="E703" s="13"/>
      <c r="F703" s="13"/>
      <c r="G703" s="13"/>
      <c r="H703" s="13"/>
      <c r="I703" s="13"/>
      <c r="J703" s="13"/>
      <c r="K703" s="13"/>
    </row>
    <row r="704" ht="12.75" customHeight="1">
      <c r="C704" s="12"/>
      <c r="D704" s="13"/>
      <c r="E704" s="13"/>
      <c r="F704" s="13"/>
      <c r="G704" s="13"/>
      <c r="H704" s="13"/>
      <c r="I704" s="13"/>
      <c r="J704" s="13"/>
      <c r="K704" s="13"/>
    </row>
    <row r="705" ht="12.75" customHeight="1">
      <c r="C705" s="12"/>
      <c r="D705" s="13"/>
      <c r="E705" s="13"/>
      <c r="F705" s="13"/>
      <c r="G705" s="13"/>
      <c r="H705" s="13"/>
      <c r="I705" s="13"/>
      <c r="J705" s="13"/>
      <c r="K705" s="13"/>
    </row>
    <row r="706" ht="12.75" customHeight="1">
      <c r="C706" s="12"/>
      <c r="D706" s="13"/>
      <c r="E706" s="13"/>
      <c r="F706" s="13"/>
      <c r="G706" s="13"/>
      <c r="H706" s="13"/>
      <c r="I706" s="13"/>
      <c r="J706" s="13"/>
      <c r="K706" s="13"/>
    </row>
    <row r="707" ht="12.75" customHeight="1">
      <c r="C707" s="12"/>
      <c r="D707" s="13"/>
      <c r="E707" s="13"/>
      <c r="F707" s="13"/>
      <c r="G707" s="13"/>
      <c r="H707" s="13"/>
      <c r="I707" s="13"/>
      <c r="J707" s="13"/>
      <c r="K707" s="13"/>
    </row>
    <row r="708" ht="12.75" customHeight="1">
      <c r="C708" s="12"/>
      <c r="D708" s="13"/>
      <c r="E708" s="13"/>
      <c r="F708" s="13"/>
      <c r="G708" s="13"/>
      <c r="H708" s="13"/>
      <c r="I708" s="13"/>
      <c r="J708" s="13"/>
      <c r="K708" s="13"/>
    </row>
    <row r="709" ht="12.75" customHeight="1">
      <c r="C709" s="12"/>
      <c r="D709" s="13"/>
      <c r="E709" s="13"/>
      <c r="F709" s="13"/>
      <c r="G709" s="13"/>
      <c r="H709" s="13"/>
      <c r="I709" s="13"/>
      <c r="J709" s="13"/>
      <c r="K709" s="13"/>
    </row>
    <row r="710" ht="12.75" customHeight="1">
      <c r="C710" s="12"/>
      <c r="D710" s="13"/>
      <c r="E710" s="13"/>
      <c r="F710" s="13"/>
      <c r="G710" s="13"/>
      <c r="H710" s="13"/>
      <c r="I710" s="13"/>
      <c r="J710" s="13"/>
      <c r="K710" s="13"/>
    </row>
    <row r="711" ht="12.75" customHeight="1">
      <c r="C711" s="12"/>
      <c r="D711" s="13"/>
      <c r="E711" s="13"/>
      <c r="F711" s="13"/>
      <c r="G711" s="13"/>
      <c r="H711" s="13"/>
      <c r="I711" s="13"/>
      <c r="J711" s="13"/>
      <c r="K711" s="13"/>
    </row>
    <row r="712" ht="12.75" customHeight="1">
      <c r="C712" s="12"/>
      <c r="D712" s="13"/>
      <c r="E712" s="13"/>
      <c r="F712" s="13"/>
      <c r="G712" s="13"/>
      <c r="H712" s="13"/>
      <c r="I712" s="13"/>
      <c r="J712" s="13"/>
      <c r="K712" s="13"/>
    </row>
    <row r="713" ht="12.75" customHeight="1">
      <c r="C713" s="12"/>
      <c r="D713" s="13"/>
      <c r="E713" s="13"/>
      <c r="F713" s="13"/>
      <c r="G713" s="13"/>
      <c r="H713" s="13"/>
      <c r="I713" s="13"/>
      <c r="J713" s="13"/>
      <c r="K713" s="13"/>
    </row>
    <row r="714" ht="12.75" customHeight="1">
      <c r="C714" s="12"/>
      <c r="D714" s="13"/>
      <c r="E714" s="13"/>
      <c r="F714" s="13"/>
      <c r="G714" s="13"/>
      <c r="H714" s="13"/>
      <c r="I714" s="13"/>
      <c r="J714" s="13"/>
      <c r="K714" s="13"/>
    </row>
    <row r="715" ht="12.75" customHeight="1">
      <c r="C715" s="12"/>
      <c r="D715" s="13"/>
      <c r="E715" s="13"/>
      <c r="F715" s="13"/>
      <c r="G715" s="13"/>
      <c r="H715" s="13"/>
      <c r="I715" s="13"/>
      <c r="J715" s="13"/>
      <c r="K715" s="13"/>
    </row>
    <row r="716" ht="12.75" customHeight="1">
      <c r="C716" s="12"/>
      <c r="D716" s="13"/>
      <c r="E716" s="13"/>
      <c r="F716" s="13"/>
      <c r="G716" s="13"/>
      <c r="H716" s="13"/>
      <c r="I716" s="13"/>
      <c r="J716" s="13"/>
      <c r="K716" s="13"/>
    </row>
    <row r="717" ht="12.75" customHeight="1">
      <c r="C717" s="12"/>
      <c r="D717" s="13"/>
      <c r="E717" s="13"/>
      <c r="F717" s="13"/>
      <c r="G717" s="13"/>
      <c r="H717" s="13"/>
      <c r="I717" s="13"/>
      <c r="J717" s="13"/>
      <c r="K717" s="13"/>
    </row>
    <row r="718" ht="12.75" customHeight="1">
      <c r="C718" s="12"/>
      <c r="D718" s="13"/>
      <c r="E718" s="13"/>
      <c r="F718" s="13"/>
      <c r="G718" s="13"/>
      <c r="H718" s="13"/>
      <c r="I718" s="13"/>
      <c r="J718" s="13"/>
      <c r="K718" s="13"/>
    </row>
    <row r="719" ht="12.75" customHeight="1">
      <c r="C719" s="12"/>
      <c r="D719" s="13"/>
      <c r="E719" s="13"/>
      <c r="F719" s="13"/>
      <c r="G719" s="13"/>
      <c r="H719" s="13"/>
      <c r="I719" s="13"/>
      <c r="J719" s="13"/>
      <c r="K719" s="13"/>
    </row>
    <row r="720" ht="12.75" customHeight="1">
      <c r="C720" s="12"/>
      <c r="D720" s="13"/>
      <c r="E720" s="13"/>
      <c r="F720" s="13"/>
      <c r="G720" s="13"/>
      <c r="H720" s="13"/>
      <c r="I720" s="13"/>
      <c r="J720" s="13"/>
      <c r="K720" s="13"/>
    </row>
    <row r="721" ht="12.75" customHeight="1">
      <c r="C721" s="12"/>
      <c r="D721" s="13"/>
      <c r="E721" s="13"/>
      <c r="F721" s="13"/>
      <c r="G721" s="13"/>
      <c r="H721" s="13"/>
      <c r="I721" s="13"/>
      <c r="J721" s="13"/>
      <c r="K721" s="13"/>
    </row>
    <row r="722" ht="12.75" customHeight="1">
      <c r="C722" s="12"/>
      <c r="D722" s="13"/>
      <c r="E722" s="13"/>
      <c r="F722" s="13"/>
      <c r="G722" s="13"/>
      <c r="H722" s="13"/>
      <c r="I722" s="13"/>
      <c r="J722" s="13"/>
      <c r="K722" s="13"/>
    </row>
    <row r="723" ht="12.75" customHeight="1">
      <c r="C723" s="12"/>
      <c r="D723" s="13"/>
      <c r="E723" s="13"/>
      <c r="F723" s="13"/>
      <c r="G723" s="13"/>
      <c r="H723" s="13"/>
      <c r="I723" s="13"/>
      <c r="J723" s="13"/>
      <c r="K723" s="13"/>
    </row>
    <row r="724" ht="12.75" customHeight="1">
      <c r="C724" s="12"/>
      <c r="D724" s="13"/>
      <c r="E724" s="13"/>
      <c r="F724" s="13"/>
      <c r="G724" s="13"/>
      <c r="H724" s="13"/>
      <c r="I724" s="13"/>
      <c r="J724" s="13"/>
      <c r="K724" s="13"/>
    </row>
    <row r="725" ht="12.75" customHeight="1">
      <c r="C725" s="12"/>
      <c r="D725" s="13"/>
      <c r="E725" s="13"/>
      <c r="F725" s="13"/>
      <c r="G725" s="13"/>
      <c r="H725" s="13"/>
      <c r="I725" s="13"/>
      <c r="J725" s="13"/>
      <c r="K725" s="13"/>
    </row>
    <row r="726" ht="12.75" customHeight="1">
      <c r="C726" s="12"/>
      <c r="D726" s="13"/>
      <c r="E726" s="13"/>
      <c r="F726" s="13"/>
      <c r="G726" s="13"/>
      <c r="H726" s="13"/>
      <c r="I726" s="13"/>
      <c r="J726" s="13"/>
      <c r="K726" s="13"/>
    </row>
    <row r="727" ht="12.75" customHeight="1">
      <c r="C727" s="12"/>
      <c r="D727" s="13"/>
      <c r="E727" s="13"/>
      <c r="F727" s="13"/>
      <c r="G727" s="13"/>
      <c r="H727" s="13"/>
      <c r="I727" s="13"/>
      <c r="J727" s="13"/>
      <c r="K727" s="13"/>
    </row>
    <row r="728" ht="12.75" customHeight="1">
      <c r="C728" s="12"/>
      <c r="D728" s="13"/>
      <c r="E728" s="13"/>
      <c r="F728" s="13"/>
      <c r="G728" s="13"/>
      <c r="H728" s="13"/>
      <c r="I728" s="13"/>
      <c r="J728" s="13"/>
      <c r="K728" s="13"/>
    </row>
    <row r="729" ht="12.75" customHeight="1">
      <c r="C729" s="12"/>
      <c r="D729" s="13"/>
      <c r="E729" s="13"/>
      <c r="F729" s="13"/>
      <c r="G729" s="13"/>
      <c r="H729" s="13"/>
      <c r="I729" s="13"/>
      <c r="J729" s="13"/>
      <c r="K729" s="13"/>
    </row>
    <row r="730" ht="12.75" customHeight="1">
      <c r="C730" s="12"/>
      <c r="D730" s="13"/>
      <c r="E730" s="13"/>
      <c r="F730" s="13"/>
      <c r="G730" s="13"/>
      <c r="H730" s="13"/>
      <c r="I730" s="13"/>
      <c r="J730" s="13"/>
      <c r="K730" s="13"/>
    </row>
    <row r="731" ht="12.75" customHeight="1">
      <c r="C731" s="12"/>
      <c r="D731" s="13"/>
      <c r="E731" s="13"/>
      <c r="F731" s="13"/>
      <c r="G731" s="13"/>
      <c r="H731" s="13"/>
      <c r="I731" s="13"/>
      <c r="J731" s="13"/>
      <c r="K731" s="13"/>
    </row>
    <row r="732" ht="12.75" customHeight="1">
      <c r="C732" s="12"/>
      <c r="D732" s="13"/>
      <c r="E732" s="13"/>
      <c r="F732" s="13"/>
      <c r="G732" s="13"/>
      <c r="H732" s="13"/>
      <c r="I732" s="13"/>
      <c r="J732" s="13"/>
      <c r="K732" s="13"/>
    </row>
    <row r="733" ht="12.75" customHeight="1">
      <c r="C733" s="12"/>
      <c r="D733" s="13"/>
      <c r="E733" s="13"/>
      <c r="F733" s="13"/>
      <c r="G733" s="13"/>
      <c r="H733" s="13"/>
      <c r="I733" s="13"/>
      <c r="J733" s="13"/>
      <c r="K733" s="13"/>
    </row>
    <row r="734" ht="12.75" customHeight="1">
      <c r="C734" s="12"/>
      <c r="D734" s="13"/>
      <c r="E734" s="13"/>
      <c r="F734" s="13"/>
      <c r="G734" s="13"/>
      <c r="H734" s="13"/>
      <c r="I734" s="13"/>
      <c r="J734" s="13"/>
      <c r="K734" s="13"/>
    </row>
    <row r="735" ht="12.75" customHeight="1">
      <c r="C735" s="12"/>
      <c r="D735" s="13"/>
      <c r="E735" s="13"/>
      <c r="F735" s="13"/>
      <c r="G735" s="13"/>
      <c r="H735" s="13"/>
      <c r="I735" s="13"/>
      <c r="J735" s="13"/>
      <c r="K735" s="13"/>
    </row>
    <row r="736" ht="12.75" customHeight="1">
      <c r="C736" s="12"/>
      <c r="D736" s="13"/>
      <c r="E736" s="13"/>
      <c r="F736" s="13"/>
      <c r="G736" s="13"/>
      <c r="H736" s="13"/>
      <c r="I736" s="13"/>
      <c r="J736" s="13"/>
      <c r="K736" s="13"/>
    </row>
    <row r="737" ht="12.75" customHeight="1">
      <c r="C737" s="12"/>
      <c r="D737" s="13"/>
      <c r="E737" s="13"/>
      <c r="F737" s="13"/>
      <c r="G737" s="13"/>
      <c r="H737" s="13"/>
      <c r="I737" s="13"/>
      <c r="J737" s="13"/>
      <c r="K737" s="13"/>
    </row>
    <row r="738" ht="12.75" customHeight="1">
      <c r="C738" s="12"/>
      <c r="D738" s="13"/>
      <c r="E738" s="13"/>
      <c r="F738" s="13"/>
      <c r="G738" s="13"/>
      <c r="H738" s="13"/>
      <c r="I738" s="13"/>
      <c r="J738" s="13"/>
      <c r="K738" s="13"/>
    </row>
    <row r="739" ht="12.75" customHeight="1">
      <c r="C739" s="12"/>
      <c r="D739" s="13"/>
      <c r="E739" s="13"/>
      <c r="F739" s="13"/>
      <c r="G739" s="13"/>
      <c r="H739" s="13"/>
      <c r="I739" s="13"/>
      <c r="J739" s="13"/>
      <c r="K739" s="13"/>
    </row>
    <row r="740" ht="12.75" customHeight="1">
      <c r="C740" s="12"/>
      <c r="D740" s="13"/>
      <c r="E740" s="13"/>
      <c r="F740" s="13"/>
      <c r="G740" s="13"/>
      <c r="H740" s="13"/>
      <c r="I740" s="13"/>
      <c r="J740" s="13"/>
      <c r="K740" s="13"/>
    </row>
    <row r="741" ht="12.75" customHeight="1">
      <c r="C741" s="12"/>
      <c r="D741" s="13"/>
      <c r="E741" s="13"/>
      <c r="F741" s="13"/>
      <c r="G741" s="13"/>
      <c r="H741" s="13"/>
      <c r="I741" s="13"/>
      <c r="J741" s="13"/>
      <c r="K741" s="13"/>
    </row>
    <row r="742" ht="12.75" customHeight="1">
      <c r="C742" s="12"/>
      <c r="D742" s="13"/>
      <c r="E742" s="13"/>
      <c r="F742" s="13"/>
      <c r="G742" s="13"/>
      <c r="H742" s="13"/>
      <c r="I742" s="13"/>
      <c r="J742" s="13"/>
      <c r="K742" s="13"/>
    </row>
    <row r="743" ht="12.75" customHeight="1">
      <c r="C743" s="12"/>
      <c r="D743" s="13"/>
      <c r="E743" s="13"/>
      <c r="F743" s="13"/>
      <c r="G743" s="13"/>
      <c r="H743" s="13"/>
      <c r="I743" s="13"/>
      <c r="J743" s="13"/>
      <c r="K743" s="13"/>
    </row>
    <row r="744" ht="12.75" customHeight="1">
      <c r="C744" s="12"/>
      <c r="D744" s="13"/>
      <c r="E744" s="13"/>
      <c r="F744" s="13"/>
      <c r="G744" s="13"/>
      <c r="H744" s="13"/>
      <c r="I744" s="13"/>
      <c r="J744" s="13"/>
      <c r="K744" s="13"/>
    </row>
    <row r="745" ht="12.75" customHeight="1">
      <c r="C745" s="12"/>
      <c r="D745" s="13"/>
      <c r="E745" s="13"/>
      <c r="F745" s="13"/>
      <c r="G745" s="13"/>
      <c r="H745" s="13"/>
      <c r="I745" s="13"/>
      <c r="J745" s="13"/>
      <c r="K745" s="13"/>
    </row>
    <row r="746" ht="12.75" customHeight="1">
      <c r="C746" s="12"/>
      <c r="D746" s="13"/>
      <c r="E746" s="13"/>
      <c r="F746" s="13"/>
      <c r="G746" s="13"/>
      <c r="H746" s="13"/>
      <c r="I746" s="13"/>
      <c r="J746" s="13"/>
      <c r="K746" s="13"/>
    </row>
    <row r="747" ht="12.75" customHeight="1">
      <c r="C747" s="12"/>
      <c r="D747" s="13"/>
      <c r="E747" s="13"/>
      <c r="F747" s="13"/>
      <c r="G747" s="13"/>
      <c r="H747" s="13"/>
      <c r="I747" s="13"/>
      <c r="J747" s="13"/>
      <c r="K747" s="13"/>
    </row>
    <row r="748" ht="12.75" customHeight="1">
      <c r="C748" s="12"/>
      <c r="D748" s="13"/>
      <c r="E748" s="13"/>
      <c r="F748" s="13"/>
      <c r="G748" s="13"/>
      <c r="H748" s="13"/>
      <c r="I748" s="13"/>
      <c r="J748" s="13"/>
      <c r="K748" s="13"/>
    </row>
    <row r="749" ht="12.75" customHeight="1">
      <c r="C749" s="12"/>
      <c r="D749" s="13"/>
      <c r="E749" s="13"/>
      <c r="F749" s="13"/>
      <c r="G749" s="13"/>
      <c r="H749" s="13"/>
      <c r="I749" s="13"/>
      <c r="J749" s="13"/>
      <c r="K749" s="13"/>
    </row>
    <row r="750" ht="12.75" customHeight="1">
      <c r="C750" s="12"/>
      <c r="D750" s="13"/>
      <c r="E750" s="13"/>
      <c r="F750" s="13"/>
      <c r="G750" s="13"/>
      <c r="H750" s="13"/>
      <c r="I750" s="13"/>
      <c r="J750" s="13"/>
      <c r="K750" s="13"/>
    </row>
    <row r="751" ht="12.75" customHeight="1">
      <c r="C751" s="12"/>
      <c r="D751" s="13"/>
      <c r="E751" s="13"/>
      <c r="F751" s="13"/>
      <c r="G751" s="13"/>
      <c r="H751" s="13"/>
      <c r="I751" s="13"/>
      <c r="J751" s="13"/>
      <c r="K751" s="13"/>
    </row>
    <row r="752" ht="12.75" customHeight="1">
      <c r="C752" s="12"/>
      <c r="D752" s="13"/>
      <c r="E752" s="13"/>
      <c r="F752" s="13"/>
      <c r="G752" s="13"/>
      <c r="H752" s="13"/>
      <c r="I752" s="13"/>
      <c r="J752" s="13"/>
      <c r="K752" s="13"/>
    </row>
    <row r="753" ht="12.75" customHeight="1">
      <c r="C753" s="12"/>
      <c r="D753" s="13"/>
      <c r="E753" s="13"/>
      <c r="F753" s="13"/>
      <c r="G753" s="13"/>
      <c r="H753" s="13"/>
      <c r="I753" s="13"/>
      <c r="J753" s="13"/>
      <c r="K753" s="13"/>
    </row>
    <row r="754" ht="12.75" customHeight="1">
      <c r="C754" s="12"/>
      <c r="D754" s="13"/>
      <c r="E754" s="13"/>
      <c r="F754" s="13"/>
      <c r="G754" s="13"/>
      <c r="H754" s="13"/>
      <c r="I754" s="13"/>
      <c r="J754" s="13"/>
      <c r="K754" s="13"/>
    </row>
    <row r="755" ht="12.75" customHeight="1">
      <c r="C755" s="12"/>
      <c r="D755" s="13"/>
      <c r="E755" s="13"/>
      <c r="F755" s="13"/>
      <c r="G755" s="13"/>
      <c r="H755" s="13"/>
      <c r="I755" s="13"/>
      <c r="J755" s="13"/>
      <c r="K755" s="13"/>
    </row>
    <row r="756" ht="12.75" customHeight="1">
      <c r="C756" s="12"/>
      <c r="D756" s="13"/>
      <c r="E756" s="13"/>
      <c r="F756" s="13"/>
      <c r="G756" s="13"/>
      <c r="H756" s="13"/>
      <c r="I756" s="13"/>
      <c r="J756" s="13"/>
      <c r="K756" s="13"/>
    </row>
    <row r="757" ht="12.75" customHeight="1">
      <c r="C757" s="12"/>
      <c r="D757" s="13"/>
      <c r="E757" s="13"/>
      <c r="F757" s="13"/>
      <c r="G757" s="13"/>
      <c r="H757" s="13"/>
      <c r="I757" s="13"/>
      <c r="J757" s="13"/>
      <c r="K757" s="13"/>
    </row>
    <row r="758" ht="12.75" customHeight="1">
      <c r="C758" s="12"/>
      <c r="D758" s="13"/>
      <c r="E758" s="13"/>
      <c r="F758" s="13"/>
      <c r="G758" s="13"/>
      <c r="H758" s="13"/>
      <c r="I758" s="13"/>
      <c r="J758" s="13"/>
      <c r="K758" s="13"/>
    </row>
    <row r="759" ht="12.75" customHeight="1">
      <c r="C759" s="12"/>
      <c r="D759" s="13"/>
      <c r="E759" s="13"/>
      <c r="F759" s="13"/>
      <c r="G759" s="13"/>
      <c r="H759" s="13"/>
      <c r="I759" s="13"/>
      <c r="J759" s="13"/>
      <c r="K759" s="13"/>
    </row>
    <row r="760" ht="12.75" customHeight="1">
      <c r="C760" s="12"/>
      <c r="D760" s="13"/>
      <c r="E760" s="13"/>
      <c r="F760" s="13"/>
      <c r="G760" s="13"/>
      <c r="H760" s="13"/>
      <c r="I760" s="13"/>
      <c r="J760" s="13"/>
      <c r="K760" s="13"/>
    </row>
    <row r="761" ht="12.75" customHeight="1">
      <c r="C761" s="12"/>
      <c r="D761" s="13"/>
      <c r="E761" s="13"/>
      <c r="F761" s="13"/>
      <c r="G761" s="13"/>
      <c r="H761" s="13"/>
      <c r="I761" s="13"/>
      <c r="J761" s="13"/>
      <c r="K761" s="13"/>
    </row>
    <row r="762" ht="12.75" customHeight="1">
      <c r="C762" s="12"/>
      <c r="D762" s="13"/>
      <c r="E762" s="13"/>
      <c r="F762" s="13"/>
      <c r="G762" s="13"/>
      <c r="H762" s="13"/>
      <c r="I762" s="13"/>
      <c r="J762" s="13"/>
      <c r="K762" s="13"/>
    </row>
    <row r="763" ht="12.75" customHeight="1">
      <c r="C763" s="12"/>
      <c r="D763" s="13"/>
      <c r="E763" s="13"/>
      <c r="F763" s="13"/>
      <c r="G763" s="13"/>
      <c r="H763" s="13"/>
      <c r="I763" s="13"/>
      <c r="J763" s="13"/>
      <c r="K763" s="13"/>
    </row>
    <row r="764" ht="12.75" customHeight="1">
      <c r="C764" s="12"/>
      <c r="D764" s="13"/>
      <c r="E764" s="13"/>
      <c r="F764" s="13"/>
      <c r="G764" s="13"/>
      <c r="H764" s="13"/>
      <c r="I764" s="13"/>
      <c r="J764" s="13"/>
      <c r="K764" s="13"/>
    </row>
    <row r="765" ht="12.75" customHeight="1">
      <c r="C765" s="12"/>
      <c r="D765" s="13"/>
      <c r="E765" s="13"/>
      <c r="F765" s="13"/>
      <c r="G765" s="13"/>
      <c r="H765" s="13"/>
      <c r="I765" s="13"/>
      <c r="J765" s="13"/>
      <c r="K765" s="13"/>
    </row>
    <row r="766" ht="12.75" customHeight="1">
      <c r="C766" s="12"/>
      <c r="D766" s="13"/>
      <c r="E766" s="13"/>
      <c r="F766" s="13"/>
      <c r="G766" s="13"/>
      <c r="H766" s="13"/>
      <c r="I766" s="13"/>
      <c r="J766" s="13"/>
      <c r="K766" s="13"/>
    </row>
    <row r="767" ht="12.75" customHeight="1">
      <c r="C767" s="12"/>
      <c r="D767" s="13"/>
      <c r="E767" s="13"/>
      <c r="F767" s="13"/>
      <c r="G767" s="13"/>
      <c r="H767" s="13"/>
      <c r="I767" s="13"/>
      <c r="J767" s="13"/>
      <c r="K767" s="13"/>
    </row>
    <row r="768" ht="12.75" customHeight="1">
      <c r="C768" s="12"/>
      <c r="D768" s="13"/>
      <c r="E768" s="13"/>
      <c r="F768" s="13"/>
      <c r="G768" s="13"/>
      <c r="H768" s="13"/>
      <c r="I768" s="13"/>
      <c r="J768" s="13"/>
      <c r="K768" s="13"/>
    </row>
    <row r="769" ht="12.75" customHeight="1">
      <c r="C769" s="12"/>
      <c r="D769" s="13"/>
      <c r="E769" s="13"/>
      <c r="F769" s="13"/>
      <c r="G769" s="13"/>
      <c r="H769" s="13"/>
      <c r="I769" s="13"/>
      <c r="J769" s="13"/>
      <c r="K769" s="13"/>
    </row>
    <row r="770" ht="12.75" customHeight="1">
      <c r="C770" s="12"/>
      <c r="D770" s="13"/>
      <c r="E770" s="13"/>
      <c r="F770" s="13"/>
      <c r="G770" s="13"/>
      <c r="H770" s="13"/>
      <c r="I770" s="13"/>
      <c r="J770" s="13"/>
      <c r="K770" s="13"/>
    </row>
    <row r="771" ht="12.75" customHeight="1">
      <c r="C771" s="12"/>
      <c r="D771" s="13"/>
      <c r="E771" s="13"/>
      <c r="F771" s="13"/>
      <c r="G771" s="13"/>
      <c r="H771" s="13"/>
      <c r="I771" s="13"/>
      <c r="J771" s="13"/>
      <c r="K771" s="13"/>
    </row>
    <row r="772" ht="12.75" customHeight="1">
      <c r="C772" s="12"/>
      <c r="D772" s="13"/>
      <c r="E772" s="13"/>
      <c r="F772" s="13"/>
      <c r="G772" s="13"/>
      <c r="H772" s="13"/>
      <c r="I772" s="13"/>
      <c r="J772" s="13"/>
      <c r="K772" s="13"/>
    </row>
    <row r="773" ht="12.75" customHeight="1">
      <c r="C773" s="12"/>
      <c r="D773" s="13"/>
      <c r="E773" s="13"/>
      <c r="F773" s="13"/>
      <c r="G773" s="13"/>
      <c r="H773" s="13"/>
      <c r="I773" s="13"/>
      <c r="J773" s="13"/>
      <c r="K773" s="13"/>
    </row>
    <row r="774" ht="12.75" customHeight="1">
      <c r="C774" s="12"/>
      <c r="D774" s="13"/>
      <c r="E774" s="13"/>
      <c r="F774" s="13"/>
      <c r="G774" s="13"/>
      <c r="H774" s="13"/>
      <c r="I774" s="13"/>
      <c r="J774" s="13"/>
      <c r="K774" s="13"/>
    </row>
    <row r="775" ht="12.75" customHeight="1">
      <c r="C775" s="12"/>
      <c r="D775" s="13"/>
      <c r="E775" s="13"/>
      <c r="F775" s="13"/>
      <c r="G775" s="13"/>
      <c r="H775" s="13"/>
      <c r="I775" s="13"/>
      <c r="J775" s="13"/>
      <c r="K775" s="13"/>
    </row>
    <row r="776" ht="12.75" customHeight="1">
      <c r="C776" s="12"/>
      <c r="D776" s="13"/>
      <c r="E776" s="13"/>
      <c r="F776" s="13"/>
      <c r="G776" s="13"/>
      <c r="H776" s="13"/>
      <c r="I776" s="13"/>
      <c r="J776" s="13"/>
      <c r="K776" s="13"/>
    </row>
    <row r="777" ht="12.75" customHeight="1">
      <c r="C777" s="12"/>
      <c r="D777" s="13"/>
      <c r="E777" s="13"/>
      <c r="F777" s="13"/>
      <c r="G777" s="13"/>
      <c r="H777" s="13"/>
      <c r="I777" s="13"/>
      <c r="J777" s="13"/>
      <c r="K777" s="13"/>
    </row>
    <row r="778" ht="12.75" customHeight="1">
      <c r="C778" s="12"/>
      <c r="D778" s="13"/>
      <c r="E778" s="13"/>
      <c r="F778" s="13"/>
      <c r="G778" s="13"/>
      <c r="H778" s="13"/>
      <c r="I778" s="13"/>
      <c r="J778" s="13"/>
      <c r="K778" s="13"/>
    </row>
    <row r="779" ht="12.75" customHeight="1">
      <c r="C779" s="12"/>
      <c r="D779" s="13"/>
      <c r="E779" s="13"/>
      <c r="F779" s="13"/>
      <c r="G779" s="13"/>
      <c r="H779" s="13"/>
      <c r="I779" s="13"/>
      <c r="J779" s="13"/>
      <c r="K779" s="13"/>
    </row>
    <row r="780" ht="12.75" customHeight="1">
      <c r="C780" s="12"/>
      <c r="D780" s="13"/>
      <c r="E780" s="13"/>
      <c r="F780" s="13"/>
      <c r="G780" s="13"/>
      <c r="H780" s="13"/>
      <c r="I780" s="13"/>
      <c r="J780" s="13"/>
      <c r="K780" s="13"/>
    </row>
    <row r="781" ht="12.75" customHeight="1">
      <c r="C781" s="12"/>
      <c r="D781" s="13"/>
      <c r="E781" s="13"/>
      <c r="F781" s="13"/>
      <c r="G781" s="13"/>
      <c r="H781" s="13"/>
      <c r="I781" s="13"/>
      <c r="J781" s="13"/>
      <c r="K781" s="13"/>
    </row>
    <row r="782" ht="12.75" customHeight="1">
      <c r="C782" s="12"/>
      <c r="D782" s="13"/>
      <c r="E782" s="13"/>
      <c r="F782" s="13"/>
      <c r="G782" s="13"/>
      <c r="H782" s="13"/>
      <c r="I782" s="13"/>
      <c r="J782" s="13"/>
      <c r="K782" s="13"/>
    </row>
    <row r="783" ht="12.75" customHeight="1">
      <c r="C783" s="12"/>
      <c r="D783" s="13"/>
      <c r="E783" s="13"/>
      <c r="F783" s="13"/>
      <c r="G783" s="13"/>
      <c r="H783" s="13"/>
      <c r="I783" s="13"/>
      <c r="J783" s="13"/>
      <c r="K783" s="13"/>
    </row>
    <row r="784" ht="12.75" customHeight="1">
      <c r="C784" s="12"/>
      <c r="D784" s="13"/>
      <c r="E784" s="13"/>
      <c r="F784" s="13"/>
      <c r="G784" s="13"/>
      <c r="H784" s="13"/>
      <c r="I784" s="13"/>
      <c r="J784" s="13"/>
      <c r="K784" s="13"/>
    </row>
    <row r="785" ht="12.75" customHeight="1">
      <c r="C785" s="12"/>
      <c r="D785" s="13"/>
      <c r="E785" s="13"/>
      <c r="F785" s="13"/>
      <c r="G785" s="13"/>
      <c r="H785" s="13"/>
      <c r="I785" s="13"/>
      <c r="J785" s="13"/>
      <c r="K785" s="13"/>
    </row>
    <row r="786" ht="12.75" customHeight="1">
      <c r="C786" s="12"/>
      <c r="D786" s="13"/>
      <c r="E786" s="13"/>
      <c r="F786" s="13"/>
      <c r="G786" s="13"/>
      <c r="H786" s="13"/>
      <c r="I786" s="13"/>
      <c r="J786" s="13"/>
      <c r="K786" s="13"/>
    </row>
    <row r="787" ht="12.75" customHeight="1">
      <c r="C787" s="12"/>
      <c r="D787" s="13"/>
      <c r="E787" s="13"/>
      <c r="F787" s="13"/>
      <c r="G787" s="13"/>
      <c r="H787" s="13"/>
      <c r="I787" s="13"/>
      <c r="J787" s="13"/>
      <c r="K787" s="13"/>
    </row>
    <row r="788" ht="12.75" customHeight="1">
      <c r="C788" s="12"/>
      <c r="D788" s="13"/>
      <c r="E788" s="13"/>
      <c r="F788" s="13"/>
      <c r="G788" s="13"/>
      <c r="H788" s="13"/>
      <c r="I788" s="13"/>
      <c r="J788" s="13"/>
      <c r="K788" s="13"/>
    </row>
    <row r="789" ht="12.75" customHeight="1">
      <c r="C789" s="12"/>
      <c r="D789" s="13"/>
      <c r="E789" s="13"/>
      <c r="F789" s="13"/>
      <c r="G789" s="13"/>
      <c r="H789" s="13"/>
      <c r="I789" s="13"/>
      <c r="J789" s="13"/>
      <c r="K789" s="13"/>
    </row>
    <row r="790" ht="12.75" customHeight="1">
      <c r="C790" s="12"/>
      <c r="D790" s="13"/>
      <c r="E790" s="13"/>
      <c r="F790" s="13"/>
      <c r="G790" s="13"/>
      <c r="H790" s="13"/>
      <c r="I790" s="13"/>
      <c r="J790" s="13"/>
      <c r="K790" s="13"/>
    </row>
    <row r="791" ht="12.75" customHeight="1">
      <c r="C791" s="12"/>
      <c r="D791" s="13"/>
      <c r="E791" s="13"/>
      <c r="F791" s="13"/>
      <c r="G791" s="13"/>
      <c r="H791" s="13"/>
      <c r="I791" s="13"/>
      <c r="J791" s="13"/>
      <c r="K791" s="13"/>
    </row>
    <row r="792" ht="12.75" customHeight="1">
      <c r="C792" s="12"/>
      <c r="D792" s="13"/>
      <c r="E792" s="13"/>
      <c r="F792" s="13"/>
      <c r="G792" s="13"/>
      <c r="H792" s="13"/>
      <c r="I792" s="13"/>
      <c r="J792" s="13"/>
      <c r="K792" s="13"/>
    </row>
    <row r="793" ht="12.75" customHeight="1">
      <c r="C793" s="12"/>
      <c r="D793" s="13"/>
      <c r="E793" s="13"/>
      <c r="F793" s="13"/>
      <c r="G793" s="13"/>
      <c r="H793" s="13"/>
      <c r="I793" s="13"/>
      <c r="J793" s="13"/>
      <c r="K793" s="13"/>
    </row>
    <row r="794" ht="12.75" customHeight="1">
      <c r="C794" s="12"/>
      <c r="D794" s="13"/>
      <c r="E794" s="13"/>
      <c r="F794" s="13"/>
      <c r="G794" s="13"/>
      <c r="H794" s="13"/>
      <c r="I794" s="13"/>
      <c r="J794" s="13"/>
      <c r="K794" s="13"/>
    </row>
    <row r="795" ht="12.75" customHeight="1">
      <c r="C795" s="12"/>
      <c r="D795" s="13"/>
      <c r="E795" s="13"/>
      <c r="F795" s="13"/>
      <c r="G795" s="13"/>
      <c r="H795" s="13"/>
      <c r="I795" s="13"/>
      <c r="J795" s="13"/>
      <c r="K795" s="13"/>
    </row>
    <row r="796" ht="12.75" customHeight="1">
      <c r="C796" s="12"/>
      <c r="D796" s="13"/>
      <c r="E796" s="13"/>
      <c r="F796" s="13"/>
      <c r="G796" s="13"/>
      <c r="H796" s="13"/>
      <c r="I796" s="13"/>
      <c r="J796" s="13"/>
      <c r="K796" s="13"/>
    </row>
    <row r="797" ht="12.75" customHeight="1">
      <c r="C797" s="12"/>
      <c r="D797" s="13"/>
      <c r="E797" s="13"/>
      <c r="F797" s="13"/>
      <c r="G797" s="13"/>
      <c r="H797" s="13"/>
      <c r="I797" s="13"/>
      <c r="J797" s="13"/>
      <c r="K797" s="13"/>
    </row>
    <row r="798" ht="12.75" customHeight="1">
      <c r="C798" s="12"/>
      <c r="D798" s="13"/>
      <c r="E798" s="13"/>
      <c r="F798" s="13"/>
      <c r="G798" s="13"/>
      <c r="H798" s="13"/>
      <c r="I798" s="13"/>
      <c r="J798" s="13"/>
      <c r="K798" s="13"/>
    </row>
    <row r="799" ht="12.75" customHeight="1">
      <c r="C799" s="12"/>
      <c r="D799" s="13"/>
      <c r="E799" s="13"/>
      <c r="F799" s="13"/>
      <c r="G799" s="13"/>
      <c r="H799" s="13"/>
      <c r="I799" s="13"/>
      <c r="J799" s="13"/>
      <c r="K799" s="13"/>
    </row>
    <row r="800" ht="12.75" customHeight="1">
      <c r="C800" s="12"/>
      <c r="D800" s="13"/>
      <c r="E800" s="13"/>
      <c r="F800" s="13"/>
      <c r="G800" s="13"/>
      <c r="H800" s="13"/>
      <c r="I800" s="13"/>
      <c r="J800" s="13"/>
      <c r="K800" s="13"/>
    </row>
    <row r="801" ht="12.75" customHeight="1">
      <c r="C801" s="12"/>
      <c r="D801" s="13"/>
      <c r="E801" s="13"/>
      <c r="F801" s="13"/>
      <c r="G801" s="13"/>
      <c r="H801" s="13"/>
      <c r="I801" s="13"/>
      <c r="J801" s="13"/>
      <c r="K801" s="13"/>
    </row>
    <row r="802" ht="12.75" customHeight="1">
      <c r="C802" s="12"/>
      <c r="D802" s="13"/>
      <c r="E802" s="13"/>
      <c r="F802" s="13"/>
      <c r="G802" s="13"/>
      <c r="H802" s="13"/>
      <c r="I802" s="13"/>
      <c r="J802" s="13"/>
      <c r="K802" s="13"/>
    </row>
    <row r="803" ht="12.75" customHeight="1">
      <c r="C803" s="12"/>
      <c r="D803" s="13"/>
      <c r="E803" s="13"/>
      <c r="F803" s="13"/>
      <c r="G803" s="13"/>
      <c r="H803" s="13"/>
      <c r="I803" s="13"/>
      <c r="J803" s="13"/>
      <c r="K803" s="13"/>
    </row>
    <row r="804" ht="12.75" customHeight="1">
      <c r="C804" s="12"/>
      <c r="D804" s="13"/>
      <c r="E804" s="13"/>
      <c r="F804" s="13"/>
      <c r="G804" s="13"/>
      <c r="H804" s="13"/>
      <c r="I804" s="13"/>
      <c r="J804" s="13"/>
      <c r="K804" s="13"/>
    </row>
    <row r="805" ht="12.75" customHeight="1">
      <c r="C805" s="12"/>
      <c r="D805" s="13"/>
      <c r="E805" s="13"/>
      <c r="F805" s="13"/>
      <c r="G805" s="13"/>
      <c r="H805" s="13"/>
      <c r="I805" s="13"/>
      <c r="J805" s="13"/>
      <c r="K805" s="13"/>
    </row>
    <row r="806" ht="12.75" customHeight="1">
      <c r="C806" s="12"/>
      <c r="D806" s="13"/>
      <c r="E806" s="13"/>
      <c r="F806" s="13"/>
      <c r="G806" s="13"/>
      <c r="H806" s="13"/>
      <c r="I806" s="13"/>
      <c r="J806" s="13"/>
      <c r="K806" s="13"/>
    </row>
    <row r="807" ht="12.75" customHeight="1">
      <c r="C807" s="12"/>
      <c r="D807" s="13"/>
      <c r="E807" s="13"/>
      <c r="F807" s="13"/>
      <c r="G807" s="13"/>
      <c r="H807" s="13"/>
      <c r="I807" s="13"/>
      <c r="J807" s="13"/>
      <c r="K807" s="13"/>
    </row>
    <row r="808" ht="12.75" customHeight="1">
      <c r="C808" s="12"/>
      <c r="D808" s="13"/>
      <c r="E808" s="13"/>
      <c r="F808" s="13"/>
      <c r="G808" s="13"/>
      <c r="H808" s="13"/>
      <c r="I808" s="13"/>
      <c r="J808" s="13"/>
      <c r="K808" s="13"/>
    </row>
    <row r="809" ht="12.75" customHeight="1">
      <c r="C809" s="12"/>
      <c r="D809" s="13"/>
      <c r="E809" s="13"/>
      <c r="F809" s="13"/>
      <c r="G809" s="13"/>
      <c r="H809" s="13"/>
      <c r="I809" s="13"/>
      <c r="J809" s="13"/>
      <c r="K809" s="13"/>
    </row>
    <row r="810" ht="12.75" customHeight="1">
      <c r="C810" s="12"/>
      <c r="D810" s="13"/>
      <c r="E810" s="13"/>
      <c r="F810" s="13"/>
      <c r="G810" s="13"/>
      <c r="H810" s="13"/>
      <c r="I810" s="13"/>
      <c r="J810" s="13"/>
      <c r="K810" s="13"/>
    </row>
    <row r="811" ht="12.75" customHeight="1">
      <c r="C811" s="12"/>
      <c r="D811" s="13"/>
      <c r="E811" s="13"/>
      <c r="F811" s="13"/>
      <c r="G811" s="13"/>
      <c r="H811" s="13"/>
      <c r="I811" s="13"/>
      <c r="J811" s="13"/>
      <c r="K811" s="13"/>
    </row>
    <row r="812" ht="12.75" customHeight="1">
      <c r="C812" s="12"/>
      <c r="D812" s="13"/>
      <c r="E812" s="13"/>
      <c r="F812" s="13"/>
      <c r="G812" s="13"/>
      <c r="H812" s="13"/>
      <c r="I812" s="13"/>
      <c r="J812" s="13"/>
      <c r="K812" s="13"/>
    </row>
    <row r="813" ht="12.75" customHeight="1">
      <c r="C813" s="12"/>
      <c r="D813" s="13"/>
      <c r="E813" s="13"/>
      <c r="F813" s="13"/>
      <c r="G813" s="13"/>
      <c r="H813" s="13"/>
      <c r="I813" s="13"/>
      <c r="J813" s="13"/>
      <c r="K813" s="13"/>
    </row>
    <row r="814" ht="12.75" customHeight="1">
      <c r="C814" s="12"/>
      <c r="D814" s="13"/>
      <c r="E814" s="13"/>
      <c r="F814" s="13"/>
      <c r="G814" s="13"/>
      <c r="H814" s="13"/>
      <c r="I814" s="13"/>
      <c r="J814" s="13"/>
      <c r="K814" s="13"/>
    </row>
    <row r="815" ht="12.75" customHeight="1">
      <c r="C815" s="12"/>
      <c r="D815" s="13"/>
      <c r="E815" s="13"/>
      <c r="F815" s="13"/>
      <c r="G815" s="13"/>
      <c r="H815" s="13"/>
      <c r="I815" s="13"/>
      <c r="J815" s="13"/>
      <c r="K815" s="13"/>
    </row>
    <row r="816" ht="12.75" customHeight="1">
      <c r="C816" s="12"/>
      <c r="D816" s="13"/>
      <c r="E816" s="13"/>
      <c r="F816" s="13"/>
      <c r="G816" s="13"/>
      <c r="H816" s="13"/>
      <c r="I816" s="13"/>
      <c r="J816" s="13"/>
      <c r="K816" s="13"/>
    </row>
    <row r="817" ht="12.75" customHeight="1">
      <c r="C817" s="12"/>
      <c r="D817" s="13"/>
      <c r="E817" s="13"/>
      <c r="F817" s="13"/>
      <c r="G817" s="13"/>
      <c r="H817" s="13"/>
      <c r="I817" s="13"/>
      <c r="J817" s="13"/>
      <c r="K817" s="13"/>
    </row>
    <row r="818" ht="12.75" customHeight="1">
      <c r="C818" s="12"/>
      <c r="D818" s="13"/>
      <c r="E818" s="13"/>
      <c r="F818" s="13"/>
      <c r="G818" s="13"/>
      <c r="H818" s="13"/>
      <c r="I818" s="13"/>
      <c r="J818" s="13"/>
      <c r="K818" s="13"/>
    </row>
    <row r="819" ht="12.75" customHeight="1">
      <c r="C819" s="12"/>
      <c r="D819" s="13"/>
      <c r="E819" s="13"/>
      <c r="F819" s="13"/>
      <c r="G819" s="13"/>
      <c r="H819" s="13"/>
      <c r="I819" s="13"/>
      <c r="J819" s="13"/>
      <c r="K819" s="13"/>
    </row>
    <row r="820" ht="12.75" customHeight="1">
      <c r="C820" s="12"/>
      <c r="D820" s="13"/>
      <c r="E820" s="13"/>
      <c r="F820" s="13"/>
      <c r="G820" s="13"/>
      <c r="H820" s="13"/>
      <c r="I820" s="13"/>
      <c r="J820" s="13"/>
      <c r="K820" s="13"/>
    </row>
    <row r="821" ht="12.75" customHeight="1">
      <c r="C821" s="12"/>
      <c r="D821" s="13"/>
      <c r="E821" s="13"/>
      <c r="F821" s="13"/>
      <c r="G821" s="13"/>
      <c r="H821" s="13"/>
      <c r="I821" s="13"/>
      <c r="J821" s="13"/>
      <c r="K821" s="13"/>
    </row>
    <row r="822" ht="12.75" customHeight="1">
      <c r="C822" s="12"/>
      <c r="D822" s="13"/>
      <c r="E822" s="13"/>
      <c r="F822" s="13"/>
      <c r="G822" s="13"/>
      <c r="H822" s="13"/>
      <c r="I822" s="13"/>
      <c r="J822" s="13"/>
      <c r="K822" s="13"/>
    </row>
    <row r="823" ht="12.75" customHeight="1">
      <c r="C823" s="12"/>
      <c r="D823" s="13"/>
      <c r="E823" s="13"/>
      <c r="F823" s="13"/>
      <c r="G823" s="13"/>
      <c r="H823" s="13"/>
      <c r="I823" s="13"/>
      <c r="J823" s="13"/>
      <c r="K823" s="13"/>
    </row>
    <row r="824" ht="12.75" customHeight="1">
      <c r="C824" s="12"/>
      <c r="D824" s="13"/>
      <c r="E824" s="13"/>
      <c r="F824" s="13"/>
      <c r="G824" s="13"/>
      <c r="H824" s="13"/>
      <c r="I824" s="13"/>
      <c r="J824" s="13"/>
      <c r="K824" s="13"/>
    </row>
    <row r="825" ht="12.75" customHeight="1">
      <c r="C825" s="12"/>
      <c r="D825" s="13"/>
      <c r="E825" s="13"/>
      <c r="F825" s="13"/>
      <c r="G825" s="13"/>
      <c r="H825" s="13"/>
      <c r="I825" s="13"/>
      <c r="J825" s="13"/>
      <c r="K825" s="13"/>
    </row>
    <row r="826" ht="12.75" customHeight="1">
      <c r="C826" s="12"/>
      <c r="D826" s="13"/>
      <c r="E826" s="13"/>
      <c r="F826" s="13"/>
      <c r="G826" s="13"/>
      <c r="H826" s="13"/>
      <c r="I826" s="13"/>
      <c r="J826" s="13"/>
      <c r="K826" s="13"/>
    </row>
    <row r="827" ht="12.75" customHeight="1">
      <c r="C827" s="12"/>
      <c r="D827" s="13"/>
      <c r="E827" s="13"/>
      <c r="F827" s="13"/>
      <c r="G827" s="13"/>
      <c r="H827" s="13"/>
      <c r="I827" s="13"/>
      <c r="J827" s="13"/>
      <c r="K827" s="13"/>
    </row>
    <row r="828" ht="12.75" customHeight="1">
      <c r="C828" s="12"/>
      <c r="D828" s="13"/>
      <c r="E828" s="13"/>
      <c r="F828" s="13"/>
      <c r="G828" s="13"/>
      <c r="H828" s="13"/>
      <c r="I828" s="13"/>
      <c r="J828" s="13"/>
      <c r="K828" s="13"/>
    </row>
    <row r="829" ht="12.75" customHeight="1">
      <c r="C829" s="12"/>
      <c r="D829" s="13"/>
      <c r="E829" s="13"/>
      <c r="F829" s="13"/>
      <c r="G829" s="13"/>
      <c r="H829" s="13"/>
      <c r="I829" s="13"/>
      <c r="J829" s="13"/>
      <c r="K829" s="13"/>
    </row>
    <row r="830" ht="12.75" customHeight="1">
      <c r="C830" s="12"/>
      <c r="D830" s="13"/>
      <c r="E830" s="13"/>
      <c r="F830" s="13"/>
      <c r="G830" s="13"/>
      <c r="H830" s="13"/>
      <c r="I830" s="13"/>
      <c r="J830" s="13"/>
      <c r="K830" s="13"/>
    </row>
    <row r="831" ht="12.75" customHeight="1">
      <c r="C831" s="12"/>
      <c r="D831" s="13"/>
      <c r="E831" s="13"/>
      <c r="F831" s="13"/>
      <c r="G831" s="13"/>
      <c r="H831" s="13"/>
      <c r="I831" s="13"/>
      <c r="J831" s="13"/>
      <c r="K831" s="13"/>
    </row>
    <row r="832" ht="12.75" customHeight="1">
      <c r="C832" s="12"/>
      <c r="D832" s="13"/>
      <c r="E832" s="13"/>
      <c r="F832" s="13"/>
      <c r="G832" s="13"/>
      <c r="H832" s="13"/>
      <c r="I832" s="13"/>
      <c r="J832" s="13"/>
      <c r="K832" s="13"/>
    </row>
    <row r="833" ht="12.75" customHeight="1">
      <c r="C833" s="12"/>
      <c r="D833" s="13"/>
      <c r="E833" s="13"/>
      <c r="F833" s="13"/>
      <c r="G833" s="13"/>
      <c r="H833" s="13"/>
      <c r="I833" s="13"/>
      <c r="J833" s="13"/>
      <c r="K833" s="13"/>
    </row>
    <row r="834" ht="12.75" customHeight="1">
      <c r="C834" s="12"/>
      <c r="D834" s="13"/>
      <c r="E834" s="13"/>
      <c r="F834" s="13"/>
      <c r="G834" s="13"/>
      <c r="H834" s="13"/>
      <c r="I834" s="13"/>
      <c r="J834" s="13"/>
      <c r="K834" s="13"/>
    </row>
    <row r="835" ht="12.75" customHeight="1">
      <c r="C835" s="12"/>
      <c r="D835" s="13"/>
      <c r="E835" s="13"/>
      <c r="F835" s="13"/>
      <c r="G835" s="13"/>
      <c r="H835" s="13"/>
      <c r="I835" s="13"/>
      <c r="J835" s="13"/>
      <c r="K835" s="13"/>
    </row>
    <row r="836" ht="12.75" customHeight="1">
      <c r="C836" s="12"/>
      <c r="D836" s="13"/>
      <c r="E836" s="13"/>
      <c r="F836" s="13"/>
      <c r="G836" s="13"/>
      <c r="H836" s="13"/>
      <c r="I836" s="13"/>
      <c r="J836" s="13"/>
      <c r="K836" s="13"/>
    </row>
    <row r="837" ht="12.75" customHeight="1">
      <c r="C837" s="12"/>
      <c r="D837" s="13"/>
      <c r="E837" s="13"/>
      <c r="F837" s="13"/>
      <c r="G837" s="13"/>
      <c r="H837" s="13"/>
      <c r="I837" s="13"/>
      <c r="J837" s="13"/>
      <c r="K837" s="13"/>
    </row>
    <row r="838" ht="12.75" customHeight="1">
      <c r="C838" s="12"/>
      <c r="D838" s="13"/>
      <c r="E838" s="13"/>
      <c r="F838" s="13"/>
      <c r="G838" s="13"/>
      <c r="H838" s="13"/>
      <c r="I838" s="13"/>
      <c r="J838" s="13"/>
      <c r="K838" s="13"/>
    </row>
    <row r="839" ht="12.75" customHeight="1">
      <c r="C839" s="12"/>
      <c r="D839" s="13"/>
      <c r="E839" s="13"/>
      <c r="F839" s="13"/>
      <c r="G839" s="13"/>
      <c r="H839" s="13"/>
      <c r="I839" s="13"/>
      <c r="J839" s="13"/>
      <c r="K839" s="13"/>
    </row>
    <row r="840" ht="12.75" customHeight="1">
      <c r="C840" s="12"/>
      <c r="D840" s="13"/>
      <c r="E840" s="13"/>
      <c r="F840" s="13"/>
      <c r="G840" s="13"/>
      <c r="H840" s="13"/>
      <c r="I840" s="13"/>
      <c r="J840" s="13"/>
      <c r="K840" s="13"/>
    </row>
    <row r="841" ht="12.75" customHeight="1">
      <c r="C841" s="12"/>
      <c r="D841" s="13"/>
      <c r="E841" s="13"/>
      <c r="F841" s="13"/>
      <c r="G841" s="13"/>
      <c r="H841" s="13"/>
      <c r="I841" s="13"/>
      <c r="J841" s="13"/>
      <c r="K841" s="13"/>
    </row>
    <row r="842" ht="12.75" customHeight="1">
      <c r="C842" s="12"/>
      <c r="D842" s="13"/>
      <c r="E842" s="13"/>
      <c r="F842" s="13"/>
      <c r="G842" s="13"/>
      <c r="H842" s="13"/>
      <c r="I842" s="13"/>
      <c r="J842" s="13"/>
      <c r="K842" s="13"/>
    </row>
    <row r="843" ht="12.75" customHeight="1">
      <c r="C843" s="12"/>
      <c r="D843" s="13"/>
      <c r="E843" s="13"/>
      <c r="F843" s="13"/>
      <c r="G843" s="13"/>
      <c r="H843" s="13"/>
      <c r="I843" s="13"/>
      <c r="J843" s="13"/>
      <c r="K843" s="13"/>
    </row>
    <row r="844" ht="12.75" customHeight="1">
      <c r="C844" s="12"/>
      <c r="D844" s="13"/>
      <c r="E844" s="13"/>
      <c r="F844" s="13"/>
      <c r="G844" s="13"/>
      <c r="H844" s="13"/>
      <c r="I844" s="13"/>
      <c r="J844" s="13"/>
      <c r="K844" s="13"/>
    </row>
    <row r="845" ht="12.75" customHeight="1">
      <c r="C845" s="12"/>
      <c r="D845" s="13"/>
      <c r="E845" s="13"/>
      <c r="F845" s="13"/>
      <c r="G845" s="13"/>
      <c r="H845" s="13"/>
      <c r="I845" s="13"/>
      <c r="J845" s="13"/>
      <c r="K845" s="13"/>
    </row>
    <row r="846" ht="12.75" customHeight="1">
      <c r="C846" s="12"/>
      <c r="D846" s="13"/>
      <c r="E846" s="13"/>
      <c r="F846" s="13"/>
      <c r="G846" s="13"/>
      <c r="H846" s="13"/>
      <c r="I846" s="13"/>
      <c r="J846" s="13"/>
      <c r="K846" s="13"/>
    </row>
    <row r="847" ht="12.75" customHeight="1">
      <c r="C847" s="12"/>
      <c r="D847" s="13"/>
      <c r="E847" s="13"/>
      <c r="F847" s="13"/>
      <c r="G847" s="13"/>
      <c r="H847" s="13"/>
      <c r="I847" s="13"/>
      <c r="J847" s="13"/>
      <c r="K847" s="13"/>
    </row>
    <row r="848" ht="12.75" customHeight="1">
      <c r="C848" s="12"/>
      <c r="D848" s="13"/>
      <c r="E848" s="13"/>
      <c r="F848" s="13"/>
      <c r="G848" s="13"/>
      <c r="H848" s="13"/>
      <c r="I848" s="13"/>
      <c r="J848" s="13"/>
      <c r="K848" s="13"/>
    </row>
    <row r="849" ht="12.75" customHeight="1">
      <c r="C849" s="12"/>
      <c r="D849" s="13"/>
      <c r="E849" s="13"/>
      <c r="F849" s="13"/>
      <c r="G849" s="13"/>
      <c r="H849" s="13"/>
      <c r="I849" s="13"/>
      <c r="J849" s="13"/>
      <c r="K849" s="13"/>
    </row>
    <row r="850" ht="12.75" customHeight="1">
      <c r="C850" s="12"/>
      <c r="D850" s="13"/>
      <c r="E850" s="13"/>
      <c r="F850" s="13"/>
      <c r="G850" s="13"/>
      <c r="H850" s="13"/>
      <c r="I850" s="13"/>
      <c r="J850" s="13"/>
      <c r="K850" s="13"/>
    </row>
    <row r="851" ht="12.75" customHeight="1">
      <c r="C851" s="12"/>
      <c r="D851" s="13"/>
      <c r="E851" s="13"/>
      <c r="F851" s="13"/>
      <c r="G851" s="13"/>
      <c r="H851" s="13"/>
      <c r="I851" s="13"/>
      <c r="J851" s="13"/>
      <c r="K851" s="13"/>
    </row>
    <row r="852" ht="12.75" customHeight="1">
      <c r="C852" s="12"/>
      <c r="D852" s="13"/>
      <c r="E852" s="13"/>
      <c r="F852" s="13"/>
      <c r="G852" s="13"/>
      <c r="H852" s="13"/>
      <c r="I852" s="13"/>
      <c r="J852" s="13"/>
      <c r="K852" s="13"/>
    </row>
    <row r="853" ht="12.75" customHeight="1">
      <c r="C853" s="12"/>
      <c r="D853" s="13"/>
      <c r="E853" s="13"/>
      <c r="F853" s="13"/>
      <c r="G853" s="13"/>
      <c r="H853" s="13"/>
      <c r="I853" s="13"/>
      <c r="J853" s="13"/>
      <c r="K853" s="13"/>
    </row>
    <row r="854" ht="12.75" customHeight="1">
      <c r="C854" s="12"/>
      <c r="D854" s="13"/>
      <c r="E854" s="13"/>
      <c r="F854" s="13"/>
      <c r="G854" s="13"/>
      <c r="H854" s="13"/>
      <c r="I854" s="13"/>
      <c r="J854" s="13"/>
      <c r="K854" s="13"/>
    </row>
    <row r="855" ht="12.75" customHeight="1">
      <c r="C855" s="12"/>
      <c r="D855" s="13"/>
      <c r="E855" s="13"/>
      <c r="F855" s="13"/>
      <c r="G855" s="13"/>
      <c r="H855" s="13"/>
      <c r="I855" s="13"/>
      <c r="J855" s="13"/>
      <c r="K855" s="13"/>
    </row>
    <row r="856" ht="12.75" customHeight="1">
      <c r="C856" s="12"/>
      <c r="D856" s="13"/>
      <c r="E856" s="13"/>
      <c r="F856" s="13"/>
      <c r="G856" s="13"/>
      <c r="H856" s="13"/>
      <c r="I856" s="13"/>
      <c r="J856" s="13"/>
      <c r="K856" s="13"/>
    </row>
    <row r="857" ht="12.75" customHeight="1">
      <c r="C857" s="12"/>
      <c r="D857" s="13"/>
      <c r="E857" s="13"/>
      <c r="F857" s="13"/>
      <c r="G857" s="13"/>
      <c r="H857" s="13"/>
      <c r="I857" s="13"/>
      <c r="J857" s="13"/>
      <c r="K857" s="13"/>
    </row>
    <row r="858" ht="12.75" customHeight="1">
      <c r="C858" s="12"/>
      <c r="D858" s="13"/>
      <c r="E858" s="13"/>
      <c r="F858" s="13"/>
      <c r="G858" s="13"/>
      <c r="H858" s="13"/>
      <c r="I858" s="13"/>
      <c r="J858" s="13"/>
      <c r="K858" s="13"/>
    </row>
    <row r="859" ht="12.75" customHeight="1">
      <c r="C859" s="12"/>
      <c r="D859" s="13"/>
      <c r="E859" s="13"/>
      <c r="F859" s="13"/>
      <c r="G859" s="13"/>
      <c r="H859" s="13"/>
      <c r="I859" s="13"/>
      <c r="J859" s="13"/>
      <c r="K859" s="13"/>
    </row>
    <row r="860" ht="12.75" customHeight="1">
      <c r="C860" s="12"/>
      <c r="D860" s="13"/>
      <c r="E860" s="13"/>
      <c r="F860" s="13"/>
      <c r="G860" s="13"/>
      <c r="H860" s="13"/>
      <c r="I860" s="13"/>
      <c r="J860" s="13"/>
      <c r="K860" s="13"/>
    </row>
    <row r="861" ht="12.75" customHeight="1">
      <c r="C861" s="12"/>
      <c r="D861" s="13"/>
      <c r="E861" s="13"/>
      <c r="F861" s="13"/>
      <c r="G861" s="13"/>
      <c r="H861" s="13"/>
      <c r="I861" s="13"/>
      <c r="J861" s="13"/>
      <c r="K861" s="13"/>
    </row>
    <row r="862" ht="12.75" customHeight="1">
      <c r="C862" s="12"/>
      <c r="D862" s="13"/>
      <c r="E862" s="13"/>
      <c r="F862" s="13"/>
      <c r="G862" s="13"/>
      <c r="H862" s="13"/>
      <c r="I862" s="13"/>
      <c r="J862" s="13"/>
      <c r="K862" s="13"/>
    </row>
    <row r="863" ht="12.75" customHeight="1">
      <c r="C863" s="12"/>
      <c r="D863" s="13"/>
      <c r="E863" s="13"/>
      <c r="F863" s="13"/>
      <c r="G863" s="13"/>
      <c r="H863" s="13"/>
      <c r="I863" s="13"/>
      <c r="J863" s="13"/>
      <c r="K863" s="13"/>
    </row>
    <row r="864" ht="12.75" customHeight="1">
      <c r="C864" s="12"/>
      <c r="D864" s="13"/>
      <c r="E864" s="13"/>
      <c r="F864" s="13"/>
      <c r="G864" s="13"/>
      <c r="H864" s="13"/>
      <c r="I864" s="13"/>
      <c r="J864" s="13"/>
      <c r="K864" s="13"/>
    </row>
    <row r="865" ht="12.75" customHeight="1">
      <c r="C865" s="12"/>
      <c r="D865" s="13"/>
      <c r="E865" s="13"/>
      <c r="F865" s="13"/>
      <c r="G865" s="13"/>
      <c r="H865" s="13"/>
      <c r="I865" s="13"/>
      <c r="J865" s="13"/>
      <c r="K865" s="13"/>
    </row>
    <row r="866" ht="12.75" customHeight="1">
      <c r="C866" s="12"/>
      <c r="D866" s="13"/>
      <c r="E866" s="13"/>
      <c r="F866" s="13"/>
      <c r="G866" s="13"/>
      <c r="H866" s="13"/>
      <c r="I866" s="13"/>
      <c r="J866" s="13"/>
      <c r="K866" s="13"/>
    </row>
    <row r="867" ht="12.75" customHeight="1">
      <c r="C867" s="12"/>
      <c r="D867" s="13"/>
      <c r="E867" s="13"/>
      <c r="F867" s="13"/>
      <c r="G867" s="13"/>
      <c r="H867" s="13"/>
      <c r="I867" s="13"/>
      <c r="J867" s="13"/>
      <c r="K867" s="13"/>
    </row>
    <row r="868" ht="12.75" customHeight="1">
      <c r="C868" s="12"/>
      <c r="D868" s="13"/>
      <c r="E868" s="13"/>
      <c r="F868" s="13"/>
      <c r="G868" s="13"/>
      <c r="H868" s="13"/>
      <c r="I868" s="13"/>
      <c r="J868" s="13"/>
      <c r="K868" s="13"/>
    </row>
    <row r="869" ht="12.75" customHeight="1">
      <c r="C869" s="12"/>
      <c r="D869" s="13"/>
      <c r="E869" s="13"/>
      <c r="F869" s="13"/>
      <c r="G869" s="13"/>
      <c r="H869" s="13"/>
      <c r="I869" s="13"/>
      <c r="J869" s="13"/>
      <c r="K869" s="13"/>
    </row>
    <row r="870" ht="12.75" customHeight="1">
      <c r="C870" s="12"/>
      <c r="D870" s="13"/>
      <c r="E870" s="13"/>
      <c r="F870" s="13"/>
      <c r="G870" s="13"/>
      <c r="H870" s="13"/>
      <c r="I870" s="13"/>
      <c r="J870" s="13"/>
      <c r="K870" s="13"/>
    </row>
    <row r="871" ht="12.75" customHeight="1">
      <c r="C871" s="12"/>
      <c r="D871" s="13"/>
      <c r="E871" s="13"/>
      <c r="F871" s="13"/>
      <c r="G871" s="13"/>
      <c r="H871" s="13"/>
      <c r="I871" s="13"/>
      <c r="J871" s="13"/>
      <c r="K871" s="13"/>
    </row>
    <row r="872" ht="12.75" customHeight="1">
      <c r="C872" s="12"/>
      <c r="D872" s="13"/>
      <c r="E872" s="13"/>
      <c r="F872" s="13"/>
      <c r="G872" s="13"/>
      <c r="H872" s="13"/>
      <c r="I872" s="13"/>
      <c r="J872" s="13"/>
      <c r="K872" s="13"/>
    </row>
    <row r="873" ht="12.75" customHeight="1">
      <c r="C873" s="12"/>
      <c r="D873" s="13"/>
      <c r="E873" s="13"/>
      <c r="F873" s="13"/>
      <c r="G873" s="13"/>
      <c r="H873" s="13"/>
      <c r="I873" s="13"/>
      <c r="J873" s="13"/>
      <c r="K873" s="13"/>
    </row>
    <row r="874" ht="12.75" customHeight="1">
      <c r="C874" s="12"/>
      <c r="D874" s="13"/>
      <c r="E874" s="13"/>
      <c r="F874" s="13"/>
      <c r="G874" s="13"/>
      <c r="H874" s="13"/>
      <c r="I874" s="13"/>
      <c r="J874" s="13"/>
      <c r="K874" s="13"/>
    </row>
    <row r="875" ht="12.75" customHeight="1">
      <c r="C875" s="12"/>
      <c r="D875" s="13"/>
      <c r="E875" s="13"/>
      <c r="F875" s="13"/>
      <c r="G875" s="13"/>
      <c r="H875" s="13"/>
      <c r="I875" s="13"/>
      <c r="J875" s="13"/>
      <c r="K875" s="13"/>
    </row>
    <row r="876" ht="12.75" customHeight="1">
      <c r="C876" s="12"/>
      <c r="D876" s="13"/>
      <c r="E876" s="13"/>
      <c r="F876" s="13"/>
      <c r="G876" s="13"/>
      <c r="H876" s="13"/>
      <c r="I876" s="13"/>
      <c r="J876" s="13"/>
      <c r="K876" s="13"/>
    </row>
    <row r="877" ht="12.75" customHeight="1">
      <c r="C877" s="12"/>
      <c r="D877" s="13"/>
      <c r="E877" s="13"/>
      <c r="F877" s="13"/>
      <c r="G877" s="13"/>
      <c r="H877" s="13"/>
      <c r="I877" s="13"/>
      <c r="J877" s="13"/>
      <c r="K877" s="13"/>
    </row>
    <row r="878" ht="12.75" customHeight="1">
      <c r="C878" s="12"/>
      <c r="D878" s="13"/>
      <c r="E878" s="13"/>
      <c r="F878" s="13"/>
      <c r="G878" s="13"/>
      <c r="H878" s="13"/>
      <c r="I878" s="13"/>
      <c r="J878" s="13"/>
      <c r="K878" s="13"/>
    </row>
    <row r="879" ht="12.75" customHeight="1">
      <c r="C879" s="12"/>
      <c r="D879" s="13"/>
      <c r="E879" s="13"/>
      <c r="F879" s="13"/>
      <c r="G879" s="13"/>
      <c r="H879" s="13"/>
      <c r="I879" s="13"/>
      <c r="J879" s="13"/>
      <c r="K879" s="13"/>
    </row>
    <row r="880" ht="12.75" customHeight="1">
      <c r="C880" s="12"/>
      <c r="D880" s="13"/>
      <c r="E880" s="13"/>
      <c r="F880" s="13"/>
      <c r="G880" s="13"/>
      <c r="H880" s="13"/>
      <c r="I880" s="13"/>
      <c r="J880" s="13"/>
      <c r="K880" s="13"/>
    </row>
    <row r="881" ht="12.75" customHeight="1">
      <c r="C881" s="12"/>
      <c r="D881" s="13"/>
      <c r="E881" s="13"/>
      <c r="F881" s="13"/>
      <c r="G881" s="13"/>
      <c r="H881" s="13"/>
      <c r="I881" s="13"/>
      <c r="J881" s="13"/>
      <c r="K881" s="13"/>
    </row>
    <row r="882" ht="12.75" customHeight="1">
      <c r="C882" s="12"/>
      <c r="D882" s="13"/>
      <c r="E882" s="13"/>
      <c r="F882" s="13"/>
      <c r="G882" s="13"/>
      <c r="H882" s="13"/>
      <c r="I882" s="13"/>
      <c r="J882" s="13"/>
      <c r="K882" s="13"/>
    </row>
    <row r="883" ht="12.75" customHeight="1">
      <c r="C883" s="12"/>
      <c r="D883" s="13"/>
      <c r="E883" s="13"/>
      <c r="F883" s="13"/>
      <c r="G883" s="13"/>
      <c r="H883" s="13"/>
      <c r="I883" s="13"/>
      <c r="J883" s="13"/>
      <c r="K883" s="13"/>
    </row>
    <row r="884" ht="12.75" customHeight="1">
      <c r="C884" s="12"/>
      <c r="D884" s="13"/>
      <c r="E884" s="13"/>
      <c r="F884" s="13"/>
      <c r="G884" s="13"/>
      <c r="H884" s="13"/>
      <c r="I884" s="13"/>
      <c r="J884" s="13"/>
      <c r="K884" s="13"/>
    </row>
    <row r="885" ht="12.75" customHeight="1">
      <c r="C885" s="12"/>
      <c r="D885" s="13"/>
      <c r="E885" s="13"/>
      <c r="F885" s="13"/>
      <c r="G885" s="13"/>
      <c r="H885" s="13"/>
      <c r="I885" s="13"/>
      <c r="J885" s="13"/>
      <c r="K885" s="13"/>
    </row>
    <row r="886" ht="12.75" customHeight="1">
      <c r="C886" s="12"/>
      <c r="D886" s="13"/>
      <c r="E886" s="13"/>
      <c r="F886" s="13"/>
      <c r="G886" s="13"/>
      <c r="H886" s="13"/>
      <c r="I886" s="13"/>
      <c r="J886" s="13"/>
      <c r="K886" s="13"/>
    </row>
    <row r="887" ht="12.75" customHeight="1">
      <c r="C887" s="12"/>
      <c r="D887" s="13"/>
      <c r="E887" s="13"/>
      <c r="F887" s="13"/>
      <c r="G887" s="13"/>
      <c r="H887" s="13"/>
      <c r="I887" s="13"/>
      <c r="J887" s="13"/>
      <c r="K887" s="13"/>
    </row>
    <row r="888" ht="12.75" customHeight="1">
      <c r="C888" s="12"/>
      <c r="D888" s="13"/>
      <c r="E888" s="13"/>
      <c r="F888" s="13"/>
      <c r="G888" s="13"/>
      <c r="H888" s="13"/>
      <c r="I888" s="13"/>
      <c r="J888" s="13"/>
      <c r="K888" s="13"/>
    </row>
    <row r="889" ht="12.75" customHeight="1">
      <c r="C889" s="12"/>
      <c r="D889" s="13"/>
      <c r="E889" s="13"/>
      <c r="F889" s="13"/>
      <c r="G889" s="13"/>
      <c r="H889" s="13"/>
      <c r="I889" s="13"/>
      <c r="J889" s="13"/>
      <c r="K889" s="13"/>
    </row>
    <row r="890" ht="12.75" customHeight="1">
      <c r="C890" s="12"/>
      <c r="D890" s="13"/>
      <c r="E890" s="13"/>
      <c r="F890" s="13"/>
      <c r="G890" s="13"/>
      <c r="H890" s="13"/>
      <c r="I890" s="13"/>
      <c r="J890" s="13"/>
      <c r="K890" s="13"/>
    </row>
    <row r="891" ht="12.75" customHeight="1">
      <c r="C891" s="12"/>
      <c r="D891" s="13"/>
      <c r="E891" s="13"/>
      <c r="F891" s="13"/>
      <c r="G891" s="13"/>
      <c r="H891" s="13"/>
      <c r="I891" s="13"/>
      <c r="J891" s="13"/>
      <c r="K891" s="13"/>
    </row>
    <row r="892" ht="12.75" customHeight="1">
      <c r="C892" s="12"/>
      <c r="D892" s="13"/>
      <c r="E892" s="13"/>
      <c r="F892" s="13"/>
      <c r="G892" s="13"/>
      <c r="H892" s="13"/>
      <c r="I892" s="13"/>
      <c r="J892" s="13"/>
      <c r="K892" s="13"/>
    </row>
    <row r="893" ht="12.75" customHeight="1">
      <c r="C893" s="12"/>
      <c r="D893" s="13"/>
      <c r="E893" s="13"/>
      <c r="F893" s="13"/>
      <c r="G893" s="13"/>
      <c r="H893" s="13"/>
      <c r="I893" s="13"/>
      <c r="J893" s="13"/>
      <c r="K893" s="13"/>
    </row>
    <row r="894" ht="12.75" customHeight="1">
      <c r="C894" s="12"/>
      <c r="D894" s="13"/>
      <c r="E894" s="13"/>
      <c r="F894" s="13"/>
      <c r="G894" s="13"/>
      <c r="H894" s="13"/>
      <c r="I894" s="13"/>
      <c r="J894" s="13"/>
      <c r="K894" s="13"/>
    </row>
    <row r="895" ht="12.75" customHeight="1">
      <c r="C895" s="12"/>
      <c r="D895" s="13"/>
      <c r="E895" s="13"/>
      <c r="F895" s="13"/>
      <c r="G895" s="13"/>
      <c r="H895" s="13"/>
      <c r="I895" s="13"/>
      <c r="J895" s="13"/>
      <c r="K895" s="13"/>
    </row>
    <row r="896" ht="12.75" customHeight="1">
      <c r="C896" s="12"/>
      <c r="D896" s="13"/>
      <c r="E896" s="13"/>
      <c r="F896" s="13"/>
      <c r="G896" s="13"/>
      <c r="H896" s="13"/>
      <c r="I896" s="13"/>
      <c r="J896" s="13"/>
      <c r="K896" s="13"/>
    </row>
    <row r="897" ht="12.75" customHeight="1">
      <c r="C897" s="12"/>
      <c r="D897" s="13"/>
      <c r="E897" s="13"/>
      <c r="F897" s="13"/>
      <c r="G897" s="13"/>
      <c r="H897" s="13"/>
      <c r="I897" s="13"/>
      <c r="J897" s="13"/>
      <c r="K897" s="13"/>
    </row>
    <row r="898" ht="12.75" customHeight="1">
      <c r="C898" s="12"/>
      <c r="D898" s="13"/>
      <c r="E898" s="13"/>
      <c r="F898" s="13"/>
      <c r="G898" s="13"/>
      <c r="H898" s="13"/>
      <c r="I898" s="13"/>
      <c r="J898" s="13"/>
      <c r="K898" s="13"/>
    </row>
    <row r="899" ht="12.75" customHeight="1">
      <c r="C899" s="12"/>
      <c r="D899" s="13"/>
      <c r="E899" s="13"/>
      <c r="F899" s="13"/>
      <c r="G899" s="13"/>
      <c r="H899" s="13"/>
      <c r="I899" s="13"/>
      <c r="J899" s="13"/>
      <c r="K899" s="13"/>
    </row>
    <row r="900" ht="12.75" customHeight="1">
      <c r="C900" s="12"/>
      <c r="D900" s="13"/>
      <c r="E900" s="13"/>
      <c r="F900" s="13"/>
      <c r="G900" s="13"/>
      <c r="H900" s="13"/>
      <c r="I900" s="13"/>
      <c r="J900" s="13"/>
      <c r="K900" s="13"/>
    </row>
    <row r="901" ht="12.75" customHeight="1">
      <c r="C901" s="12"/>
      <c r="D901" s="13"/>
      <c r="E901" s="13"/>
      <c r="F901" s="13"/>
      <c r="G901" s="13"/>
      <c r="H901" s="13"/>
      <c r="I901" s="13"/>
      <c r="J901" s="13"/>
      <c r="K901" s="13"/>
    </row>
    <row r="902" ht="12.75" customHeight="1">
      <c r="C902" s="12"/>
      <c r="D902" s="13"/>
      <c r="E902" s="13"/>
      <c r="F902" s="13"/>
      <c r="G902" s="13"/>
      <c r="H902" s="13"/>
      <c r="I902" s="13"/>
      <c r="J902" s="13"/>
      <c r="K902" s="13"/>
    </row>
    <row r="903" ht="12.75" customHeight="1">
      <c r="C903" s="12"/>
      <c r="D903" s="13"/>
      <c r="E903" s="13"/>
      <c r="F903" s="13"/>
      <c r="G903" s="13"/>
      <c r="H903" s="13"/>
      <c r="I903" s="13"/>
      <c r="J903" s="13"/>
      <c r="K903" s="13"/>
    </row>
    <row r="904" ht="12.75" customHeight="1">
      <c r="C904" s="12"/>
      <c r="D904" s="13"/>
      <c r="E904" s="13"/>
      <c r="F904" s="13"/>
      <c r="G904" s="13"/>
      <c r="H904" s="13"/>
      <c r="I904" s="13"/>
      <c r="J904" s="13"/>
      <c r="K904" s="13"/>
    </row>
    <row r="905" ht="12.75" customHeight="1">
      <c r="C905" s="12"/>
      <c r="D905" s="13"/>
      <c r="E905" s="13"/>
      <c r="F905" s="13"/>
      <c r="G905" s="13"/>
      <c r="H905" s="13"/>
      <c r="I905" s="13"/>
      <c r="J905" s="13"/>
      <c r="K905" s="13"/>
    </row>
    <row r="906" ht="12.75" customHeight="1">
      <c r="C906" s="12"/>
      <c r="D906" s="13"/>
      <c r="E906" s="13"/>
      <c r="F906" s="13"/>
      <c r="G906" s="13"/>
      <c r="H906" s="13"/>
      <c r="I906" s="13"/>
      <c r="J906" s="13"/>
      <c r="K906" s="13"/>
    </row>
    <row r="907" ht="12.75" customHeight="1">
      <c r="C907" s="12"/>
      <c r="D907" s="13"/>
      <c r="E907" s="13"/>
      <c r="F907" s="13"/>
      <c r="G907" s="13"/>
      <c r="H907" s="13"/>
      <c r="I907" s="13"/>
      <c r="J907" s="13"/>
      <c r="K907" s="13"/>
    </row>
    <row r="908" ht="12.75" customHeight="1">
      <c r="C908" s="12"/>
      <c r="D908" s="13"/>
      <c r="E908" s="13"/>
      <c r="F908" s="13"/>
      <c r="G908" s="13"/>
      <c r="H908" s="13"/>
      <c r="I908" s="13"/>
      <c r="J908" s="13"/>
      <c r="K908" s="13"/>
    </row>
    <row r="909" ht="12.75" customHeight="1">
      <c r="C909" s="12"/>
      <c r="D909" s="13"/>
      <c r="E909" s="13"/>
      <c r="F909" s="13"/>
      <c r="G909" s="13"/>
      <c r="H909" s="13"/>
      <c r="I909" s="13"/>
      <c r="J909" s="13"/>
      <c r="K909" s="13"/>
    </row>
    <row r="910" ht="12.75" customHeight="1">
      <c r="C910" s="12"/>
      <c r="D910" s="13"/>
      <c r="E910" s="13"/>
      <c r="F910" s="13"/>
      <c r="G910" s="13"/>
      <c r="H910" s="13"/>
      <c r="I910" s="13"/>
      <c r="J910" s="13"/>
      <c r="K910" s="13"/>
    </row>
    <row r="911" ht="12.75" customHeight="1">
      <c r="C911" s="12"/>
      <c r="D911" s="13"/>
      <c r="E911" s="13"/>
      <c r="F911" s="13"/>
      <c r="G911" s="13"/>
      <c r="H911" s="13"/>
      <c r="I911" s="13"/>
      <c r="J911" s="13"/>
      <c r="K911" s="13"/>
    </row>
    <row r="912" ht="12.75" customHeight="1">
      <c r="C912" s="12"/>
      <c r="D912" s="13"/>
      <c r="E912" s="13"/>
      <c r="F912" s="13"/>
      <c r="G912" s="13"/>
      <c r="H912" s="13"/>
      <c r="I912" s="13"/>
      <c r="J912" s="13"/>
      <c r="K912" s="13"/>
    </row>
    <row r="913" ht="12.75" customHeight="1">
      <c r="C913" s="12"/>
      <c r="D913" s="13"/>
      <c r="E913" s="13"/>
      <c r="F913" s="13"/>
      <c r="G913" s="13"/>
      <c r="H913" s="13"/>
      <c r="I913" s="13"/>
      <c r="J913" s="13"/>
      <c r="K913" s="13"/>
    </row>
    <row r="914" ht="12.75" customHeight="1">
      <c r="C914" s="12"/>
      <c r="D914" s="13"/>
      <c r="E914" s="13"/>
      <c r="F914" s="13"/>
      <c r="G914" s="13"/>
      <c r="H914" s="13"/>
      <c r="I914" s="13"/>
      <c r="J914" s="13"/>
      <c r="K914" s="13"/>
    </row>
    <row r="915" ht="12.75" customHeight="1">
      <c r="C915" s="12"/>
      <c r="D915" s="13"/>
      <c r="E915" s="13"/>
      <c r="F915" s="13"/>
      <c r="G915" s="13"/>
      <c r="H915" s="13"/>
      <c r="I915" s="13"/>
      <c r="J915" s="13"/>
      <c r="K915" s="13"/>
    </row>
    <row r="916" ht="12.75" customHeight="1">
      <c r="C916" s="12"/>
      <c r="D916" s="13"/>
      <c r="E916" s="13"/>
      <c r="F916" s="13"/>
      <c r="G916" s="13"/>
      <c r="H916" s="13"/>
      <c r="I916" s="13"/>
      <c r="J916" s="13"/>
      <c r="K916" s="13"/>
    </row>
    <row r="917" ht="12.75" customHeight="1">
      <c r="C917" s="12"/>
      <c r="D917" s="13"/>
      <c r="E917" s="13"/>
      <c r="F917" s="13"/>
      <c r="G917" s="13"/>
      <c r="H917" s="13"/>
      <c r="I917" s="13"/>
      <c r="J917" s="13"/>
      <c r="K917" s="13"/>
    </row>
    <row r="918" ht="12.75" customHeight="1">
      <c r="C918" s="12"/>
      <c r="D918" s="13"/>
      <c r="E918" s="13"/>
      <c r="F918" s="13"/>
      <c r="G918" s="13"/>
      <c r="H918" s="13"/>
      <c r="I918" s="13"/>
      <c r="J918" s="13"/>
      <c r="K918" s="13"/>
    </row>
    <row r="919" ht="12.75" customHeight="1">
      <c r="C919" s="12"/>
      <c r="D919" s="13"/>
      <c r="E919" s="13"/>
      <c r="F919" s="13"/>
      <c r="G919" s="13"/>
      <c r="H919" s="13"/>
      <c r="I919" s="13"/>
      <c r="J919" s="13"/>
      <c r="K919" s="13"/>
    </row>
    <row r="920" ht="12.75" customHeight="1">
      <c r="C920" s="12"/>
      <c r="D920" s="13"/>
      <c r="E920" s="13"/>
      <c r="F920" s="13"/>
      <c r="G920" s="13"/>
      <c r="H920" s="13"/>
      <c r="I920" s="13"/>
      <c r="J920" s="13"/>
      <c r="K920" s="13"/>
    </row>
    <row r="921" ht="12.75" customHeight="1">
      <c r="C921" s="12"/>
      <c r="D921" s="13"/>
      <c r="E921" s="13"/>
      <c r="F921" s="13"/>
      <c r="G921" s="13"/>
      <c r="H921" s="13"/>
      <c r="I921" s="13"/>
      <c r="J921" s="13"/>
      <c r="K921" s="13"/>
    </row>
    <row r="922" ht="12.75" customHeight="1">
      <c r="C922" s="12"/>
      <c r="D922" s="13"/>
      <c r="E922" s="13"/>
      <c r="F922" s="13"/>
      <c r="G922" s="13"/>
      <c r="H922" s="13"/>
      <c r="I922" s="13"/>
      <c r="J922" s="13"/>
      <c r="K922" s="13"/>
    </row>
    <row r="923" ht="12.75" customHeight="1">
      <c r="C923" s="12"/>
      <c r="D923" s="13"/>
      <c r="E923" s="13"/>
      <c r="F923" s="13"/>
      <c r="G923" s="13"/>
      <c r="H923" s="13"/>
      <c r="I923" s="13"/>
      <c r="J923" s="13"/>
      <c r="K923" s="13"/>
    </row>
    <row r="924" ht="12.75" customHeight="1">
      <c r="C924" s="12"/>
      <c r="D924" s="13"/>
      <c r="E924" s="13"/>
      <c r="F924" s="13"/>
      <c r="G924" s="13"/>
      <c r="H924" s="13"/>
      <c r="I924" s="13"/>
      <c r="J924" s="13"/>
      <c r="K924" s="13"/>
    </row>
    <row r="925" ht="12.75" customHeight="1">
      <c r="C925" s="12"/>
      <c r="D925" s="13"/>
      <c r="E925" s="13"/>
      <c r="F925" s="13"/>
      <c r="G925" s="13"/>
      <c r="H925" s="13"/>
      <c r="I925" s="13"/>
      <c r="J925" s="13"/>
      <c r="K925" s="13"/>
    </row>
    <row r="926" ht="12.75" customHeight="1">
      <c r="C926" s="12"/>
      <c r="D926" s="13"/>
      <c r="E926" s="13"/>
      <c r="F926" s="13"/>
      <c r="G926" s="13"/>
      <c r="H926" s="13"/>
      <c r="I926" s="13"/>
      <c r="J926" s="13"/>
      <c r="K926" s="13"/>
    </row>
    <row r="927" ht="12.75" customHeight="1">
      <c r="C927" s="12"/>
      <c r="D927" s="13"/>
      <c r="E927" s="13"/>
      <c r="F927" s="13"/>
      <c r="G927" s="13"/>
      <c r="H927" s="13"/>
      <c r="I927" s="13"/>
      <c r="J927" s="13"/>
      <c r="K927" s="13"/>
    </row>
    <row r="928" ht="12.75" customHeight="1">
      <c r="C928" s="12"/>
      <c r="D928" s="13"/>
      <c r="E928" s="13"/>
      <c r="F928" s="13"/>
      <c r="G928" s="13"/>
      <c r="H928" s="13"/>
      <c r="I928" s="13"/>
      <c r="J928" s="13"/>
      <c r="K928" s="13"/>
    </row>
    <row r="929" ht="12.75" customHeight="1">
      <c r="C929" s="12"/>
      <c r="D929" s="13"/>
      <c r="E929" s="13"/>
      <c r="F929" s="13"/>
      <c r="G929" s="13"/>
      <c r="H929" s="13"/>
      <c r="I929" s="13"/>
      <c r="J929" s="13"/>
      <c r="K929" s="13"/>
    </row>
    <row r="930" ht="12.75" customHeight="1">
      <c r="C930" s="12"/>
      <c r="D930" s="13"/>
      <c r="E930" s="13"/>
      <c r="F930" s="13"/>
      <c r="G930" s="13"/>
      <c r="H930" s="13"/>
      <c r="I930" s="13"/>
      <c r="J930" s="13"/>
      <c r="K930" s="13"/>
    </row>
    <row r="931" ht="12.75" customHeight="1">
      <c r="C931" s="12"/>
      <c r="D931" s="13"/>
      <c r="E931" s="13"/>
      <c r="F931" s="13"/>
      <c r="G931" s="13"/>
      <c r="H931" s="13"/>
      <c r="I931" s="13"/>
      <c r="J931" s="13"/>
      <c r="K931" s="13"/>
    </row>
    <row r="932" ht="12.75" customHeight="1">
      <c r="C932" s="12"/>
      <c r="D932" s="13"/>
      <c r="E932" s="13"/>
      <c r="F932" s="13"/>
      <c r="G932" s="13"/>
      <c r="H932" s="13"/>
      <c r="I932" s="13"/>
      <c r="J932" s="13"/>
      <c r="K932" s="13"/>
    </row>
    <row r="933" ht="12.75" customHeight="1">
      <c r="C933" s="12"/>
      <c r="D933" s="13"/>
      <c r="E933" s="13"/>
      <c r="F933" s="13"/>
      <c r="G933" s="13"/>
      <c r="H933" s="13"/>
      <c r="I933" s="13"/>
      <c r="J933" s="13"/>
      <c r="K933" s="13"/>
    </row>
    <row r="934" ht="12.75" customHeight="1">
      <c r="C934" s="12"/>
      <c r="D934" s="13"/>
      <c r="E934" s="13"/>
      <c r="F934" s="13"/>
      <c r="G934" s="13"/>
      <c r="H934" s="13"/>
      <c r="I934" s="13"/>
      <c r="J934" s="13"/>
      <c r="K934" s="13"/>
    </row>
    <row r="935" ht="12.75" customHeight="1">
      <c r="C935" s="12"/>
      <c r="D935" s="13"/>
      <c r="E935" s="13"/>
      <c r="F935" s="13"/>
      <c r="G935" s="13"/>
      <c r="H935" s="13"/>
      <c r="I935" s="13"/>
      <c r="J935" s="13"/>
      <c r="K935" s="13"/>
    </row>
    <row r="936" ht="12.75" customHeight="1">
      <c r="C936" s="12"/>
      <c r="D936" s="13"/>
      <c r="E936" s="13"/>
      <c r="F936" s="13"/>
      <c r="G936" s="13"/>
      <c r="H936" s="13"/>
      <c r="I936" s="13"/>
      <c r="J936" s="13"/>
      <c r="K936" s="13"/>
    </row>
    <row r="937" ht="12.75" customHeight="1">
      <c r="C937" s="12"/>
      <c r="D937" s="13"/>
      <c r="E937" s="13"/>
      <c r="F937" s="13"/>
      <c r="G937" s="13"/>
      <c r="H937" s="13"/>
      <c r="I937" s="13"/>
      <c r="J937" s="13"/>
      <c r="K937" s="13"/>
    </row>
    <row r="938" ht="12.75" customHeight="1">
      <c r="C938" s="12"/>
      <c r="D938" s="13"/>
      <c r="E938" s="13"/>
      <c r="F938" s="13"/>
      <c r="G938" s="13"/>
      <c r="H938" s="13"/>
      <c r="I938" s="13"/>
      <c r="J938" s="13"/>
      <c r="K938" s="13"/>
    </row>
    <row r="939" ht="12.75" customHeight="1">
      <c r="C939" s="12"/>
      <c r="D939" s="13"/>
      <c r="E939" s="13"/>
      <c r="F939" s="13"/>
      <c r="G939" s="13"/>
      <c r="H939" s="13"/>
      <c r="I939" s="13"/>
      <c r="J939" s="13"/>
      <c r="K939" s="13"/>
    </row>
    <row r="940" ht="12.75" customHeight="1">
      <c r="C940" s="12"/>
      <c r="D940" s="13"/>
      <c r="E940" s="13"/>
      <c r="F940" s="13"/>
      <c r="G940" s="13"/>
      <c r="H940" s="13"/>
      <c r="I940" s="13"/>
      <c r="J940" s="13"/>
      <c r="K940" s="13"/>
    </row>
    <row r="941" ht="12.75" customHeight="1">
      <c r="C941" s="12"/>
      <c r="D941" s="13"/>
      <c r="E941" s="13"/>
      <c r="F941" s="13"/>
      <c r="G941" s="13"/>
      <c r="H941" s="13"/>
      <c r="I941" s="13"/>
      <c r="J941" s="13"/>
      <c r="K941" s="13"/>
    </row>
    <row r="942" ht="12.75" customHeight="1">
      <c r="C942" s="12"/>
      <c r="D942" s="13"/>
      <c r="E942" s="13"/>
      <c r="F942" s="13"/>
      <c r="G942" s="13"/>
      <c r="H942" s="13"/>
      <c r="I942" s="13"/>
      <c r="J942" s="13"/>
      <c r="K942" s="13"/>
    </row>
    <row r="943" ht="12.75" customHeight="1">
      <c r="C943" s="12"/>
      <c r="D943" s="13"/>
      <c r="E943" s="13"/>
      <c r="F943" s="13"/>
      <c r="G943" s="13"/>
      <c r="H943" s="13"/>
      <c r="I943" s="13"/>
      <c r="J943" s="13"/>
      <c r="K943" s="13"/>
    </row>
    <row r="944" ht="12.75" customHeight="1">
      <c r="C944" s="12"/>
      <c r="D944" s="13"/>
      <c r="E944" s="13"/>
      <c r="F944" s="13"/>
      <c r="G944" s="13"/>
      <c r="H944" s="13"/>
      <c r="I944" s="13"/>
      <c r="J944" s="13"/>
      <c r="K944" s="13"/>
    </row>
    <row r="945" ht="12.75" customHeight="1">
      <c r="C945" s="12"/>
      <c r="D945" s="13"/>
      <c r="E945" s="13"/>
      <c r="F945" s="13"/>
      <c r="G945" s="13"/>
      <c r="H945" s="13"/>
      <c r="I945" s="13"/>
      <c r="J945" s="13"/>
      <c r="K945" s="13"/>
    </row>
    <row r="946" ht="12.75" customHeight="1">
      <c r="C946" s="12"/>
      <c r="D946" s="13"/>
      <c r="E946" s="13"/>
      <c r="F946" s="13"/>
      <c r="G946" s="13"/>
      <c r="H946" s="13"/>
      <c r="I946" s="13"/>
      <c r="J946" s="13"/>
      <c r="K946" s="13"/>
    </row>
    <row r="947" ht="12.75" customHeight="1">
      <c r="C947" s="12"/>
      <c r="D947" s="13"/>
      <c r="E947" s="13"/>
      <c r="F947" s="13"/>
      <c r="G947" s="13"/>
      <c r="H947" s="13"/>
      <c r="I947" s="13"/>
      <c r="J947" s="13"/>
      <c r="K947" s="13"/>
    </row>
    <row r="948" ht="12.75" customHeight="1">
      <c r="C948" s="12"/>
      <c r="D948" s="13"/>
      <c r="E948" s="13"/>
      <c r="F948" s="13"/>
      <c r="G948" s="13"/>
      <c r="H948" s="13"/>
      <c r="I948" s="13"/>
      <c r="J948" s="13"/>
      <c r="K948" s="13"/>
    </row>
    <row r="949" ht="12.75" customHeight="1">
      <c r="C949" s="12"/>
      <c r="D949" s="13"/>
      <c r="E949" s="13"/>
      <c r="F949" s="13"/>
      <c r="G949" s="13"/>
      <c r="H949" s="13"/>
      <c r="I949" s="13"/>
      <c r="J949" s="13"/>
      <c r="K949" s="13"/>
    </row>
    <row r="950" ht="12.75" customHeight="1">
      <c r="C950" s="12"/>
      <c r="D950" s="13"/>
      <c r="E950" s="13"/>
      <c r="F950" s="13"/>
      <c r="G950" s="13"/>
      <c r="H950" s="13"/>
      <c r="I950" s="13"/>
      <c r="J950" s="13"/>
      <c r="K950" s="13"/>
    </row>
    <row r="951" ht="12.75" customHeight="1">
      <c r="C951" s="12"/>
      <c r="D951" s="13"/>
      <c r="E951" s="13"/>
      <c r="F951" s="13"/>
      <c r="G951" s="13"/>
      <c r="H951" s="13"/>
      <c r="I951" s="13"/>
      <c r="J951" s="13"/>
      <c r="K951" s="13"/>
    </row>
    <row r="952" ht="12.75" customHeight="1">
      <c r="C952" s="12"/>
      <c r="D952" s="13"/>
      <c r="E952" s="13"/>
      <c r="F952" s="13"/>
      <c r="G952" s="13"/>
      <c r="H952" s="13"/>
      <c r="I952" s="13"/>
      <c r="J952" s="13"/>
      <c r="K952" s="13"/>
    </row>
    <row r="953" ht="12.75" customHeight="1">
      <c r="C953" s="12"/>
      <c r="D953" s="13"/>
      <c r="E953" s="13"/>
      <c r="F953" s="13"/>
      <c r="G953" s="13"/>
      <c r="H953" s="13"/>
      <c r="I953" s="13"/>
      <c r="J953" s="13"/>
      <c r="K953" s="13"/>
    </row>
    <row r="954" ht="12.75" customHeight="1">
      <c r="C954" s="12"/>
      <c r="D954" s="13"/>
      <c r="E954" s="13"/>
      <c r="F954" s="13"/>
      <c r="G954" s="13"/>
      <c r="H954" s="13"/>
      <c r="I954" s="13"/>
      <c r="J954" s="13"/>
      <c r="K954" s="13"/>
    </row>
    <row r="955" ht="12.75" customHeight="1">
      <c r="C955" s="12"/>
      <c r="D955" s="13"/>
      <c r="E955" s="13"/>
      <c r="F955" s="13"/>
      <c r="G955" s="13"/>
      <c r="H955" s="13"/>
      <c r="I955" s="13"/>
      <c r="J955" s="13"/>
      <c r="K955" s="13"/>
    </row>
    <row r="956" ht="12.75" customHeight="1">
      <c r="C956" s="12"/>
      <c r="D956" s="13"/>
      <c r="E956" s="13"/>
      <c r="F956" s="13"/>
      <c r="G956" s="13"/>
      <c r="H956" s="13"/>
      <c r="I956" s="13"/>
      <c r="J956" s="13"/>
      <c r="K956" s="13"/>
    </row>
    <row r="957" ht="12.75" customHeight="1">
      <c r="C957" s="12"/>
      <c r="D957" s="13"/>
      <c r="E957" s="13"/>
      <c r="F957" s="13"/>
      <c r="G957" s="13"/>
      <c r="H957" s="13"/>
      <c r="I957" s="13"/>
      <c r="J957" s="13"/>
      <c r="K957" s="13"/>
    </row>
    <row r="958" ht="12.75" customHeight="1">
      <c r="C958" s="12"/>
      <c r="D958" s="13"/>
      <c r="E958" s="13"/>
      <c r="F958" s="13"/>
      <c r="G958" s="13"/>
      <c r="H958" s="13"/>
      <c r="I958" s="13"/>
      <c r="J958" s="13"/>
      <c r="K958" s="13"/>
    </row>
    <row r="959" ht="12.75" customHeight="1">
      <c r="C959" s="12"/>
      <c r="D959" s="13"/>
      <c r="E959" s="13"/>
      <c r="F959" s="13"/>
      <c r="G959" s="13"/>
      <c r="H959" s="13"/>
      <c r="I959" s="13"/>
      <c r="J959" s="13"/>
      <c r="K959" s="13"/>
    </row>
    <row r="960" ht="12.75" customHeight="1">
      <c r="C960" s="12"/>
      <c r="D960" s="13"/>
      <c r="E960" s="13"/>
      <c r="F960" s="13"/>
      <c r="G960" s="13"/>
      <c r="H960" s="13"/>
      <c r="I960" s="13"/>
      <c r="J960" s="13"/>
      <c r="K960" s="13"/>
    </row>
    <row r="961" ht="12.75" customHeight="1">
      <c r="C961" s="12"/>
      <c r="D961" s="13"/>
      <c r="E961" s="13"/>
      <c r="F961" s="13"/>
      <c r="G961" s="13"/>
      <c r="H961" s="13"/>
      <c r="I961" s="13"/>
      <c r="J961" s="13"/>
      <c r="K961" s="13"/>
    </row>
    <row r="962" ht="12.75" customHeight="1">
      <c r="C962" s="12"/>
      <c r="D962" s="13"/>
      <c r="E962" s="13"/>
      <c r="F962" s="13"/>
      <c r="G962" s="13"/>
      <c r="H962" s="13"/>
      <c r="I962" s="13"/>
      <c r="J962" s="13"/>
      <c r="K962" s="13"/>
    </row>
    <row r="963" ht="12.75" customHeight="1">
      <c r="C963" s="12"/>
      <c r="D963" s="13"/>
      <c r="E963" s="13"/>
      <c r="F963" s="13"/>
      <c r="G963" s="13"/>
      <c r="H963" s="13"/>
      <c r="I963" s="13"/>
      <c r="J963" s="13"/>
      <c r="K963" s="13"/>
    </row>
    <row r="964" ht="12.75" customHeight="1">
      <c r="C964" s="12"/>
      <c r="D964" s="13"/>
      <c r="E964" s="13"/>
      <c r="F964" s="13"/>
      <c r="G964" s="13"/>
      <c r="H964" s="13"/>
      <c r="I964" s="13"/>
      <c r="J964" s="13"/>
      <c r="K964" s="13"/>
    </row>
    <row r="965" ht="12.75" customHeight="1">
      <c r="C965" s="12"/>
      <c r="D965" s="13"/>
      <c r="E965" s="13"/>
      <c r="F965" s="13"/>
      <c r="G965" s="13"/>
      <c r="H965" s="13"/>
      <c r="I965" s="13"/>
      <c r="J965" s="13"/>
      <c r="K965" s="13"/>
    </row>
    <row r="966" ht="12.75" customHeight="1">
      <c r="C966" s="12"/>
      <c r="D966" s="13"/>
      <c r="E966" s="13"/>
      <c r="F966" s="13"/>
      <c r="G966" s="13"/>
      <c r="H966" s="13"/>
      <c r="I966" s="13"/>
      <c r="J966" s="13"/>
      <c r="K966" s="13"/>
    </row>
    <row r="967" ht="12.75" customHeight="1">
      <c r="C967" s="12"/>
      <c r="D967" s="13"/>
      <c r="E967" s="13"/>
      <c r="F967" s="13"/>
      <c r="G967" s="13"/>
      <c r="H967" s="13"/>
      <c r="I967" s="13"/>
      <c r="J967" s="13"/>
      <c r="K967" s="13"/>
    </row>
    <row r="968" ht="12.75" customHeight="1">
      <c r="C968" s="12"/>
      <c r="D968" s="13"/>
      <c r="E968" s="13"/>
      <c r="F968" s="13"/>
      <c r="G968" s="13"/>
      <c r="H968" s="13"/>
      <c r="I968" s="13"/>
      <c r="J968" s="13"/>
      <c r="K968" s="13"/>
    </row>
    <row r="969" ht="12.75" customHeight="1">
      <c r="C969" s="12"/>
      <c r="D969" s="13"/>
      <c r="E969" s="13"/>
      <c r="F969" s="13"/>
      <c r="G969" s="13"/>
      <c r="H969" s="13"/>
      <c r="I969" s="13"/>
      <c r="J969" s="13"/>
      <c r="K969" s="13"/>
    </row>
    <row r="970" ht="12.75" customHeight="1">
      <c r="C970" s="12"/>
      <c r="D970" s="13"/>
      <c r="E970" s="13"/>
      <c r="F970" s="13"/>
      <c r="G970" s="13"/>
      <c r="H970" s="13"/>
      <c r="I970" s="13"/>
      <c r="J970" s="13"/>
      <c r="K970" s="13"/>
    </row>
    <row r="971" ht="12.75" customHeight="1">
      <c r="C971" s="12"/>
      <c r="D971" s="13"/>
      <c r="E971" s="13"/>
      <c r="F971" s="13"/>
      <c r="G971" s="13"/>
      <c r="H971" s="13"/>
      <c r="I971" s="13"/>
      <c r="J971" s="13"/>
      <c r="K971" s="13"/>
    </row>
    <row r="972" ht="12.75" customHeight="1">
      <c r="C972" s="12"/>
      <c r="D972" s="13"/>
      <c r="E972" s="13"/>
      <c r="F972" s="13"/>
      <c r="G972" s="13"/>
      <c r="H972" s="13"/>
      <c r="I972" s="13"/>
      <c r="J972" s="13"/>
      <c r="K972" s="13"/>
    </row>
    <row r="973" ht="12.75" customHeight="1">
      <c r="C973" s="12"/>
      <c r="D973" s="13"/>
      <c r="E973" s="13"/>
      <c r="F973" s="13"/>
      <c r="G973" s="13"/>
      <c r="H973" s="13"/>
      <c r="I973" s="13"/>
      <c r="J973" s="13"/>
      <c r="K973" s="13"/>
    </row>
    <row r="974" ht="12.75" customHeight="1">
      <c r="C974" s="12"/>
      <c r="D974" s="13"/>
      <c r="E974" s="13"/>
      <c r="F974" s="13"/>
      <c r="G974" s="13"/>
      <c r="H974" s="13"/>
      <c r="I974" s="13"/>
      <c r="J974" s="13"/>
      <c r="K974" s="13"/>
    </row>
    <row r="975" ht="12.75" customHeight="1">
      <c r="C975" s="12"/>
      <c r="D975" s="13"/>
      <c r="E975" s="13"/>
      <c r="F975" s="13"/>
      <c r="G975" s="13"/>
      <c r="H975" s="13"/>
      <c r="I975" s="13"/>
      <c r="J975" s="13"/>
      <c r="K975" s="13"/>
    </row>
    <row r="976" ht="12.75" customHeight="1">
      <c r="C976" s="12"/>
      <c r="D976" s="13"/>
      <c r="E976" s="13"/>
      <c r="F976" s="13"/>
      <c r="G976" s="13"/>
      <c r="H976" s="13"/>
      <c r="I976" s="13"/>
      <c r="J976" s="13"/>
      <c r="K976" s="13"/>
    </row>
    <row r="977" ht="12.75" customHeight="1">
      <c r="C977" s="12"/>
      <c r="D977" s="13"/>
      <c r="E977" s="13"/>
      <c r="F977" s="13"/>
      <c r="G977" s="13"/>
      <c r="H977" s="13"/>
      <c r="I977" s="13"/>
      <c r="J977" s="13"/>
      <c r="K977" s="13"/>
    </row>
    <row r="978" ht="12.75" customHeight="1">
      <c r="C978" s="12"/>
      <c r="D978" s="13"/>
      <c r="E978" s="13"/>
      <c r="F978" s="13"/>
      <c r="G978" s="13"/>
      <c r="H978" s="13"/>
      <c r="I978" s="13"/>
      <c r="J978" s="13"/>
      <c r="K978" s="13"/>
    </row>
    <row r="979" ht="12.75" customHeight="1">
      <c r="C979" s="12"/>
      <c r="D979" s="13"/>
      <c r="E979" s="13"/>
      <c r="F979" s="13"/>
      <c r="G979" s="13"/>
      <c r="H979" s="13"/>
      <c r="I979" s="13"/>
      <c r="J979" s="13"/>
      <c r="K979" s="13"/>
    </row>
    <row r="980" ht="12.75" customHeight="1">
      <c r="C980" s="12"/>
      <c r="D980" s="13"/>
      <c r="E980" s="13"/>
      <c r="F980" s="13"/>
      <c r="G980" s="13"/>
      <c r="H980" s="13"/>
      <c r="I980" s="13"/>
      <c r="J980" s="13"/>
      <c r="K980" s="13"/>
    </row>
    <row r="981" ht="12.75" customHeight="1">
      <c r="C981" s="12"/>
      <c r="D981" s="13"/>
      <c r="E981" s="13"/>
      <c r="F981" s="13"/>
      <c r="G981" s="13"/>
      <c r="H981" s="13"/>
      <c r="I981" s="13"/>
      <c r="J981" s="13"/>
      <c r="K981" s="13"/>
    </row>
    <row r="982" ht="12.75" customHeight="1">
      <c r="C982" s="12"/>
      <c r="D982" s="13"/>
      <c r="E982" s="13"/>
      <c r="F982" s="13"/>
      <c r="G982" s="13"/>
      <c r="H982" s="13"/>
      <c r="I982" s="13"/>
      <c r="J982" s="13"/>
      <c r="K982" s="13"/>
    </row>
    <row r="983" ht="12.75" customHeight="1">
      <c r="C983" s="12"/>
      <c r="D983" s="13"/>
      <c r="E983" s="13"/>
      <c r="F983" s="13"/>
      <c r="G983" s="13"/>
      <c r="H983" s="13"/>
      <c r="I983" s="13"/>
      <c r="J983" s="13"/>
      <c r="K983" s="13"/>
    </row>
    <row r="984" ht="12.75" customHeight="1">
      <c r="C984" s="12"/>
      <c r="D984" s="13"/>
      <c r="E984" s="13"/>
      <c r="F984" s="13"/>
      <c r="G984" s="13"/>
      <c r="H984" s="13"/>
      <c r="I984" s="13"/>
      <c r="J984" s="13"/>
      <c r="K984" s="13"/>
    </row>
    <row r="985" ht="12.75" customHeight="1">
      <c r="C985" s="12"/>
      <c r="D985" s="13"/>
      <c r="E985" s="13"/>
      <c r="F985" s="13"/>
      <c r="G985" s="13"/>
      <c r="H985" s="13"/>
      <c r="I985" s="13"/>
      <c r="J985" s="13"/>
      <c r="K985" s="13"/>
    </row>
    <row r="986" ht="12.75" customHeight="1">
      <c r="C986" s="12"/>
      <c r="D986" s="13"/>
      <c r="E986" s="13"/>
      <c r="F986" s="13"/>
      <c r="G986" s="13"/>
      <c r="H986" s="13"/>
      <c r="I986" s="13"/>
      <c r="J986" s="13"/>
      <c r="K986" s="13"/>
    </row>
    <row r="987" ht="12.75" customHeight="1">
      <c r="C987" s="12"/>
      <c r="D987" s="13"/>
      <c r="E987" s="13"/>
      <c r="F987" s="13"/>
      <c r="G987" s="13"/>
      <c r="H987" s="13"/>
      <c r="I987" s="13"/>
      <c r="J987" s="13"/>
      <c r="K987" s="13"/>
    </row>
    <row r="988" ht="12.75" customHeight="1">
      <c r="C988" s="12"/>
      <c r="D988" s="13"/>
      <c r="E988" s="13"/>
      <c r="F988" s="13"/>
      <c r="G988" s="13"/>
      <c r="H988" s="13"/>
      <c r="I988" s="13"/>
      <c r="J988" s="13"/>
      <c r="K988" s="13"/>
    </row>
    <row r="989" ht="12.75" customHeight="1">
      <c r="C989" s="12"/>
      <c r="D989" s="13"/>
      <c r="E989" s="13"/>
      <c r="F989" s="13"/>
      <c r="G989" s="13"/>
      <c r="H989" s="13"/>
      <c r="I989" s="13"/>
      <c r="J989" s="13"/>
      <c r="K989" s="13"/>
    </row>
    <row r="990" ht="12.75" customHeight="1">
      <c r="C990" s="12"/>
      <c r="D990" s="13"/>
      <c r="E990" s="13"/>
      <c r="F990" s="13"/>
      <c r="G990" s="13"/>
      <c r="H990" s="13"/>
      <c r="I990" s="13"/>
      <c r="J990" s="13"/>
      <c r="K990" s="13"/>
    </row>
    <row r="991" ht="12.75" customHeight="1">
      <c r="C991" s="12"/>
      <c r="D991" s="13"/>
      <c r="E991" s="13"/>
      <c r="F991" s="13"/>
      <c r="G991" s="13"/>
      <c r="H991" s="13"/>
      <c r="I991" s="13"/>
      <c r="J991" s="13"/>
      <c r="K991" s="13"/>
    </row>
    <row r="992" ht="12.75" customHeight="1">
      <c r="C992" s="12"/>
      <c r="D992" s="13"/>
      <c r="E992" s="13"/>
      <c r="F992" s="13"/>
      <c r="G992" s="13"/>
      <c r="H992" s="13"/>
      <c r="I992" s="13"/>
      <c r="J992" s="13"/>
      <c r="K992" s="13"/>
    </row>
    <row r="993" ht="12.75" customHeight="1">
      <c r="C993" s="12"/>
      <c r="D993" s="13"/>
      <c r="E993" s="13"/>
      <c r="F993" s="13"/>
      <c r="G993" s="13"/>
      <c r="H993" s="13"/>
      <c r="I993" s="13"/>
      <c r="J993" s="13"/>
      <c r="K993" s="13"/>
    </row>
    <row r="994" ht="12.75" customHeight="1">
      <c r="C994" s="12"/>
      <c r="D994" s="13"/>
      <c r="E994" s="13"/>
      <c r="F994" s="13"/>
      <c r="G994" s="13"/>
      <c r="H994" s="13"/>
      <c r="I994" s="13"/>
      <c r="J994" s="13"/>
      <c r="K994" s="13"/>
    </row>
    <row r="995" ht="12.75" customHeight="1">
      <c r="C995" s="12"/>
      <c r="D995" s="13"/>
      <c r="E995" s="13"/>
      <c r="F995" s="13"/>
      <c r="G995" s="13"/>
      <c r="H995" s="13"/>
      <c r="I995" s="13"/>
      <c r="J995" s="13"/>
      <c r="K995" s="13"/>
    </row>
    <row r="996" ht="12.75" customHeight="1">
      <c r="C996" s="12"/>
      <c r="D996" s="13"/>
      <c r="E996" s="13"/>
      <c r="F996" s="13"/>
      <c r="G996" s="13"/>
      <c r="H996" s="13"/>
      <c r="I996" s="13"/>
      <c r="J996" s="13"/>
      <c r="K996" s="13"/>
    </row>
    <row r="997" ht="12.75" customHeight="1">
      <c r="C997" s="12"/>
      <c r="D997" s="13"/>
      <c r="E997" s="13"/>
      <c r="F997" s="13"/>
      <c r="G997" s="13"/>
      <c r="H997" s="13"/>
      <c r="I997" s="13"/>
      <c r="J997" s="13"/>
      <c r="K997" s="13"/>
    </row>
    <row r="998" ht="12.75" customHeight="1">
      <c r="C998" s="12"/>
      <c r="D998" s="13"/>
      <c r="E998" s="13"/>
      <c r="F998" s="13"/>
      <c r="G998" s="13"/>
      <c r="H998" s="13"/>
      <c r="I998" s="13"/>
      <c r="J998" s="13"/>
      <c r="K998" s="13"/>
    </row>
    <row r="999" ht="12.75" customHeight="1">
      <c r="C999" s="12"/>
      <c r="D999" s="13"/>
      <c r="E999" s="13"/>
      <c r="F999" s="13"/>
      <c r="G999" s="13"/>
      <c r="H999" s="13"/>
      <c r="I999" s="13"/>
      <c r="J999" s="13"/>
      <c r="K999" s="13"/>
    </row>
    <row r="1000" ht="12.75" customHeight="1">
      <c r="C1000" s="12"/>
      <c r="D1000" s="13"/>
      <c r="E1000" s="13"/>
      <c r="F1000" s="13"/>
      <c r="G1000" s="13"/>
      <c r="H1000" s="13"/>
      <c r="I1000" s="13"/>
      <c r="J1000" s="13"/>
      <c r="K1000" s="13"/>
    </row>
  </sheetData>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94.0"/>
  </cols>
  <sheetData>
    <row r="1">
      <c r="A1" s="53" t="s">
        <v>422</v>
      </c>
      <c r="B1" s="53" t="s">
        <v>423</v>
      </c>
      <c r="C1" s="54" t="s">
        <v>503</v>
      </c>
    </row>
    <row r="2">
      <c r="A2" s="59" t="s">
        <v>504</v>
      </c>
      <c r="B2" s="59" t="s">
        <v>427</v>
      </c>
      <c r="C2" s="60" t="s">
        <v>549</v>
      </c>
    </row>
    <row r="3" ht="62.25" customHeight="1">
      <c r="A3" s="61"/>
      <c r="B3" s="59" t="s">
        <v>430</v>
      </c>
      <c r="C3" s="62" t="s">
        <v>550</v>
      </c>
    </row>
    <row r="4">
      <c r="A4" s="59" t="s">
        <v>507</v>
      </c>
      <c r="B4" s="59" t="s">
        <v>508</v>
      </c>
      <c r="C4" s="60" t="s">
        <v>551</v>
      </c>
    </row>
    <row r="5">
      <c r="A5" s="61"/>
      <c r="B5" s="59" t="s">
        <v>436</v>
      </c>
      <c r="C5" s="60" t="s">
        <v>552</v>
      </c>
    </row>
    <row r="6">
      <c r="A6" s="59" t="s">
        <v>511</v>
      </c>
      <c r="B6" s="59" t="s">
        <v>440</v>
      </c>
      <c r="C6" s="60" t="s">
        <v>553</v>
      </c>
    </row>
    <row r="7">
      <c r="A7" s="59" t="s">
        <v>443</v>
      </c>
      <c r="B7" s="59" t="s">
        <v>444</v>
      </c>
      <c r="C7" s="60" t="s">
        <v>554</v>
      </c>
    </row>
    <row r="8">
      <c r="A8" s="61"/>
      <c r="B8" s="59" t="s">
        <v>508</v>
      </c>
      <c r="C8" s="60" t="s">
        <v>555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22.13"/>
    <col customWidth="1" min="3" max="3" width="107.5"/>
    <col customWidth="1" min="4" max="4" width="60.0"/>
    <col customWidth="1" min="5" max="5" width="60.88"/>
    <col customWidth="1" min="6" max="6" width="59.0"/>
    <col customWidth="1" min="7" max="7" width="55.75"/>
  </cols>
  <sheetData>
    <row r="1" ht="57.0" customHeight="1">
      <c r="A1" s="53" t="s">
        <v>422</v>
      </c>
      <c r="B1" s="53" t="s">
        <v>466</v>
      </c>
      <c r="C1" s="54" t="s">
        <v>467</v>
      </c>
      <c r="D1" s="54" t="s">
        <v>468</v>
      </c>
      <c r="E1" s="54" t="s">
        <v>469</v>
      </c>
      <c r="F1" s="63" t="s">
        <v>556</v>
      </c>
      <c r="G1" s="63" t="s">
        <v>471</v>
      </c>
      <c r="H1" s="64"/>
      <c r="I1" s="55"/>
      <c r="J1" s="55"/>
      <c r="K1" s="55"/>
      <c r="L1" s="55"/>
      <c r="M1" s="55"/>
      <c r="N1" s="55"/>
      <c r="O1" s="55"/>
      <c r="P1" s="55"/>
      <c r="Q1" s="55"/>
      <c r="R1" s="55"/>
      <c r="S1" s="55"/>
      <c r="T1" s="55"/>
      <c r="U1" s="55"/>
      <c r="V1" s="55"/>
      <c r="W1" s="55"/>
      <c r="X1" s="55"/>
      <c r="Y1" s="55"/>
    </row>
    <row r="2" ht="152.25" customHeight="1">
      <c r="A2" s="36" t="s">
        <v>472</v>
      </c>
      <c r="B2" s="36" t="s">
        <v>473</v>
      </c>
      <c r="C2" s="58" t="s">
        <v>557</v>
      </c>
      <c r="D2" s="37" t="s">
        <v>558</v>
      </c>
      <c r="E2" s="37" t="s">
        <v>559</v>
      </c>
      <c r="F2" s="65" t="s">
        <v>560</v>
      </c>
      <c r="G2" s="65" t="s">
        <v>561</v>
      </c>
      <c r="H2" s="57"/>
      <c r="I2" s="57"/>
      <c r="J2" s="57"/>
      <c r="K2" s="57"/>
      <c r="L2" s="57"/>
      <c r="M2" s="57"/>
      <c r="N2" s="57"/>
      <c r="O2" s="57"/>
      <c r="P2" s="57"/>
      <c r="Q2" s="57"/>
      <c r="R2" s="57"/>
      <c r="S2" s="57"/>
      <c r="T2" s="57"/>
      <c r="U2" s="57"/>
      <c r="V2" s="57"/>
      <c r="W2" s="57"/>
      <c r="X2" s="57"/>
      <c r="Y2" s="57"/>
    </row>
    <row r="3" ht="97.5" customHeight="1">
      <c r="A3" s="40"/>
      <c r="B3" s="36" t="s">
        <v>479</v>
      </c>
      <c r="C3" s="58" t="s">
        <v>562</v>
      </c>
      <c r="D3" s="37" t="s">
        <v>563</v>
      </c>
      <c r="E3" s="37" t="s">
        <v>564</v>
      </c>
      <c r="F3" s="65" t="s">
        <v>565</v>
      </c>
      <c r="G3" s="65" t="s">
        <v>566</v>
      </c>
      <c r="H3" s="57"/>
      <c r="I3" s="57"/>
      <c r="J3" s="57"/>
      <c r="K3" s="57"/>
      <c r="L3" s="57"/>
      <c r="M3" s="57"/>
      <c r="N3" s="57"/>
      <c r="O3" s="57"/>
      <c r="P3" s="57"/>
      <c r="Q3" s="57"/>
      <c r="R3" s="57"/>
      <c r="S3" s="57"/>
      <c r="T3" s="57"/>
      <c r="U3" s="57"/>
      <c r="V3" s="57"/>
      <c r="W3" s="57"/>
      <c r="X3" s="57"/>
      <c r="Y3" s="57"/>
    </row>
    <row r="4" ht="255.0" customHeight="1">
      <c r="A4" s="36"/>
      <c r="B4" s="36" t="s">
        <v>485</v>
      </c>
      <c r="C4" s="38" t="s">
        <v>567</v>
      </c>
      <c r="D4" s="37" t="s">
        <v>568</v>
      </c>
      <c r="E4" s="37" t="s">
        <v>569</v>
      </c>
      <c r="F4" s="65" t="s">
        <v>570</v>
      </c>
      <c r="G4" s="65" t="s">
        <v>571</v>
      </c>
      <c r="H4" s="57"/>
      <c r="I4" s="57"/>
      <c r="J4" s="57"/>
      <c r="K4" s="57"/>
      <c r="L4" s="57"/>
      <c r="M4" s="57"/>
      <c r="N4" s="57"/>
      <c r="O4" s="57"/>
      <c r="P4" s="57"/>
      <c r="Q4" s="57"/>
      <c r="R4" s="57"/>
      <c r="S4" s="57"/>
      <c r="T4" s="57"/>
      <c r="U4" s="57"/>
      <c r="V4" s="57"/>
      <c r="W4" s="57"/>
      <c r="X4" s="57"/>
      <c r="Y4" s="57"/>
    </row>
    <row r="5" ht="81.75" customHeight="1">
      <c r="A5" s="36" t="s">
        <v>443</v>
      </c>
      <c r="B5" s="36" t="s">
        <v>491</v>
      </c>
      <c r="C5" s="58" t="s">
        <v>572</v>
      </c>
      <c r="D5" s="66" t="s">
        <v>573</v>
      </c>
      <c r="E5" s="66" t="s">
        <v>574</v>
      </c>
      <c r="F5" s="65" t="s">
        <v>575</v>
      </c>
      <c r="G5" s="65" t="s">
        <v>576</v>
      </c>
      <c r="H5" s="57"/>
      <c r="I5" s="57"/>
      <c r="J5" s="57"/>
      <c r="K5" s="57"/>
      <c r="L5" s="57"/>
      <c r="M5" s="57"/>
      <c r="N5" s="57"/>
      <c r="O5" s="57"/>
      <c r="P5" s="57"/>
      <c r="Q5" s="57"/>
      <c r="R5" s="57"/>
      <c r="S5" s="57"/>
      <c r="T5" s="57"/>
      <c r="U5" s="57"/>
      <c r="V5" s="57"/>
      <c r="W5" s="57"/>
      <c r="X5" s="57"/>
      <c r="Y5" s="57"/>
    </row>
    <row r="6" ht="116.25" customHeight="1">
      <c r="A6" s="37"/>
      <c r="B6" s="36" t="s">
        <v>497</v>
      </c>
      <c r="C6" s="58" t="s">
        <v>577</v>
      </c>
      <c r="D6" s="66" t="s">
        <v>578</v>
      </c>
      <c r="E6" s="66" t="s">
        <v>579</v>
      </c>
      <c r="F6" s="65" t="s">
        <v>580</v>
      </c>
      <c r="G6" s="65" t="s">
        <v>581</v>
      </c>
      <c r="H6" s="57"/>
      <c r="I6" s="57"/>
      <c r="J6" s="57"/>
      <c r="K6" s="57"/>
      <c r="L6" s="57"/>
      <c r="M6" s="57"/>
      <c r="N6" s="57"/>
      <c r="O6" s="57"/>
      <c r="P6" s="57"/>
      <c r="Q6" s="57"/>
      <c r="R6" s="57"/>
      <c r="S6" s="57"/>
      <c r="T6" s="57"/>
      <c r="U6" s="57"/>
      <c r="V6" s="57"/>
      <c r="W6" s="57"/>
      <c r="X6" s="57"/>
      <c r="Y6" s="57"/>
    </row>
    <row r="7">
      <c r="A7" s="56"/>
      <c r="B7" s="56"/>
      <c r="C7" s="56"/>
      <c r="D7" s="56"/>
      <c r="E7" s="56"/>
      <c r="F7" s="67"/>
      <c r="G7" s="67"/>
      <c r="H7" s="56"/>
      <c r="I7" s="56"/>
      <c r="J7" s="56"/>
      <c r="K7" s="56"/>
      <c r="L7" s="56"/>
      <c r="M7" s="56"/>
      <c r="N7" s="56"/>
      <c r="O7" s="56"/>
      <c r="P7" s="56"/>
      <c r="Q7" s="56"/>
      <c r="R7" s="56"/>
      <c r="S7" s="56"/>
      <c r="T7" s="56"/>
      <c r="U7" s="56"/>
      <c r="V7" s="56"/>
      <c r="W7" s="56"/>
      <c r="X7" s="56"/>
      <c r="Y7" s="56"/>
    </row>
    <row r="8">
      <c r="A8" s="56"/>
      <c r="B8" s="56"/>
      <c r="C8" s="56"/>
      <c r="D8" s="56"/>
      <c r="E8" s="56"/>
      <c r="F8" s="67"/>
      <c r="G8" s="67"/>
      <c r="H8" s="56"/>
      <c r="I8" s="56"/>
      <c r="J8" s="56"/>
      <c r="K8" s="56"/>
      <c r="L8" s="56"/>
      <c r="M8" s="56"/>
      <c r="N8" s="56"/>
      <c r="O8" s="56"/>
      <c r="P8" s="56"/>
      <c r="Q8" s="56"/>
      <c r="R8" s="56"/>
      <c r="S8" s="56"/>
      <c r="T8" s="56"/>
      <c r="U8" s="56"/>
      <c r="V8" s="56"/>
      <c r="W8" s="56"/>
      <c r="X8" s="56"/>
      <c r="Y8" s="56"/>
    </row>
    <row r="9">
      <c r="A9" s="56"/>
      <c r="B9" s="56"/>
      <c r="C9" s="56"/>
      <c r="D9" s="56"/>
      <c r="E9" s="56"/>
      <c r="F9" s="67"/>
      <c r="G9" s="67"/>
      <c r="H9" s="56"/>
      <c r="I9" s="56"/>
      <c r="J9" s="56"/>
      <c r="K9" s="56"/>
      <c r="L9" s="56"/>
      <c r="M9" s="56"/>
      <c r="N9" s="56"/>
      <c r="O9" s="56"/>
      <c r="P9" s="56"/>
      <c r="Q9" s="56"/>
      <c r="R9" s="56"/>
      <c r="S9" s="56"/>
      <c r="T9" s="56"/>
      <c r="U9" s="56"/>
      <c r="V9" s="56"/>
      <c r="W9" s="56"/>
      <c r="X9" s="56"/>
      <c r="Y9" s="56"/>
    </row>
    <row r="10">
      <c r="E10" s="56"/>
      <c r="F10" s="67"/>
      <c r="G10" s="67"/>
      <c r="H10" s="56"/>
      <c r="I10" s="56"/>
      <c r="J10" s="56"/>
      <c r="K10" s="56"/>
      <c r="L10" s="56"/>
      <c r="M10" s="56"/>
      <c r="N10" s="56"/>
      <c r="O10" s="56"/>
      <c r="P10" s="56"/>
      <c r="Q10" s="56"/>
      <c r="R10" s="56"/>
      <c r="S10" s="56"/>
      <c r="T10" s="56"/>
      <c r="U10" s="56"/>
      <c r="V10" s="56"/>
      <c r="W10" s="56"/>
      <c r="X10" s="56"/>
      <c r="Y10" s="56"/>
    </row>
    <row r="11">
      <c r="E11" s="56"/>
      <c r="F11" s="67"/>
      <c r="G11" s="67"/>
      <c r="H11" s="56"/>
      <c r="I11" s="56"/>
      <c r="J11" s="56"/>
      <c r="K11" s="56"/>
      <c r="L11" s="56"/>
      <c r="M11" s="56"/>
      <c r="N11" s="56"/>
      <c r="O11" s="56"/>
      <c r="P11" s="56"/>
      <c r="Q11" s="56"/>
      <c r="R11" s="56"/>
      <c r="S11" s="56"/>
      <c r="T11" s="56"/>
      <c r="U11" s="56"/>
      <c r="V11" s="56"/>
      <c r="W11" s="56"/>
      <c r="X11" s="56"/>
      <c r="Y11" s="56"/>
    </row>
    <row r="12">
      <c r="E12" s="56"/>
      <c r="F12" s="67"/>
      <c r="G12" s="67"/>
      <c r="H12" s="57"/>
      <c r="I12" s="57"/>
      <c r="J12" s="57"/>
      <c r="K12" s="57"/>
      <c r="L12" s="57"/>
      <c r="M12" s="57"/>
      <c r="N12" s="57"/>
      <c r="O12" s="57"/>
      <c r="P12" s="57"/>
      <c r="Q12" s="57"/>
      <c r="R12" s="57"/>
      <c r="S12" s="57"/>
      <c r="T12" s="57"/>
      <c r="U12" s="57"/>
      <c r="V12" s="57"/>
      <c r="W12" s="57"/>
      <c r="X12" s="57"/>
      <c r="Y12" s="57"/>
    </row>
    <row r="13">
      <c r="E13" s="56"/>
      <c r="F13" s="67"/>
      <c r="G13" s="67"/>
      <c r="H13" s="56"/>
      <c r="I13" s="56"/>
      <c r="J13" s="56"/>
      <c r="K13" s="56"/>
      <c r="L13" s="56"/>
      <c r="M13" s="56"/>
      <c r="N13" s="56"/>
      <c r="O13" s="56"/>
      <c r="P13" s="56"/>
      <c r="Q13" s="56"/>
      <c r="R13" s="56"/>
      <c r="S13" s="56"/>
      <c r="T13" s="56"/>
      <c r="U13" s="56"/>
      <c r="V13" s="56"/>
      <c r="W13" s="56"/>
      <c r="X13" s="56"/>
      <c r="Y13" s="56"/>
    </row>
    <row r="14">
      <c r="E14" s="56"/>
      <c r="F14" s="67"/>
      <c r="G14" s="67"/>
      <c r="H14" s="56"/>
      <c r="I14" s="56"/>
      <c r="J14" s="56"/>
      <c r="K14" s="56"/>
      <c r="L14" s="56"/>
      <c r="M14" s="56"/>
      <c r="N14" s="56"/>
      <c r="O14" s="56"/>
      <c r="P14" s="56"/>
      <c r="Q14" s="56"/>
      <c r="R14" s="56"/>
      <c r="S14" s="56"/>
      <c r="T14" s="56"/>
      <c r="U14" s="56"/>
      <c r="V14" s="56"/>
      <c r="W14" s="56"/>
      <c r="X14" s="56"/>
      <c r="Y14" s="56"/>
    </row>
    <row r="15">
      <c r="E15" s="56"/>
      <c r="F15" s="67"/>
      <c r="G15" s="67"/>
      <c r="H15" s="56"/>
      <c r="I15" s="56"/>
      <c r="J15" s="56"/>
      <c r="K15" s="56"/>
      <c r="L15" s="56"/>
      <c r="M15" s="56"/>
      <c r="N15" s="56"/>
      <c r="O15" s="56"/>
      <c r="P15" s="56"/>
      <c r="Q15" s="56"/>
      <c r="R15" s="56"/>
      <c r="S15" s="56"/>
      <c r="T15" s="56"/>
      <c r="U15" s="56"/>
      <c r="V15" s="56"/>
      <c r="W15" s="56"/>
      <c r="X15" s="56"/>
      <c r="Y15" s="56"/>
    </row>
    <row r="16">
      <c r="E16" s="56"/>
      <c r="F16" s="67"/>
      <c r="G16" s="67"/>
      <c r="H16" s="56"/>
      <c r="I16" s="56"/>
      <c r="J16" s="56"/>
      <c r="K16" s="56"/>
      <c r="L16" s="56"/>
      <c r="M16" s="56"/>
      <c r="N16" s="56"/>
      <c r="O16" s="56"/>
      <c r="P16" s="56"/>
      <c r="Q16" s="56"/>
      <c r="R16" s="56"/>
      <c r="S16" s="56"/>
      <c r="T16" s="56"/>
      <c r="U16" s="56"/>
      <c r="V16" s="56"/>
      <c r="W16" s="56"/>
      <c r="X16" s="56"/>
      <c r="Y16" s="56"/>
    </row>
    <row r="17">
      <c r="E17" s="56"/>
      <c r="F17" s="67"/>
      <c r="G17" s="67"/>
      <c r="H17" s="56"/>
      <c r="I17" s="56"/>
      <c r="J17" s="56"/>
      <c r="K17" s="56"/>
      <c r="L17" s="56"/>
      <c r="M17" s="56"/>
      <c r="N17" s="56"/>
      <c r="O17" s="56"/>
      <c r="P17" s="56"/>
      <c r="Q17" s="56"/>
      <c r="R17" s="56"/>
      <c r="S17" s="56"/>
      <c r="T17" s="56"/>
      <c r="U17" s="56"/>
      <c r="V17" s="56"/>
      <c r="W17" s="56"/>
      <c r="X17" s="56"/>
      <c r="Y17" s="56"/>
    </row>
    <row r="18">
      <c r="E18" s="56"/>
      <c r="F18" s="67"/>
      <c r="G18" s="67"/>
      <c r="H18" s="56"/>
      <c r="I18" s="56"/>
      <c r="J18" s="56"/>
      <c r="K18" s="56"/>
      <c r="L18" s="56"/>
      <c r="M18" s="56"/>
      <c r="N18" s="56"/>
      <c r="O18" s="56"/>
      <c r="P18" s="56"/>
      <c r="Q18" s="56"/>
      <c r="R18" s="56"/>
      <c r="S18" s="56"/>
      <c r="T18" s="56"/>
      <c r="U18" s="56"/>
      <c r="V18" s="56"/>
      <c r="W18" s="56"/>
      <c r="X18" s="56"/>
      <c r="Y18" s="56"/>
    </row>
    <row r="19">
      <c r="A19" s="56"/>
      <c r="B19" s="56"/>
      <c r="C19" s="56"/>
      <c r="D19" s="56"/>
      <c r="E19" s="56"/>
      <c r="F19" s="67"/>
      <c r="G19" s="67"/>
      <c r="H19" s="56"/>
      <c r="I19" s="56"/>
      <c r="J19" s="56"/>
      <c r="K19" s="56"/>
      <c r="L19" s="56"/>
      <c r="M19" s="56"/>
      <c r="N19" s="56"/>
      <c r="O19" s="56"/>
      <c r="P19" s="56"/>
      <c r="Q19" s="56"/>
      <c r="R19" s="56"/>
      <c r="S19" s="56"/>
      <c r="T19" s="56"/>
      <c r="U19" s="56"/>
      <c r="V19" s="56"/>
      <c r="W19" s="56"/>
      <c r="X19" s="56"/>
      <c r="Y19" s="56"/>
    </row>
    <row r="20">
      <c r="A20" s="56"/>
      <c r="B20" s="56"/>
      <c r="C20" s="56"/>
      <c r="D20" s="56"/>
      <c r="E20" s="56"/>
      <c r="F20" s="68"/>
      <c r="G20" s="67"/>
      <c r="H20" s="56"/>
      <c r="I20" s="56"/>
      <c r="J20" s="56"/>
      <c r="K20" s="56"/>
      <c r="L20" s="56"/>
      <c r="M20" s="56"/>
      <c r="N20" s="56"/>
      <c r="O20" s="56"/>
      <c r="P20" s="56"/>
      <c r="Q20" s="56"/>
      <c r="R20" s="56"/>
      <c r="S20" s="56"/>
      <c r="T20" s="56"/>
      <c r="U20" s="56"/>
      <c r="V20" s="56"/>
      <c r="W20" s="56"/>
      <c r="X20" s="56"/>
      <c r="Y20" s="56"/>
    </row>
    <row r="21">
      <c r="A21" s="56"/>
      <c r="B21" s="56"/>
      <c r="C21" s="56"/>
      <c r="D21" s="56"/>
      <c r="E21" s="56"/>
      <c r="F21" s="68"/>
      <c r="G21" s="68"/>
      <c r="H21" s="56"/>
      <c r="I21" s="56"/>
      <c r="J21" s="56"/>
      <c r="K21" s="56"/>
      <c r="L21" s="56"/>
      <c r="M21" s="56"/>
      <c r="N21" s="56"/>
      <c r="O21" s="56"/>
      <c r="P21" s="56"/>
      <c r="Q21" s="56"/>
      <c r="R21" s="56"/>
      <c r="S21" s="56"/>
      <c r="T21" s="56"/>
      <c r="U21" s="56"/>
      <c r="V21" s="56"/>
      <c r="W21" s="56"/>
      <c r="X21" s="56"/>
      <c r="Y21" s="56"/>
    </row>
    <row r="22">
      <c r="A22" s="56"/>
      <c r="B22" s="56"/>
      <c r="C22" s="69"/>
      <c r="D22" s="70"/>
      <c r="E22" s="70"/>
      <c r="F22" s="71"/>
      <c r="G22" s="68"/>
      <c r="H22" s="56"/>
      <c r="I22" s="56"/>
      <c r="J22" s="56"/>
      <c r="K22" s="56"/>
      <c r="L22" s="56"/>
      <c r="M22" s="56"/>
      <c r="N22" s="56"/>
      <c r="O22" s="56"/>
      <c r="P22" s="56"/>
      <c r="Q22" s="56"/>
      <c r="R22" s="56"/>
      <c r="S22" s="56"/>
      <c r="T22" s="56"/>
      <c r="U22" s="56"/>
      <c r="V22" s="56"/>
      <c r="W22" s="56"/>
      <c r="X22" s="56"/>
      <c r="Y22" s="56"/>
    </row>
    <row r="23">
      <c r="A23" s="56"/>
      <c r="B23" s="72"/>
      <c r="C23" s="73"/>
      <c r="D23" s="70"/>
      <c r="E23" s="70"/>
      <c r="F23" s="71"/>
      <c r="G23" s="71"/>
      <c r="H23" s="56"/>
      <c r="I23" s="56"/>
      <c r="J23" s="56"/>
      <c r="K23" s="56"/>
      <c r="L23" s="56"/>
      <c r="M23" s="56"/>
      <c r="N23" s="56"/>
      <c r="O23" s="56"/>
      <c r="P23" s="56"/>
      <c r="Q23" s="56"/>
      <c r="R23" s="56"/>
      <c r="S23" s="56"/>
      <c r="T23" s="56"/>
      <c r="U23" s="56"/>
      <c r="V23" s="56"/>
      <c r="W23" s="56"/>
      <c r="X23" s="56"/>
      <c r="Y23" s="56"/>
    </row>
    <row r="24">
      <c r="A24" s="56"/>
      <c r="B24" s="56"/>
      <c r="C24" s="74"/>
      <c r="D24" s="75"/>
      <c r="E24" s="70"/>
      <c r="F24" s="71"/>
      <c r="G24" s="71"/>
      <c r="H24" s="56"/>
      <c r="I24" s="56"/>
      <c r="J24" s="56"/>
      <c r="K24" s="56"/>
      <c r="L24" s="56"/>
      <c r="M24" s="56"/>
      <c r="N24" s="56"/>
      <c r="O24" s="56"/>
      <c r="P24" s="56"/>
      <c r="Q24" s="56"/>
      <c r="R24" s="56"/>
      <c r="S24" s="56"/>
      <c r="T24" s="56"/>
      <c r="U24" s="56"/>
      <c r="V24" s="56"/>
      <c r="W24" s="56"/>
      <c r="X24" s="56"/>
      <c r="Y24" s="56"/>
    </row>
    <row r="25">
      <c r="A25" s="56"/>
      <c r="B25" s="56"/>
      <c r="C25" s="74"/>
      <c r="D25" s="75"/>
      <c r="E25" s="70"/>
      <c r="F25" s="71"/>
      <c r="G25" s="71"/>
      <c r="H25" s="56"/>
      <c r="I25" s="56"/>
      <c r="J25" s="56"/>
      <c r="K25" s="56"/>
      <c r="L25" s="56"/>
      <c r="M25" s="56"/>
      <c r="N25" s="56"/>
      <c r="O25" s="56"/>
      <c r="P25" s="56"/>
      <c r="Q25" s="56"/>
      <c r="R25" s="56"/>
      <c r="S25" s="56"/>
      <c r="T25" s="56"/>
      <c r="U25" s="56"/>
      <c r="V25" s="56"/>
      <c r="W25" s="56"/>
      <c r="X25" s="56"/>
      <c r="Y25" s="56"/>
    </row>
    <row r="26">
      <c r="A26" s="56"/>
      <c r="B26" s="56"/>
      <c r="C26" s="74"/>
      <c r="D26" s="75"/>
      <c r="E26" s="70"/>
      <c r="F26" s="71"/>
      <c r="G26" s="71"/>
      <c r="H26" s="56"/>
      <c r="I26" s="56"/>
      <c r="J26" s="56"/>
      <c r="K26" s="56"/>
      <c r="L26" s="56"/>
      <c r="M26" s="56"/>
      <c r="N26" s="56"/>
      <c r="O26" s="56"/>
      <c r="P26" s="56"/>
      <c r="Q26" s="56"/>
      <c r="R26" s="56"/>
      <c r="S26" s="56"/>
      <c r="T26" s="56"/>
      <c r="U26" s="56"/>
      <c r="V26" s="56"/>
      <c r="W26" s="56"/>
      <c r="X26" s="56"/>
      <c r="Y26" s="56"/>
    </row>
    <row r="27">
      <c r="A27" s="56"/>
      <c r="B27" s="56"/>
      <c r="C27" s="74"/>
      <c r="D27" s="75"/>
      <c r="E27" s="70"/>
      <c r="F27" s="71"/>
      <c r="G27" s="71"/>
      <c r="H27" s="56"/>
      <c r="I27" s="56"/>
      <c r="J27" s="56"/>
      <c r="K27" s="56"/>
      <c r="L27" s="56"/>
      <c r="M27" s="56"/>
      <c r="N27" s="56"/>
      <c r="O27" s="56"/>
      <c r="P27" s="56"/>
      <c r="Q27" s="56"/>
      <c r="R27" s="56"/>
      <c r="S27" s="56"/>
      <c r="T27" s="56"/>
      <c r="U27" s="56"/>
      <c r="V27" s="56"/>
      <c r="W27" s="56"/>
      <c r="X27" s="56"/>
      <c r="Y27" s="56"/>
    </row>
    <row r="28">
      <c r="A28" s="56"/>
      <c r="B28" s="56"/>
      <c r="C28" s="74"/>
      <c r="D28" s="75"/>
      <c r="E28" s="70"/>
      <c r="F28" s="67"/>
      <c r="G28" s="71"/>
      <c r="H28" s="56"/>
      <c r="I28" s="56"/>
      <c r="J28" s="56"/>
      <c r="K28" s="56"/>
      <c r="L28" s="56"/>
      <c r="M28" s="56"/>
      <c r="N28" s="56"/>
      <c r="O28" s="56"/>
      <c r="P28" s="56"/>
      <c r="Q28" s="56"/>
      <c r="R28" s="56"/>
      <c r="S28" s="56"/>
      <c r="T28" s="56"/>
      <c r="U28" s="56"/>
      <c r="V28" s="56"/>
      <c r="W28" s="56"/>
      <c r="X28" s="56"/>
      <c r="Y28" s="56"/>
    </row>
    <row r="29">
      <c r="A29" s="56"/>
      <c r="B29" s="56"/>
      <c r="C29" s="74"/>
      <c r="D29" s="75"/>
      <c r="E29" s="70"/>
      <c r="F29" s="67"/>
      <c r="G29" s="67"/>
      <c r="H29" s="56"/>
      <c r="I29" s="56"/>
      <c r="J29" s="56"/>
      <c r="K29" s="56"/>
      <c r="L29" s="56"/>
      <c r="M29" s="56"/>
      <c r="N29" s="56"/>
      <c r="O29" s="56"/>
      <c r="P29" s="56"/>
      <c r="Q29" s="56"/>
      <c r="R29" s="56"/>
      <c r="S29" s="56"/>
      <c r="T29" s="56"/>
      <c r="U29" s="56"/>
      <c r="V29" s="56"/>
      <c r="W29" s="56"/>
      <c r="X29" s="56"/>
      <c r="Y29" s="56"/>
    </row>
    <row r="30">
      <c r="A30" s="56"/>
      <c r="B30" s="56"/>
      <c r="C30" s="56"/>
      <c r="D30" s="56"/>
      <c r="E30" s="56"/>
      <c r="F30" s="67"/>
      <c r="G30" s="67"/>
      <c r="H30" s="56"/>
      <c r="I30" s="56"/>
      <c r="J30" s="56"/>
      <c r="K30" s="56"/>
      <c r="L30" s="56"/>
      <c r="M30" s="56"/>
      <c r="N30" s="56"/>
      <c r="O30" s="56"/>
      <c r="P30" s="56"/>
      <c r="Q30" s="56"/>
      <c r="R30" s="56"/>
      <c r="S30" s="56"/>
      <c r="T30" s="56"/>
      <c r="U30" s="56"/>
      <c r="V30" s="56"/>
      <c r="W30" s="56"/>
      <c r="X30" s="56"/>
      <c r="Y30" s="56"/>
    </row>
    <row r="31">
      <c r="A31" s="56"/>
      <c r="B31" s="56"/>
      <c r="C31" s="56"/>
      <c r="D31" s="56"/>
      <c r="E31" s="56"/>
      <c r="F31" s="67"/>
      <c r="G31" s="67"/>
      <c r="H31" s="56"/>
      <c r="I31" s="56"/>
      <c r="J31" s="56"/>
      <c r="K31" s="56"/>
      <c r="L31" s="56"/>
      <c r="M31" s="56"/>
      <c r="N31" s="56"/>
      <c r="O31" s="56"/>
      <c r="P31" s="56"/>
      <c r="Q31" s="56"/>
      <c r="R31" s="56"/>
      <c r="S31" s="56"/>
      <c r="T31" s="56"/>
      <c r="U31" s="56"/>
      <c r="V31" s="56"/>
      <c r="W31" s="56"/>
      <c r="X31" s="56"/>
      <c r="Y31" s="56"/>
    </row>
    <row r="32">
      <c r="A32" s="56"/>
      <c r="B32" s="56"/>
      <c r="C32" s="56"/>
      <c r="D32" s="56"/>
      <c r="E32" s="56"/>
      <c r="F32" s="67"/>
      <c r="G32" s="67"/>
      <c r="H32" s="56"/>
      <c r="I32" s="56"/>
      <c r="J32" s="56"/>
      <c r="K32" s="56"/>
      <c r="L32" s="56"/>
      <c r="M32" s="56"/>
      <c r="N32" s="56"/>
      <c r="O32" s="56"/>
      <c r="P32" s="56"/>
      <c r="Q32" s="56"/>
      <c r="R32" s="56"/>
      <c r="S32" s="56"/>
      <c r="T32" s="56"/>
      <c r="U32" s="56"/>
      <c r="V32" s="56"/>
      <c r="W32" s="56"/>
      <c r="X32" s="56"/>
      <c r="Y32" s="56"/>
    </row>
    <row r="33">
      <c r="A33" s="56"/>
      <c r="B33" s="56"/>
      <c r="C33" s="56"/>
      <c r="D33" s="56"/>
      <c r="E33" s="56"/>
      <c r="F33" s="67"/>
      <c r="G33" s="67"/>
      <c r="H33" s="56"/>
      <c r="I33" s="56"/>
      <c r="J33" s="56"/>
      <c r="K33" s="56"/>
      <c r="L33" s="56"/>
      <c r="M33" s="56"/>
      <c r="N33" s="56"/>
      <c r="O33" s="56"/>
      <c r="P33" s="56"/>
      <c r="Q33" s="56"/>
      <c r="R33" s="56"/>
      <c r="S33" s="56"/>
      <c r="T33" s="56"/>
      <c r="U33" s="56"/>
      <c r="V33" s="56"/>
      <c r="W33" s="56"/>
      <c r="X33" s="56"/>
      <c r="Y33" s="56"/>
    </row>
    <row r="34">
      <c r="A34" s="56"/>
      <c r="B34" s="56"/>
      <c r="C34" s="56"/>
      <c r="D34" s="56"/>
      <c r="E34" s="56"/>
      <c r="F34" s="67"/>
      <c r="G34" s="67"/>
      <c r="H34" s="56"/>
      <c r="I34" s="56"/>
      <c r="J34" s="56"/>
      <c r="K34" s="56"/>
      <c r="L34" s="56"/>
      <c r="M34" s="56"/>
      <c r="N34" s="56"/>
      <c r="O34" s="56"/>
      <c r="P34" s="56"/>
      <c r="Q34" s="56"/>
      <c r="R34" s="56"/>
      <c r="S34" s="56"/>
      <c r="T34" s="56"/>
      <c r="U34" s="56"/>
      <c r="V34" s="56"/>
      <c r="W34" s="56"/>
      <c r="X34" s="56"/>
      <c r="Y34" s="56"/>
    </row>
    <row r="35">
      <c r="A35" s="56"/>
      <c r="B35" s="56"/>
      <c r="C35" s="56"/>
      <c r="D35" s="56"/>
      <c r="E35" s="56"/>
      <c r="F35" s="67"/>
      <c r="G35" s="67"/>
      <c r="H35" s="56"/>
      <c r="I35" s="56"/>
      <c r="J35" s="56"/>
      <c r="K35" s="56"/>
      <c r="L35" s="56"/>
      <c r="M35" s="56"/>
      <c r="N35" s="56"/>
      <c r="O35" s="56"/>
      <c r="P35" s="56"/>
      <c r="Q35" s="56"/>
      <c r="R35" s="56"/>
      <c r="S35" s="56"/>
      <c r="T35" s="56"/>
      <c r="U35" s="56"/>
      <c r="V35" s="56"/>
      <c r="W35" s="56"/>
      <c r="X35" s="56"/>
      <c r="Y35" s="56"/>
    </row>
    <row r="36">
      <c r="A36" s="56"/>
      <c r="B36" s="56"/>
      <c r="C36" s="56"/>
      <c r="D36" s="56"/>
      <c r="E36" s="56"/>
      <c r="F36" s="67"/>
      <c r="G36" s="67"/>
      <c r="H36" s="56"/>
      <c r="I36" s="56"/>
      <c r="J36" s="56"/>
      <c r="K36" s="56"/>
      <c r="L36" s="56"/>
      <c r="M36" s="56"/>
      <c r="N36" s="56"/>
      <c r="O36" s="56"/>
      <c r="P36" s="56"/>
      <c r="Q36" s="56"/>
      <c r="R36" s="56"/>
      <c r="S36" s="56"/>
      <c r="T36" s="56"/>
      <c r="U36" s="56"/>
      <c r="V36" s="56"/>
      <c r="W36" s="56"/>
      <c r="X36" s="56"/>
      <c r="Y36" s="56"/>
    </row>
    <row r="37">
      <c r="A37" s="56"/>
      <c r="B37" s="56"/>
      <c r="C37" s="56"/>
      <c r="D37" s="56"/>
      <c r="E37" s="56"/>
      <c r="F37" s="67"/>
      <c r="G37" s="67"/>
      <c r="H37" s="56"/>
      <c r="I37" s="56"/>
      <c r="J37" s="56"/>
      <c r="K37" s="56"/>
      <c r="L37" s="56"/>
      <c r="M37" s="56"/>
      <c r="N37" s="56"/>
      <c r="O37" s="56"/>
      <c r="P37" s="56"/>
      <c r="Q37" s="56"/>
      <c r="R37" s="56"/>
      <c r="S37" s="56"/>
      <c r="T37" s="56"/>
      <c r="U37" s="56"/>
      <c r="V37" s="56"/>
      <c r="W37" s="56"/>
      <c r="X37" s="56"/>
      <c r="Y37" s="56"/>
    </row>
    <row r="38">
      <c r="A38" s="56"/>
      <c r="B38" s="56"/>
      <c r="C38" s="56"/>
      <c r="D38" s="56"/>
      <c r="E38" s="56"/>
      <c r="F38" s="67"/>
      <c r="G38" s="67"/>
      <c r="H38" s="56"/>
      <c r="I38" s="56"/>
      <c r="J38" s="56"/>
      <c r="K38" s="56"/>
      <c r="L38" s="56"/>
      <c r="M38" s="56"/>
      <c r="N38" s="56"/>
      <c r="O38" s="56"/>
      <c r="P38" s="56"/>
      <c r="Q38" s="56"/>
      <c r="R38" s="56"/>
      <c r="S38" s="56"/>
      <c r="T38" s="56"/>
      <c r="U38" s="56"/>
      <c r="V38" s="56"/>
      <c r="W38" s="56"/>
      <c r="X38" s="56"/>
      <c r="Y38" s="56"/>
    </row>
    <row r="39">
      <c r="A39" s="56"/>
      <c r="B39" s="56"/>
      <c r="C39" s="56"/>
      <c r="D39" s="56"/>
      <c r="E39" s="56"/>
      <c r="F39" s="67"/>
      <c r="G39" s="67"/>
      <c r="H39" s="56"/>
      <c r="I39" s="56"/>
      <c r="J39" s="56"/>
      <c r="K39" s="56"/>
      <c r="L39" s="56"/>
      <c r="M39" s="56"/>
      <c r="N39" s="56"/>
      <c r="O39" s="56"/>
      <c r="P39" s="56"/>
      <c r="Q39" s="56"/>
      <c r="R39" s="56"/>
      <c r="S39" s="56"/>
      <c r="T39" s="56"/>
      <c r="U39" s="56"/>
      <c r="V39" s="56"/>
      <c r="W39" s="56"/>
      <c r="X39" s="56"/>
      <c r="Y39" s="56"/>
    </row>
    <row r="40">
      <c r="A40" s="56"/>
      <c r="B40" s="56"/>
      <c r="C40" s="56"/>
      <c r="D40" s="56"/>
      <c r="E40" s="56"/>
      <c r="F40" s="67"/>
      <c r="G40" s="67"/>
      <c r="H40" s="56"/>
      <c r="I40" s="56"/>
      <c r="J40" s="56"/>
      <c r="K40" s="56"/>
      <c r="L40" s="56"/>
      <c r="M40" s="56"/>
      <c r="N40" s="56"/>
      <c r="O40" s="56"/>
      <c r="P40" s="56"/>
      <c r="Q40" s="56"/>
      <c r="R40" s="56"/>
      <c r="S40" s="56"/>
      <c r="T40" s="56"/>
      <c r="U40" s="56"/>
      <c r="V40" s="56"/>
      <c r="W40" s="56"/>
      <c r="X40" s="56"/>
      <c r="Y40" s="56"/>
    </row>
    <row r="41">
      <c r="A41" s="56"/>
      <c r="B41" s="56"/>
      <c r="C41" s="56"/>
      <c r="D41" s="56"/>
      <c r="E41" s="56"/>
      <c r="F41" s="67"/>
      <c r="G41" s="67"/>
      <c r="H41" s="56"/>
      <c r="I41" s="56"/>
      <c r="J41" s="56"/>
      <c r="K41" s="56"/>
      <c r="L41" s="56"/>
      <c r="M41" s="56"/>
      <c r="N41" s="56"/>
      <c r="O41" s="56"/>
      <c r="P41" s="56"/>
      <c r="Q41" s="56"/>
      <c r="R41" s="56"/>
      <c r="S41" s="56"/>
      <c r="T41" s="56"/>
      <c r="U41" s="56"/>
      <c r="V41" s="56"/>
      <c r="W41" s="56"/>
      <c r="X41" s="56"/>
      <c r="Y41" s="56"/>
    </row>
    <row r="42">
      <c r="A42" s="56"/>
      <c r="B42" s="56"/>
      <c r="C42" s="56"/>
      <c r="D42" s="56"/>
      <c r="E42" s="56"/>
      <c r="F42" s="67"/>
      <c r="G42" s="67"/>
      <c r="H42" s="56"/>
      <c r="I42" s="56"/>
      <c r="J42" s="56"/>
      <c r="K42" s="56"/>
      <c r="L42" s="56"/>
      <c r="M42" s="56"/>
      <c r="N42" s="56"/>
      <c r="O42" s="56"/>
      <c r="P42" s="56"/>
      <c r="Q42" s="56"/>
      <c r="R42" s="56"/>
      <c r="S42" s="56"/>
      <c r="T42" s="56"/>
      <c r="U42" s="56"/>
      <c r="V42" s="56"/>
      <c r="W42" s="56"/>
      <c r="X42" s="56"/>
      <c r="Y42" s="56"/>
    </row>
    <row r="43">
      <c r="A43" s="56"/>
      <c r="B43" s="56"/>
      <c r="C43" s="56"/>
      <c r="D43" s="56"/>
      <c r="E43" s="56"/>
      <c r="F43" s="67"/>
      <c r="G43" s="67"/>
      <c r="H43" s="56"/>
      <c r="I43" s="56"/>
      <c r="J43" s="56"/>
      <c r="K43" s="56"/>
      <c r="L43" s="56"/>
      <c r="M43" s="56"/>
      <c r="N43" s="56"/>
      <c r="O43" s="56"/>
      <c r="P43" s="56"/>
      <c r="Q43" s="56"/>
      <c r="R43" s="56"/>
      <c r="S43" s="56"/>
      <c r="T43" s="56"/>
      <c r="U43" s="56"/>
      <c r="V43" s="56"/>
      <c r="W43" s="56"/>
      <c r="X43" s="56"/>
      <c r="Y43" s="56"/>
    </row>
    <row r="44">
      <c r="A44" s="56"/>
      <c r="B44" s="56"/>
      <c r="C44" s="56"/>
      <c r="D44" s="56"/>
      <c r="E44" s="56"/>
      <c r="F44" s="67"/>
      <c r="G44" s="67"/>
      <c r="H44" s="56"/>
      <c r="I44" s="56"/>
      <c r="J44" s="56"/>
      <c r="K44" s="56"/>
      <c r="L44" s="56"/>
      <c r="M44" s="56"/>
      <c r="N44" s="56"/>
      <c r="O44" s="56"/>
      <c r="P44" s="56"/>
      <c r="Q44" s="56"/>
      <c r="R44" s="56"/>
      <c r="S44" s="56"/>
      <c r="T44" s="56"/>
      <c r="U44" s="56"/>
      <c r="V44" s="56"/>
      <c r="W44" s="56"/>
      <c r="X44" s="56"/>
      <c r="Y44" s="56"/>
    </row>
    <row r="45">
      <c r="A45" s="56"/>
      <c r="B45" s="56"/>
      <c r="C45" s="56"/>
      <c r="D45" s="56"/>
      <c r="E45" s="56"/>
      <c r="F45" s="67"/>
      <c r="G45" s="67"/>
      <c r="H45" s="56"/>
      <c r="I45" s="56"/>
      <c r="J45" s="56"/>
      <c r="K45" s="56"/>
      <c r="L45" s="56"/>
      <c r="M45" s="56"/>
      <c r="N45" s="56"/>
      <c r="O45" s="56"/>
      <c r="P45" s="56"/>
      <c r="Q45" s="56"/>
      <c r="R45" s="56"/>
      <c r="S45" s="56"/>
      <c r="T45" s="56"/>
      <c r="U45" s="56"/>
      <c r="V45" s="56"/>
      <c r="W45" s="56"/>
      <c r="X45" s="56"/>
      <c r="Y45" s="56"/>
    </row>
    <row r="46">
      <c r="A46" s="56"/>
      <c r="B46" s="56"/>
      <c r="C46" s="56"/>
      <c r="D46" s="56"/>
      <c r="E46" s="56"/>
      <c r="F46" s="67"/>
      <c r="G46" s="67"/>
      <c r="H46" s="56"/>
      <c r="I46" s="56"/>
      <c r="J46" s="56"/>
      <c r="K46" s="56"/>
      <c r="L46" s="56"/>
      <c r="M46" s="56"/>
      <c r="N46" s="56"/>
      <c r="O46" s="56"/>
      <c r="P46" s="56"/>
      <c r="Q46" s="56"/>
      <c r="R46" s="56"/>
      <c r="S46" s="56"/>
      <c r="T46" s="56"/>
      <c r="U46" s="56"/>
      <c r="V46" s="56"/>
      <c r="W46" s="56"/>
      <c r="X46" s="56"/>
      <c r="Y46" s="56"/>
    </row>
    <row r="47">
      <c r="A47" s="56"/>
      <c r="B47" s="56"/>
      <c r="C47" s="56"/>
      <c r="D47" s="56"/>
      <c r="E47" s="56"/>
      <c r="F47" s="67"/>
      <c r="G47" s="67"/>
      <c r="H47" s="56"/>
      <c r="I47" s="56"/>
      <c r="J47" s="56"/>
      <c r="K47" s="56"/>
      <c r="L47" s="56"/>
      <c r="M47" s="56"/>
      <c r="N47" s="56"/>
      <c r="O47" s="56"/>
      <c r="P47" s="56"/>
      <c r="Q47" s="56"/>
      <c r="R47" s="56"/>
      <c r="S47" s="56"/>
      <c r="T47" s="56"/>
      <c r="U47" s="56"/>
      <c r="V47" s="56"/>
      <c r="W47" s="56"/>
      <c r="X47" s="56"/>
      <c r="Y47" s="56"/>
    </row>
    <row r="48">
      <c r="A48" s="56"/>
      <c r="B48" s="56"/>
      <c r="C48" s="56"/>
      <c r="D48" s="56"/>
      <c r="E48" s="56"/>
      <c r="F48" s="67"/>
      <c r="G48" s="67"/>
      <c r="H48" s="56"/>
      <c r="I48" s="56"/>
      <c r="J48" s="56"/>
      <c r="K48" s="56"/>
      <c r="L48" s="56"/>
      <c r="M48" s="56"/>
      <c r="N48" s="56"/>
      <c r="O48" s="56"/>
      <c r="P48" s="56"/>
      <c r="Q48" s="56"/>
      <c r="R48" s="56"/>
      <c r="S48" s="56"/>
      <c r="T48" s="56"/>
      <c r="U48" s="56"/>
      <c r="V48" s="56"/>
      <c r="W48" s="56"/>
      <c r="X48" s="56"/>
      <c r="Y48" s="56"/>
    </row>
    <row r="49">
      <c r="A49" s="56"/>
      <c r="B49" s="56"/>
      <c r="C49" s="56"/>
      <c r="D49" s="56"/>
      <c r="E49" s="56"/>
      <c r="F49" s="67"/>
      <c r="G49" s="67"/>
      <c r="H49" s="56"/>
      <c r="I49" s="56"/>
      <c r="J49" s="56"/>
      <c r="K49" s="56"/>
      <c r="L49" s="56"/>
      <c r="M49" s="56"/>
      <c r="N49" s="56"/>
      <c r="O49" s="56"/>
      <c r="P49" s="56"/>
      <c r="Q49" s="56"/>
      <c r="R49" s="56"/>
      <c r="S49" s="56"/>
      <c r="T49" s="56"/>
      <c r="U49" s="56"/>
      <c r="V49" s="56"/>
      <c r="W49" s="56"/>
      <c r="X49" s="56"/>
      <c r="Y49" s="56"/>
    </row>
    <row r="50">
      <c r="A50" s="56"/>
      <c r="B50" s="56"/>
      <c r="C50" s="56"/>
      <c r="D50" s="56"/>
      <c r="E50" s="56"/>
      <c r="F50" s="67"/>
      <c r="G50" s="67"/>
      <c r="H50" s="56"/>
      <c r="I50" s="56"/>
      <c r="J50" s="56"/>
      <c r="K50" s="56"/>
      <c r="L50" s="56"/>
      <c r="M50" s="56"/>
      <c r="N50" s="56"/>
      <c r="O50" s="56"/>
      <c r="P50" s="56"/>
      <c r="Q50" s="56"/>
      <c r="R50" s="56"/>
      <c r="S50" s="56"/>
      <c r="T50" s="56"/>
      <c r="U50" s="56"/>
      <c r="V50" s="56"/>
      <c r="W50" s="56"/>
      <c r="X50" s="56"/>
      <c r="Y50" s="56"/>
    </row>
    <row r="51">
      <c r="A51" s="56"/>
      <c r="B51" s="56"/>
      <c r="C51" s="56"/>
      <c r="D51" s="56"/>
      <c r="E51" s="56"/>
      <c r="F51" s="67"/>
      <c r="G51" s="67"/>
      <c r="H51" s="56"/>
      <c r="I51" s="56"/>
      <c r="J51" s="56"/>
      <c r="K51" s="56"/>
      <c r="L51" s="56"/>
      <c r="M51" s="56"/>
      <c r="N51" s="56"/>
      <c r="O51" s="56"/>
      <c r="P51" s="56"/>
      <c r="Q51" s="56"/>
      <c r="R51" s="56"/>
      <c r="S51" s="56"/>
      <c r="T51" s="56"/>
      <c r="U51" s="56"/>
      <c r="V51" s="56"/>
      <c r="W51" s="56"/>
      <c r="X51" s="56"/>
      <c r="Y51" s="56"/>
    </row>
    <row r="52">
      <c r="A52" s="56"/>
      <c r="B52" s="56"/>
      <c r="C52" s="56"/>
      <c r="D52" s="56"/>
      <c r="E52" s="56"/>
      <c r="F52" s="67"/>
      <c r="G52" s="67"/>
      <c r="H52" s="56"/>
      <c r="I52" s="56"/>
      <c r="J52" s="56"/>
      <c r="K52" s="56"/>
      <c r="L52" s="56"/>
      <c r="M52" s="56"/>
      <c r="N52" s="56"/>
      <c r="O52" s="56"/>
      <c r="P52" s="56"/>
      <c r="Q52" s="56"/>
      <c r="R52" s="56"/>
      <c r="S52" s="56"/>
      <c r="T52" s="56"/>
      <c r="U52" s="56"/>
      <c r="V52" s="56"/>
      <c r="W52" s="56"/>
      <c r="X52" s="56"/>
      <c r="Y52" s="56"/>
    </row>
    <row r="53">
      <c r="A53" s="56"/>
      <c r="B53" s="56"/>
      <c r="C53" s="56"/>
      <c r="D53" s="56"/>
      <c r="E53" s="56"/>
      <c r="F53" s="67"/>
      <c r="G53" s="67"/>
      <c r="H53" s="56"/>
      <c r="I53" s="56"/>
      <c r="J53" s="56"/>
      <c r="K53" s="56"/>
      <c r="L53" s="56"/>
      <c r="M53" s="56"/>
      <c r="N53" s="56"/>
      <c r="O53" s="56"/>
      <c r="P53" s="56"/>
      <c r="Q53" s="56"/>
      <c r="R53" s="56"/>
      <c r="S53" s="56"/>
      <c r="T53" s="56"/>
      <c r="U53" s="56"/>
      <c r="V53" s="56"/>
      <c r="W53" s="56"/>
      <c r="X53" s="56"/>
      <c r="Y53" s="56"/>
    </row>
    <row r="54">
      <c r="A54" s="56"/>
      <c r="B54" s="56"/>
      <c r="C54" s="56"/>
      <c r="D54" s="56"/>
      <c r="E54" s="56"/>
      <c r="F54" s="67"/>
      <c r="G54" s="67"/>
      <c r="H54" s="56"/>
      <c r="I54" s="56"/>
      <c r="J54" s="56"/>
      <c r="K54" s="56"/>
      <c r="L54" s="56"/>
      <c r="M54" s="56"/>
      <c r="N54" s="56"/>
      <c r="O54" s="56"/>
      <c r="P54" s="56"/>
      <c r="Q54" s="56"/>
      <c r="R54" s="56"/>
      <c r="S54" s="56"/>
      <c r="T54" s="56"/>
      <c r="U54" s="56"/>
      <c r="V54" s="56"/>
      <c r="W54" s="56"/>
      <c r="X54" s="56"/>
      <c r="Y54" s="56"/>
    </row>
    <row r="55">
      <c r="A55" s="56"/>
      <c r="B55" s="56"/>
      <c r="C55" s="56"/>
      <c r="D55" s="56"/>
      <c r="E55" s="56"/>
      <c r="F55" s="67"/>
      <c r="G55" s="67"/>
      <c r="H55" s="56"/>
      <c r="I55" s="56"/>
      <c r="J55" s="56"/>
      <c r="K55" s="56"/>
      <c r="L55" s="56"/>
      <c r="M55" s="56"/>
      <c r="N55" s="56"/>
      <c r="O55" s="56"/>
      <c r="P55" s="56"/>
      <c r="Q55" s="56"/>
      <c r="R55" s="56"/>
      <c r="S55" s="56"/>
      <c r="T55" s="56"/>
      <c r="U55" s="56"/>
      <c r="V55" s="56"/>
      <c r="W55" s="56"/>
      <c r="X55" s="56"/>
      <c r="Y55" s="56"/>
    </row>
    <row r="56">
      <c r="A56" s="56"/>
      <c r="B56" s="56"/>
      <c r="C56" s="56"/>
      <c r="D56" s="56"/>
      <c r="E56" s="56"/>
      <c r="F56" s="67"/>
      <c r="G56" s="67"/>
      <c r="H56" s="56"/>
      <c r="I56" s="56"/>
      <c r="J56" s="56"/>
      <c r="K56" s="56"/>
      <c r="L56" s="56"/>
      <c r="M56" s="56"/>
      <c r="N56" s="56"/>
      <c r="O56" s="56"/>
      <c r="P56" s="56"/>
      <c r="Q56" s="56"/>
      <c r="R56" s="56"/>
      <c r="S56" s="56"/>
      <c r="T56" s="56"/>
      <c r="U56" s="56"/>
      <c r="V56" s="56"/>
      <c r="W56" s="56"/>
      <c r="X56" s="56"/>
      <c r="Y56" s="56"/>
    </row>
    <row r="57">
      <c r="A57" s="56"/>
      <c r="B57" s="56"/>
      <c r="C57" s="56"/>
      <c r="D57" s="56"/>
      <c r="E57" s="56"/>
      <c r="F57" s="67"/>
      <c r="G57" s="67"/>
      <c r="H57" s="56"/>
      <c r="I57" s="56"/>
      <c r="J57" s="56"/>
      <c r="K57" s="56"/>
      <c r="L57" s="56"/>
      <c r="M57" s="56"/>
      <c r="N57" s="56"/>
      <c r="O57" s="56"/>
      <c r="P57" s="56"/>
      <c r="Q57" s="56"/>
      <c r="R57" s="56"/>
      <c r="S57" s="56"/>
      <c r="T57" s="56"/>
      <c r="U57" s="56"/>
      <c r="V57" s="56"/>
      <c r="W57" s="56"/>
      <c r="X57" s="56"/>
      <c r="Y57" s="56"/>
    </row>
    <row r="58">
      <c r="A58" s="56"/>
      <c r="B58" s="56"/>
      <c r="C58" s="56"/>
      <c r="D58" s="56"/>
      <c r="E58" s="56"/>
      <c r="F58" s="67"/>
      <c r="G58" s="67"/>
      <c r="H58" s="56"/>
      <c r="I58" s="56"/>
      <c r="J58" s="56"/>
      <c r="K58" s="56"/>
      <c r="L58" s="56"/>
      <c r="M58" s="56"/>
      <c r="N58" s="56"/>
      <c r="O58" s="56"/>
      <c r="P58" s="56"/>
      <c r="Q58" s="56"/>
      <c r="R58" s="56"/>
      <c r="S58" s="56"/>
      <c r="T58" s="56"/>
      <c r="U58" s="56"/>
      <c r="V58" s="56"/>
      <c r="W58" s="56"/>
      <c r="X58" s="56"/>
      <c r="Y58" s="56"/>
    </row>
    <row r="59">
      <c r="A59" s="56"/>
      <c r="B59" s="56"/>
      <c r="C59" s="56"/>
      <c r="D59" s="56"/>
      <c r="E59" s="56"/>
      <c r="F59" s="67"/>
      <c r="G59" s="67"/>
      <c r="H59" s="56"/>
      <c r="I59" s="56"/>
      <c r="J59" s="56"/>
      <c r="K59" s="56"/>
      <c r="L59" s="56"/>
      <c r="M59" s="56"/>
      <c r="N59" s="56"/>
      <c r="O59" s="56"/>
      <c r="P59" s="56"/>
      <c r="Q59" s="56"/>
      <c r="R59" s="56"/>
      <c r="S59" s="56"/>
      <c r="T59" s="56"/>
      <c r="U59" s="56"/>
      <c r="V59" s="56"/>
      <c r="W59" s="56"/>
      <c r="X59" s="56"/>
      <c r="Y59" s="56"/>
    </row>
    <row r="60">
      <c r="A60" s="56"/>
      <c r="B60" s="56"/>
      <c r="C60" s="56"/>
      <c r="D60" s="56"/>
      <c r="E60" s="56"/>
      <c r="F60" s="67"/>
      <c r="G60" s="67"/>
      <c r="H60" s="56"/>
      <c r="I60" s="56"/>
      <c r="J60" s="56"/>
      <c r="K60" s="56"/>
      <c r="L60" s="56"/>
      <c r="M60" s="56"/>
      <c r="N60" s="56"/>
      <c r="O60" s="56"/>
      <c r="P60" s="56"/>
      <c r="Q60" s="56"/>
      <c r="R60" s="56"/>
      <c r="S60" s="56"/>
      <c r="T60" s="56"/>
      <c r="U60" s="56"/>
      <c r="V60" s="56"/>
      <c r="W60" s="56"/>
      <c r="X60" s="56"/>
      <c r="Y60" s="56"/>
    </row>
    <row r="61">
      <c r="A61" s="56"/>
      <c r="B61" s="56"/>
      <c r="C61" s="56"/>
      <c r="D61" s="56"/>
      <c r="E61" s="56"/>
      <c r="F61" s="67"/>
      <c r="G61" s="67"/>
      <c r="H61" s="56"/>
      <c r="I61" s="56"/>
      <c r="J61" s="56"/>
      <c r="K61" s="56"/>
      <c r="L61" s="56"/>
      <c r="M61" s="56"/>
      <c r="N61" s="56"/>
      <c r="O61" s="56"/>
      <c r="P61" s="56"/>
      <c r="Q61" s="56"/>
      <c r="R61" s="56"/>
      <c r="S61" s="56"/>
      <c r="T61" s="56"/>
      <c r="U61" s="56"/>
      <c r="V61" s="56"/>
      <c r="W61" s="56"/>
      <c r="X61" s="56"/>
      <c r="Y61" s="56"/>
    </row>
    <row r="62">
      <c r="A62" s="56"/>
      <c r="B62" s="56"/>
      <c r="C62" s="56"/>
      <c r="D62" s="56"/>
      <c r="E62" s="56"/>
      <c r="F62" s="67"/>
      <c r="G62" s="67"/>
      <c r="H62" s="56"/>
      <c r="I62" s="56"/>
      <c r="J62" s="56"/>
      <c r="K62" s="56"/>
      <c r="L62" s="56"/>
      <c r="M62" s="56"/>
      <c r="N62" s="56"/>
      <c r="O62" s="56"/>
      <c r="P62" s="56"/>
      <c r="Q62" s="56"/>
      <c r="R62" s="56"/>
      <c r="S62" s="56"/>
      <c r="T62" s="56"/>
      <c r="U62" s="56"/>
      <c r="V62" s="56"/>
      <c r="W62" s="56"/>
      <c r="X62" s="56"/>
      <c r="Y62" s="56"/>
    </row>
    <row r="63">
      <c r="A63" s="56"/>
      <c r="B63" s="56"/>
      <c r="C63" s="56"/>
      <c r="D63" s="56"/>
      <c r="E63" s="56"/>
      <c r="F63" s="67"/>
      <c r="G63" s="67"/>
      <c r="H63" s="56"/>
      <c r="I63" s="56"/>
      <c r="J63" s="56"/>
      <c r="K63" s="56"/>
      <c r="L63" s="56"/>
      <c r="M63" s="56"/>
      <c r="N63" s="56"/>
      <c r="O63" s="56"/>
      <c r="P63" s="56"/>
      <c r="Q63" s="56"/>
      <c r="R63" s="56"/>
      <c r="S63" s="56"/>
      <c r="T63" s="56"/>
      <c r="U63" s="56"/>
      <c r="V63" s="56"/>
      <c r="W63" s="56"/>
      <c r="X63" s="56"/>
      <c r="Y63" s="56"/>
    </row>
    <row r="64">
      <c r="A64" s="56"/>
      <c r="B64" s="56"/>
      <c r="C64" s="56"/>
      <c r="D64" s="56"/>
      <c r="E64" s="56"/>
      <c r="F64" s="67"/>
      <c r="G64" s="67"/>
      <c r="H64" s="56"/>
      <c r="I64" s="56"/>
      <c r="J64" s="56"/>
      <c r="K64" s="56"/>
      <c r="L64" s="56"/>
      <c r="M64" s="56"/>
      <c r="N64" s="56"/>
      <c r="O64" s="56"/>
      <c r="P64" s="56"/>
      <c r="Q64" s="56"/>
      <c r="R64" s="56"/>
      <c r="S64" s="56"/>
      <c r="T64" s="56"/>
      <c r="U64" s="56"/>
      <c r="V64" s="56"/>
      <c r="W64" s="56"/>
      <c r="X64" s="56"/>
      <c r="Y64" s="56"/>
    </row>
    <row r="65">
      <c r="A65" s="56"/>
      <c r="B65" s="56"/>
      <c r="C65" s="56"/>
      <c r="D65" s="56"/>
      <c r="E65" s="56"/>
      <c r="F65" s="67"/>
      <c r="G65" s="67"/>
      <c r="H65" s="56"/>
      <c r="I65" s="56"/>
      <c r="J65" s="56"/>
      <c r="K65" s="56"/>
      <c r="L65" s="56"/>
      <c r="M65" s="56"/>
      <c r="N65" s="56"/>
      <c r="O65" s="56"/>
      <c r="P65" s="56"/>
      <c r="Q65" s="56"/>
      <c r="R65" s="56"/>
      <c r="S65" s="56"/>
      <c r="T65" s="56"/>
      <c r="U65" s="56"/>
      <c r="V65" s="56"/>
      <c r="W65" s="56"/>
      <c r="X65" s="56"/>
      <c r="Y65" s="56"/>
    </row>
    <row r="66">
      <c r="A66" s="56"/>
      <c r="B66" s="56"/>
      <c r="C66" s="56"/>
      <c r="D66" s="56"/>
      <c r="E66" s="56"/>
      <c r="F66" s="67"/>
      <c r="G66" s="67"/>
      <c r="H66" s="56"/>
      <c r="I66" s="56"/>
      <c r="J66" s="56"/>
      <c r="K66" s="56"/>
      <c r="L66" s="56"/>
      <c r="M66" s="56"/>
      <c r="N66" s="56"/>
      <c r="O66" s="56"/>
      <c r="P66" s="56"/>
      <c r="Q66" s="56"/>
      <c r="R66" s="56"/>
      <c r="S66" s="56"/>
      <c r="T66" s="56"/>
      <c r="U66" s="56"/>
      <c r="V66" s="56"/>
      <c r="W66" s="56"/>
      <c r="X66" s="56"/>
      <c r="Y66" s="56"/>
    </row>
    <row r="67">
      <c r="A67" s="56"/>
      <c r="B67" s="56"/>
      <c r="C67" s="56"/>
      <c r="D67" s="56"/>
      <c r="E67" s="56"/>
      <c r="F67" s="67"/>
      <c r="G67" s="67"/>
      <c r="H67" s="56"/>
      <c r="I67" s="56"/>
      <c r="J67" s="56"/>
      <c r="K67" s="56"/>
      <c r="L67" s="56"/>
      <c r="M67" s="56"/>
      <c r="N67" s="56"/>
      <c r="O67" s="56"/>
      <c r="P67" s="56"/>
      <c r="Q67" s="56"/>
      <c r="R67" s="56"/>
      <c r="S67" s="56"/>
      <c r="T67" s="56"/>
      <c r="U67" s="56"/>
      <c r="V67" s="56"/>
      <c r="W67" s="56"/>
      <c r="X67" s="56"/>
      <c r="Y67" s="56"/>
    </row>
    <row r="68">
      <c r="A68" s="56"/>
      <c r="B68" s="56"/>
      <c r="C68" s="56"/>
      <c r="D68" s="56"/>
      <c r="E68" s="56"/>
      <c r="F68" s="67"/>
      <c r="G68" s="67"/>
      <c r="H68" s="56"/>
      <c r="I68" s="56"/>
      <c r="J68" s="56"/>
      <c r="K68" s="56"/>
      <c r="L68" s="56"/>
      <c r="M68" s="56"/>
      <c r="N68" s="56"/>
      <c r="O68" s="56"/>
      <c r="P68" s="56"/>
      <c r="Q68" s="56"/>
      <c r="R68" s="56"/>
      <c r="S68" s="56"/>
      <c r="T68" s="56"/>
      <c r="U68" s="56"/>
      <c r="V68" s="56"/>
      <c r="W68" s="56"/>
      <c r="X68" s="56"/>
      <c r="Y68" s="56"/>
    </row>
    <row r="69">
      <c r="A69" s="56"/>
      <c r="B69" s="56"/>
      <c r="C69" s="56"/>
      <c r="D69" s="56"/>
      <c r="E69" s="56"/>
      <c r="F69" s="67"/>
      <c r="G69" s="67"/>
      <c r="H69" s="56"/>
      <c r="I69" s="56"/>
      <c r="J69" s="56"/>
      <c r="K69" s="56"/>
      <c r="L69" s="56"/>
      <c r="M69" s="56"/>
      <c r="N69" s="56"/>
      <c r="O69" s="56"/>
      <c r="P69" s="56"/>
      <c r="Q69" s="56"/>
      <c r="R69" s="56"/>
      <c r="S69" s="56"/>
      <c r="T69" s="56"/>
      <c r="U69" s="56"/>
      <c r="V69" s="56"/>
      <c r="W69" s="56"/>
      <c r="X69" s="56"/>
      <c r="Y69" s="56"/>
    </row>
    <row r="70">
      <c r="A70" s="56"/>
      <c r="B70" s="56"/>
      <c r="C70" s="56"/>
      <c r="D70" s="56"/>
      <c r="E70" s="56"/>
      <c r="F70" s="67"/>
      <c r="G70" s="67"/>
      <c r="H70" s="56"/>
      <c r="I70" s="56"/>
      <c r="J70" s="56"/>
      <c r="K70" s="56"/>
      <c r="L70" s="56"/>
      <c r="M70" s="56"/>
      <c r="N70" s="56"/>
      <c r="O70" s="56"/>
      <c r="P70" s="56"/>
      <c r="Q70" s="56"/>
      <c r="R70" s="56"/>
      <c r="S70" s="56"/>
      <c r="T70" s="56"/>
      <c r="U70" s="56"/>
      <c r="V70" s="56"/>
      <c r="W70" s="56"/>
      <c r="X70" s="56"/>
      <c r="Y70" s="56"/>
    </row>
    <row r="71">
      <c r="A71" s="56"/>
      <c r="B71" s="56"/>
      <c r="C71" s="56"/>
      <c r="D71" s="56"/>
      <c r="E71" s="56"/>
      <c r="F71" s="67"/>
      <c r="G71" s="67"/>
      <c r="H71" s="56"/>
      <c r="I71" s="56"/>
      <c r="J71" s="56"/>
      <c r="K71" s="56"/>
      <c r="L71" s="56"/>
      <c r="M71" s="56"/>
      <c r="N71" s="56"/>
      <c r="O71" s="56"/>
      <c r="P71" s="56"/>
      <c r="Q71" s="56"/>
      <c r="R71" s="56"/>
      <c r="S71" s="56"/>
      <c r="T71" s="56"/>
      <c r="U71" s="56"/>
      <c r="V71" s="56"/>
      <c r="W71" s="56"/>
      <c r="X71" s="56"/>
      <c r="Y71" s="56"/>
    </row>
    <row r="72">
      <c r="A72" s="56"/>
      <c r="B72" s="56"/>
      <c r="C72" s="56"/>
      <c r="D72" s="56"/>
      <c r="E72" s="56"/>
      <c r="F72" s="67"/>
      <c r="G72" s="67"/>
      <c r="H72" s="56"/>
      <c r="I72" s="56"/>
      <c r="J72" s="56"/>
      <c r="K72" s="56"/>
      <c r="L72" s="56"/>
      <c r="M72" s="56"/>
      <c r="N72" s="56"/>
      <c r="O72" s="56"/>
      <c r="P72" s="56"/>
      <c r="Q72" s="56"/>
      <c r="R72" s="56"/>
      <c r="S72" s="56"/>
      <c r="T72" s="56"/>
      <c r="U72" s="56"/>
      <c r="V72" s="56"/>
      <c r="W72" s="56"/>
      <c r="X72" s="56"/>
      <c r="Y72" s="56"/>
    </row>
    <row r="73">
      <c r="A73" s="56"/>
      <c r="B73" s="56"/>
      <c r="C73" s="56"/>
      <c r="D73" s="56"/>
      <c r="E73" s="56"/>
      <c r="F73" s="67"/>
      <c r="G73" s="67"/>
      <c r="H73" s="56"/>
      <c r="I73" s="56"/>
      <c r="J73" s="56"/>
      <c r="K73" s="56"/>
      <c r="L73" s="56"/>
      <c r="M73" s="56"/>
      <c r="N73" s="56"/>
      <c r="O73" s="56"/>
      <c r="P73" s="56"/>
      <c r="Q73" s="56"/>
      <c r="R73" s="56"/>
      <c r="S73" s="56"/>
      <c r="T73" s="56"/>
      <c r="U73" s="56"/>
      <c r="V73" s="56"/>
      <c r="W73" s="56"/>
      <c r="X73" s="56"/>
      <c r="Y73" s="56"/>
    </row>
    <row r="74">
      <c r="A74" s="56"/>
      <c r="B74" s="56"/>
      <c r="C74" s="56"/>
      <c r="D74" s="56"/>
      <c r="E74" s="56"/>
      <c r="F74" s="67"/>
      <c r="G74" s="67"/>
      <c r="H74" s="56"/>
      <c r="I74" s="56"/>
      <c r="J74" s="56"/>
      <c r="K74" s="56"/>
      <c r="L74" s="56"/>
      <c r="M74" s="56"/>
      <c r="N74" s="56"/>
      <c r="O74" s="56"/>
      <c r="P74" s="56"/>
      <c r="Q74" s="56"/>
      <c r="R74" s="56"/>
      <c r="S74" s="56"/>
      <c r="T74" s="56"/>
      <c r="U74" s="56"/>
      <c r="V74" s="56"/>
      <c r="W74" s="56"/>
      <c r="X74" s="56"/>
      <c r="Y74" s="56"/>
    </row>
    <row r="75">
      <c r="A75" s="56"/>
      <c r="B75" s="56"/>
      <c r="C75" s="56"/>
      <c r="D75" s="56"/>
      <c r="E75" s="56"/>
      <c r="F75" s="67"/>
      <c r="G75" s="67"/>
      <c r="H75" s="56"/>
      <c r="I75" s="56"/>
      <c r="J75" s="56"/>
      <c r="K75" s="56"/>
      <c r="L75" s="56"/>
      <c r="M75" s="56"/>
      <c r="N75" s="56"/>
      <c r="O75" s="56"/>
      <c r="P75" s="56"/>
      <c r="Q75" s="56"/>
      <c r="R75" s="56"/>
      <c r="S75" s="56"/>
      <c r="T75" s="56"/>
      <c r="U75" s="56"/>
      <c r="V75" s="56"/>
      <c r="W75" s="56"/>
      <c r="X75" s="56"/>
      <c r="Y75" s="56"/>
    </row>
    <row r="76">
      <c r="A76" s="56"/>
      <c r="B76" s="56"/>
      <c r="C76" s="56"/>
      <c r="D76" s="56"/>
      <c r="E76" s="56"/>
      <c r="F76" s="67"/>
      <c r="G76" s="67"/>
      <c r="H76" s="56"/>
      <c r="I76" s="56"/>
      <c r="J76" s="56"/>
      <c r="K76" s="56"/>
      <c r="L76" s="56"/>
      <c r="M76" s="56"/>
      <c r="N76" s="56"/>
      <c r="O76" s="56"/>
      <c r="P76" s="56"/>
      <c r="Q76" s="56"/>
      <c r="R76" s="56"/>
      <c r="S76" s="56"/>
      <c r="T76" s="56"/>
      <c r="U76" s="56"/>
      <c r="V76" s="56"/>
      <c r="W76" s="56"/>
      <c r="X76" s="56"/>
      <c r="Y76" s="56"/>
    </row>
    <row r="77">
      <c r="A77" s="56"/>
      <c r="B77" s="56"/>
      <c r="C77" s="56"/>
      <c r="D77" s="56"/>
      <c r="E77" s="56"/>
      <c r="F77" s="67"/>
      <c r="G77" s="67"/>
      <c r="H77" s="56"/>
      <c r="I77" s="56"/>
      <c r="J77" s="56"/>
      <c r="K77" s="56"/>
      <c r="L77" s="56"/>
      <c r="M77" s="56"/>
      <c r="N77" s="56"/>
      <c r="O77" s="56"/>
      <c r="P77" s="56"/>
      <c r="Q77" s="56"/>
      <c r="R77" s="56"/>
      <c r="S77" s="56"/>
      <c r="T77" s="56"/>
      <c r="U77" s="56"/>
      <c r="V77" s="56"/>
      <c r="W77" s="56"/>
      <c r="X77" s="56"/>
      <c r="Y77" s="56"/>
    </row>
    <row r="78">
      <c r="A78" s="56"/>
      <c r="B78" s="56"/>
      <c r="C78" s="56"/>
      <c r="D78" s="56"/>
      <c r="E78" s="56"/>
      <c r="F78" s="67"/>
      <c r="G78" s="67"/>
      <c r="H78" s="56"/>
      <c r="I78" s="56"/>
      <c r="J78" s="56"/>
      <c r="K78" s="56"/>
      <c r="L78" s="56"/>
      <c r="M78" s="56"/>
      <c r="N78" s="56"/>
      <c r="O78" s="56"/>
      <c r="P78" s="56"/>
      <c r="Q78" s="56"/>
      <c r="R78" s="56"/>
      <c r="S78" s="56"/>
      <c r="T78" s="56"/>
      <c r="U78" s="56"/>
      <c r="V78" s="56"/>
      <c r="W78" s="56"/>
      <c r="X78" s="56"/>
      <c r="Y78" s="56"/>
    </row>
    <row r="79">
      <c r="A79" s="56"/>
      <c r="B79" s="56"/>
      <c r="C79" s="56"/>
      <c r="D79" s="56"/>
      <c r="E79" s="56"/>
      <c r="F79" s="67"/>
      <c r="G79" s="67"/>
      <c r="H79" s="56"/>
      <c r="I79" s="56"/>
      <c r="J79" s="56"/>
      <c r="K79" s="56"/>
      <c r="L79" s="56"/>
      <c r="M79" s="56"/>
      <c r="N79" s="56"/>
      <c r="O79" s="56"/>
      <c r="P79" s="56"/>
      <c r="Q79" s="56"/>
      <c r="R79" s="56"/>
      <c r="S79" s="56"/>
      <c r="T79" s="56"/>
      <c r="U79" s="56"/>
      <c r="V79" s="56"/>
      <c r="W79" s="56"/>
      <c r="X79" s="56"/>
      <c r="Y79" s="56"/>
    </row>
    <row r="80">
      <c r="A80" s="56"/>
      <c r="B80" s="56"/>
      <c r="C80" s="56"/>
      <c r="D80" s="56"/>
      <c r="E80" s="56"/>
      <c r="F80" s="67"/>
      <c r="G80" s="67"/>
      <c r="H80" s="56"/>
      <c r="I80" s="56"/>
      <c r="J80" s="56"/>
      <c r="K80" s="56"/>
      <c r="L80" s="56"/>
      <c r="M80" s="56"/>
      <c r="N80" s="56"/>
      <c r="O80" s="56"/>
      <c r="P80" s="56"/>
      <c r="Q80" s="56"/>
      <c r="R80" s="56"/>
      <c r="S80" s="56"/>
      <c r="T80" s="56"/>
      <c r="U80" s="56"/>
      <c r="V80" s="56"/>
      <c r="W80" s="56"/>
      <c r="X80" s="56"/>
      <c r="Y80" s="56"/>
    </row>
    <row r="81">
      <c r="A81" s="56"/>
      <c r="B81" s="56"/>
      <c r="C81" s="56"/>
      <c r="D81" s="56"/>
      <c r="E81" s="56"/>
      <c r="F81" s="67"/>
      <c r="G81" s="67"/>
      <c r="H81" s="56"/>
      <c r="I81" s="56"/>
      <c r="J81" s="56"/>
      <c r="K81" s="56"/>
      <c r="L81" s="56"/>
      <c r="M81" s="56"/>
      <c r="N81" s="56"/>
      <c r="O81" s="56"/>
      <c r="P81" s="56"/>
      <c r="Q81" s="56"/>
      <c r="R81" s="56"/>
      <c r="S81" s="56"/>
      <c r="T81" s="56"/>
      <c r="U81" s="56"/>
      <c r="V81" s="56"/>
      <c r="W81" s="56"/>
      <c r="X81" s="56"/>
      <c r="Y81" s="56"/>
    </row>
    <row r="82">
      <c r="A82" s="56"/>
      <c r="B82" s="56"/>
      <c r="C82" s="56"/>
      <c r="D82" s="56"/>
      <c r="E82" s="56"/>
      <c r="F82" s="67"/>
      <c r="G82" s="67"/>
      <c r="H82" s="56"/>
      <c r="I82" s="56"/>
      <c r="J82" s="56"/>
      <c r="K82" s="56"/>
      <c r="L82" s="56"/>
      <c r="M82" s="56"/>
      <c r="N82" s="56"/>
      <c r="O82" s="56"/>
      <c r="P82" s="56"/>
      <c r="Q82" s="56"/>
      <c r="R82" s="56"/>
      <c r="S82" s="56"/>
      <c r="T82" s="56"/>
      <c r="U82" s="56"/>
      <c r="V82" s="56"/>
      <c r="W82" s="56"/>
      <c r="X82" s="56"/>
      <c r="Y82" s="56"/>
    </row>
    <row r="83">
      <c r="A83" s="56"/>
      <c r="B83" s="56"/>
      <c r="C83" s="56"/>
      <c r="D83" s="56"/>
      <c r="E83" s="56"/>
      <c r="F83" s="67"/>
      <c r="G83" s="67"/>
      <c r="H83" s="56"/>
      <c r="I83" s="56"/>
      <c r="J83" s="56"/>
      <c r="K83" s="56"/>
      <c r="L83" s="56"/>
      <c r="M83" s="56"/>
      <c r="N83" s="56"/>
      <c r="O83" s="56"/>
      <c r="P83" s="56"/>
      <c r="Q83" s="56"/>
      <c r="R83" s="56"/>
      <c r="S83" s="56"/>
      <c r="T83" s="56"/>
      <c r="U83" s="56"/>
      <c r="V83" s="56"/>
      <c r="W83" s="56"/>
      <c r="X83" s="56"/>
      <c r="Y83" s="56"/>
    </row>
    <row r="84">
      <c r="A84" s="56"/>
      <c r="B84" s="56"/>
      <c r="C84" s="56"/>
      <c r="D84" s="56"/>
      <c r="E84" s="56"/>
      <c r="F84" s="67"/>
      <c r="G84" s="67"/>
      <c r="H84" s="56"/>
      <c r="I84" s="56"/>
      <c r="J84" s="56"/>
      <c r="K84" s="56"/>
      <c r="L84" s="56"/>
      <c r="M84" s="56"/>
      <c r="N84" s="56"/>
      <c r="O84" s="56"/>
      <c r="P84" s="56"/>
      <c r="Q84" s="56"/>
      <c r="R84" s="56"/>
      <c r="S84" s="56"/>
      <c r="T84" s="56"/>
      <c r="U84" s="56"/>
      <c r="V84" s="56"/>
      <c r="W84" s="56"/>
      <c r="X84" s="56"/>
      <c r="Y84" s="56"/>
    </row>
    <row r="85">
      <c r="A85" s="56"/>
      <c r="B85" s="56"/>
      <c r="C85" s="56"/>
      <c r="D85" s="56"/>
      <c r="E85" s="56"/>
      <c r="F85" s="67"/>
      <c r="G85" s="67"/>
      <c r="H85" s="56"/>
      <c r="I85" s="56"/>
      <c r="J85" s="56"/>
      <c r="K85" s="56"/>
      <c r="L85" s="56"/>
      <c r="M85" s="56"/>
      <c r="N85" s="56"/>
      <c r="O85" s="56"/>
      <c r="P85" s="56"/>
      <c r="Q85" s="56"/>
      <c r="R85" s="56"/>
      <c r="S85" s="56"/>
      <c r="T85" s="56"/>
      <c r="U85" s="56"/>
      <c r="V85" s="56"/>
      <c r="W85" s="56"/>
      <c r="X85" s="56"/>
      <c r="Y85" s="56"/>
    </row>
    <row r="86">
      <c r="A86" s="56"/>
      <c r="B86" s="56"/>
      <c r="C86" s="56"/>
      <c r="D86" s="56"/>
      <c r="E86" s="56"/>
      <c r="F86" s="67"/>
      <c r="G86" s="67"/>
      <c r="H86" s="56"/>
      <c r="I86" s="56"/>
      <c r="J86" s="56"/>
      <c r="K86" s="56"/>
      <c r="L86" s="56"/>
      <c r="M86" s="56"/>
      <c r="N86" s="56"/>
      <c r="O86" s="56"/>
      <c r="P86" s="56"/>
      <c r="Q86" s="56"/>
      <c r="R86" s="56"/>
      <c r="S86" s="56"/>
      <c r="T86" s="56"/>
      <c r="U86" s="56"/>
      <c r="V86" s="56"/>
      <c r="W86" s="56"/>
      <c r="X86" s="56"/>
      <c r="Y86" s="56"/>
    </row>
    <row r="87">
      <c r="A87" s="56"/>
      <c r="B87" s="56"/>
      <c r="C87" s="56"/>
      <c r="D87" s="56"/>
      <c r="E87" s="56"/>
      <c r="F87" s="67"/>
      <c r="G87" s="67"/>
      <c r="H87" s="56"/>
      <c r="I87" s="56"/>
      <c r="J87" s="56"/>
      <c r="K87" s="56"/>
      <c r="L87" s="56"/>
      <c r="M87" s="56"/>
      <c r="N87" s="56"/>
      <c r="O87" s="56"/>
      <c r="P87" s="56"/>
      <c r="Q87" s="56"/>
      <c r="R87" s="56"/>
      <c r="S87" s="56"/>
      <c r="T87" s="56"/>
      <c r="U87" s="56"/>
      <c r="V87" s="56"/>
      <c r="W87" s="56"/>
      <c r="X87" s="56"/>
      <c r="Y87" s="56"/>
    </row>
    <row r="88">
      <c r="A88" s="56"/>
      <c r="B88" s="56"/>
      <c r="C88" s="56"/>
      <c r="D88" s="56"/>
      <c r="E88" s="56"/>
      <c r="F88" s="67"/>
      <c r="G88" s="67"/>
      <c r="H88" s="56"/>
      <c r="I88" s="56"/>
      <c r="J88" s="56"/>
      <c r="K88" s="56"/>
      <c r="L88" s="56"/>
      <c r="M88" s="56"/>
      <c r="N88" s="56"/>
      <c r="O88" s="56"/>
      <c r="P88" s="56"/>
      <c r="Q88" s="56"/>
      <c r="R88" s="56"/>
      <c r="S88" s="56"/>
      <c r="T88" s="56"/>
      <c r="U88" s="56"/>
      <c r="V88" s="56"/>
      <c r="W88" s="56"/>
      <c r="X88" s="56"/>
      <c r="Y88" s="56"/>
    </row>
    <row r="89">
      <c r="A89" s="56"/>
      <c r="B89" s="56"/>
      <c r="C89" s="56"/>
      <c r="D89" s="56"/>
      <c r="E89" s="56"/>
      <c r="F89" s="67"/>
      <c r="G89" s="67"/>
      <c r="H89" s="56"/>
      <c r="I89" s="56"/>
      <c r="J89" s="56"/>
      <c r="K89" s="56"/>
      <c r="L89" s="56"/>
      <c r="M89" s="56"/>
      <c r="N89" s="56"/>
      <c r="O89" s="56"/>
      <c r="P89" s="56"/>
      <c r="Q89" s="56"/>
      <c r="R89" s="56"/>
      <c r="S89" s="56"/>
      <c r="T89" s="56"/>
      <c r="U89" s="56"/>
      <c r="V89" s="56"/>
      <c r="W89" s="56"/>
      <c r="X89" s="56"/>
      <c r="Y89" s="56"/>
    </row>
    <row r="90">
      <c r="A90" s="56"/>
      <c r="B90" s="56"/>
      <c r="C90" s="56"/>
      <c r="D90" s="56"/>
      <c r="E90" s="56"/>
      <c r="F90" s="67"/>
      <c r="G90" s="67"/>
      <c r="H90" s="56"/>
      <c r="I90" s="56"/>
      <c r="J90" s="56"/>
      <c r="K90" s="56"/>
      <c r="L90" s="56"/>
      <c r="M90" s="56"/>
      <c r="N90" s="56"/>
      <c r="O90" s="56"/>
      <c r="P90" s="56"/>
      <c r="Q90" s="56"/>
      <c r="R90" s="56"/>
      <c r="S90" s="56"/>
      <c r="T90" s="56"/>
      <c r="U90" s="56"/>
      <c r="V90" s="56"/>
      <c r="W90" s="56"/>
      <c r="X90" s="56"/>
      <c r="Y90" s="56"/>
    </row>
    <row r="91">
      <c r="A91" s="56"/>
      <c r="B91" s="56"/>
      <c r="C91" s="56"/>
      <c r="D91" s="56"/>
      <c r="E91" s="56"/>
      <c r="F91" s="67"/>
      <c r="G91" s="67"/>
      <c r="H91" s="56"/>
      <c r="I91" s="56"/>
      <c r="J91" s="56"/>
      <c r="K91" s="56"/>
      <c r="L91" s="56"/>
      <c r="M91" s="56"/>
      <c r="N91" s="56"/>
      <c r="O91" s="56"/>
      <c r="P91" s="56"/>
      <c r="Q91" s="56"/>
      <c r="R91" s="56"/>
      <c r="S91" s="56"/>
      <c r="T91" s="56"/>
      <c r="U91" s="56"/>
      <c r="V91" s="56"/>
      <c r="W91" s="56"/>
      <c r="X91" s="56"/>
      <c r="Y91" s="56"/>
    </row>
    <row r="92">
      <c r="A92" s="56"/>
      <c r="B92" s="56"/>
      <c r="C92" s="56"/>
      <c r="D92" s="56"/>
      <c r="E92" s="56"/>
      <c r="F92" s="67"/>
      <c r="G92" s="67"/>
      <c r="H92" s="56"/>
      <c r="I92" s="56"/>
      <c r="J92" s="56"/>
      <c r="K92" s="56"/>
      <c r="L92" s="56"/>
      <c r="M92" s="56"/>
      <c r="N92" s="56"/>
      <c r="O92" s="56"/>
      <c r="P92" s="56"/>
      <c r="Q92" s="56"/>
      <c r="R92" s="56"/>
      <c r="S92" s="56"/>
      <c r="T92" s="56"/>
      <c r="U92" s="56"/>
      <c r="V92" s="56"/>
      <c r="W92" s="56"/>
      <c r="X92" s="56"/>
      <c r="Y92" s="56"/>
    </row>
    <row r="93">
      <c r="A93" s="56"/>
      <c r="B93" s="56"/>
      <c r="C93" s="56"/>
      <c r="D93" s="56"/>
      <c r="E93" s="56"/>
      <c r="F93" s="67"/>
      <c r="G93" s="67"/>
      <c r="H93" s="56"/>
      <c r="I93" s="56"/>
      <c r="J93" s="56"/>
      <c r="K93" s="56"/>
      <c r="L93" s="56"/>
      <c r="M93" s="56"/>
      <c r="N93" s="56"/>
      <c r="O93" s="56"/>
      <c r="P93" s="56"/>
      <c r="Q93" s="56"/>
      <c r="R93" s="56"/>
      <c r="S93" s="56"/>
      <c r="T93" s="56"/>
      <c r="U93" s="56"/>
      <c r="V93" s="56"/>
      <c r="W93" s="56"/>
      <c r="X93" s="56"/>
      <c r="Y93" s="56"/>
    </row>
    <row r="94">
      <c r="A94" s="56"/>
      <c r="B94" s="56"/>
      <c r="C94" s="56"/>
      <c r="D94" s="56"/>
      <c r="E94" s="56"/>
      <c r="F94" s="67"/>
      <c r="G94" s="67"/>
      <c r="H94" s="56"/>
      <c r="I94" s="56"/>
      <c r="J94" s="56"/>
      <c r="K94" s="56"/>
      <c r="L94" s="56"/>
      <c r="M94" s="56"/>
      <c r="N94" s="56"/>
      <c r="O94" s="56"/>
      <c r="P94" s="56"/>
      <c r="Q94" s="56"/>
      <c r="R94" s="56"/>
      <c r="S94" s="56"/>
      <c r="T94" s="56"/>
      <c r="U94" s="56"/>
      <c r="V94" s="56"/>
      <c r="W94" s="56"/>
      <c r="X94" s="56"/>
      <c r="Y94" s="56"/>
    </row>
    <row r="95">
      <c r="A95" s="56"/>
      <c r="B95" s="56"/>
      <c r="C95" s="56"/>
      <c r="D95" s="56"/>
      <c r="E95" s="56"/>
      <c r="F95" s="67"/>
      <c r="G95" s="67"/>
      <c r="H95" s="56"/>
      <c r="I95" s="56"/>
      <c r="J95" s="56"/>
      <c r="K95" s="56"/>
      <c r="L95" s="56"/>
      <c r="M95" s="56"/>
      <c r="N95" s="56"/>
      <c r="O95" s="56"/>
      <c r="P95" s="56"/>
      <c r="Q95" s="56"/>
      <c r="R95" s="56"/>
      <c r="S95" s="56"/>
      <c r="T95" s="56"/>
      <c r="U95" s="56"/>
      <c r="V95" s="56"/>
      <c r="W95" s="56"/>
      <c r="X95" s="56"/>
      <c r="Y95" s="56"/>
    </row>
    <row r="96">
      <c r="A96" s="56"/>
      <c r="B96" s="56"/>
      <c r="C96" s="56"/>
      <c r="D96" s="56"/>
      <c r="E96" s="56"/>
      <c r="F96" s="67"/>
      <c r="G96" s="67"/>
      <c r="H96" s="56"/>
      <c r="I96" s="56"/>
      <c r="J96" s="56"/>
      <c r="K96" s="56"/>
      <c r="L96" s="56"/>
      <c r="M96" s="56"/>
      <c r="N96" s="56"/>
      <c r="O96" s="56"/>
      <c r="P96" s="56"/>
      <c r="Q96" s="56"/>
      <c r="R96" s="56"/>
      <c r="S96" s="56"/>
      <c r="T96" s="56"/>
      <c r="U96" s="56"/>
      <c r="V96" s="56"/>
      <c r="W96" s="56"/>
      <c r="X96" s="56"/>
      <c r="Y96" s="56"/>
    </row>
    <row r="97">
      <c r="A97" s="56"/>
      <c r="B97" s="56"/>
      <c r="C97" s="56"/>
      <c r="D97" s="56"/>
      <c r="E97" s="56"/>
      <c r="F97" s="67"/>
      <c r="G97" s="67"/>
      <c r="H97" s="56"/>
      <c r="I97" s="56"/>
      <c r="J97" s="56"/>
      <c r="K97" s="56"/>
      <c r="L97" s="56"/>
      <c r="M97" s="56"/>
      <c r="N97" s="56"/>
      <c r="O97" s="56"/>
      <c r="P97" s="56"/>
      <c r="Q97" s="56"/>
      <c r="R97" s="56"/>
      <c r="S97" s="56"/>
      <c r="T97" s="56"/>
      <c r="U97" s="56"/>
      <c r="V97" s="56"/>
      <c r="W97" s="56"/>
      <c r="X97" s="56"/>
      <c r="Y97" s="56"/>
    </row>
    <row r="98">
      <c r="A98" s="56"/>
      <c r="B98" s="56"/>
      <c r="C98" s="56"/>
      <c r="D98" s="56"/>
      <c r="E98" s="56"/>
      <c r="F98" s="67"/>
      <c r="G98" s="67"/>
      <c r="H98" s="56"/>
      <c r="I98" s="56"/>
      <c r="J98" s="56"/>
      <c r="K98" s="56"/>
      <c r="L98" s="56"/>
      <c r="M98" s="56"/>
      <c r="N98" s="56"/>
      <c r="O98" s="56"/>
      <c r="P98" s="56"/>
      <c r="Q98" s="56"/>
      <c r="R98" s="56"/>
      <c r="S98" s="56"/>
      <c r="T98" s="56"/>
      <c r="U98" s="56"/>
      <c r="V98" s="56"/>
      <c r="W98" s="56"/>
      <c r="X98" s="56"/>
      <c r="Y98" s="56"/>
    </row>
    <row r="99">
      <c r="A99" s="56"/>
      <c r="B99" s="56"/>
      <c r="C99" s="56"/>
      <c r="D99" s="56"/>
      <c r="E99" s="56"/>
      <c r="F99" s="67"/>
      <c r="G99" s="67"/>
      <c r="H99" s="56"/>
      <c r="I99" s="56"/>
      <c r="J99" s="56"/>
      <c r="K99" s="56"/>
      <c r="L99" s="56"/>
      <c r="M99" s="56"/>
      <c r="N99" s="56"/>
      <c r="O99" s="56"/>
      <c r="P99" s="56"/>
      <c r="Q99" s="56"/>
      <c r="R99" s="56"/>
      <c r="S99" s="56"/>
      <c r="T99" s="56"/>
      <c r="U99" s="56"/>
      <c r="V99" s="56"/>
      <c r="W99" s="56"/>
      <c r="X99" s="56"/>
      <c r="Y99" s="56"/>
    </row>
    <row r="100">
      <c r="A100" s="56"/>
      <c r="B100" s="56"/>
      <c r="C100" s="56"/>
      <c r="D100" s="56"/>
      <c r="E100" s="56"/>
      <c r="F100" s="67"/>
      <c r="G100" s="67"/>
      <c r="H100" s="56"/>
      <c r="I100" s="56"/>
      <c r="J100" s="56"/>
      <c r="K100" s="56"/>
      <c r="L100" s="56"/>
      <c r="M100" s="56"/>
      <c r="N100" s="56"/>
      <c r="O100" s="56"/>
      <c r="P100" s="56"/>
      <c r="Q100" s="56"/>
      <c r="R100" s="56"/>
      <c r="S100" s="56"/>
      <c r="T100" s="56"/>
      <c r="U100" s="56"/>
      <c r="V100" s="56"/>
      <c r="W100" s="56"/>
      <c r="X100" s="56"/>
      <c r="Y100" s="56"/>
    </row>
    <row r="101">
      <c r="A101" s="56"/>
      <c r="B101" s="56"/>
      <c r="C101" s="56"/>
      <c r="D101" s="56"/>
      <c r="E101" s="56"/>
      <c r="F101" s="67"/>
      <c r="G101" s="67"/>
      <c r="H101" s="56"/>
      <c r="I101" s="56"/>
      <c r="J101" s="56"/>
      <c r="K101" s="56"/>
      <c r="L101" s="56"/>
      <c r="M101" s="56"/>
      <c r="N101" s="56"/>
      <c r="O101" s="56"/>
      <c r="P101" s="56"/>
      <c r="Q101" s="56"/>
      <c r="R101" s="56"/>
      <c r="S101" s="56"/>
      <c r="T101" s="56"/>
      <c r="U101" s="56"/>
      <c r="V101" s="56"/>
      <c r="W101" s="56"/>
      <c r="X101" s="56"/>
      <c r="Y101" s="56"/>
    </row>
    <row r="102">
      <c r="A102" s="56"/>
      <c r="B102" s="56"/>
      <c r="C102" s="56"/>
      <c r="D102" s="56"/>
      <c r="E102" s="56"/>
      <c r="F102" s="67"/>
      <c r="G102" s="67"/>
      <c r="H102" s="56"/>
      <c r="I102" s="56"/>
      <c r="J102" s="56"/>
      <c r="K102" s="56"/>
      <c r="L102" s="56"/>
      <c r="M102" s="56"/>
      <c r="N102" s="56"/>
      <c r="O102" s="56"/>
      <c r="P102" s="56"/>
      <c r="Q102" s="56"/>
      <c r="R102" s="56"/>
      <c r="S102" s="56"/>
      <c r="T102" s="56"/>
      <c r="U102" s="56"/>
      <c r="V102" s="56"/>
      <c r="W102" s="56"/>
      <c r="X102" s="56"/>
      <c r="Y102" s="56"/>
    </row>
    <row r="103">
      <c r="A103" s="56"/>
      <c r="B103" s="56"/>
      <c r="C103" s="56"/>
      <c r="D103" s="56"/>
      <c r="E103" s="56"/>
      <c r="F103" s="67"/>
      <c r="G103" s="67"/>
      <c r="H103" s="56"/>
      <c r="I103" s="56"/>
      <c r="J103" s="56"/>
      <c r="K103" s="56"/>
      <c r="L103" s="56"/>
      <c r="M103" s="56"/>
      <c r="N103" s="56"/>
      <c r="O103" s="56"/>
      <c r="P103" s="56"/>
      <c r="Q103" s="56"/>
      <c r="R103" s="56"/>
      <c r="S103" s="56"/>
      <c r="T103" s="56"/>
      <c r="U103" s="56"/>
      <c r="V103" s="56"/>
      <c r="W103" s="56"/>
      <c r="X103" s="56"/>
      <c r="Y103" s="56"/>
    </row>
    <row r="104">
      <c r="A104" s="56"/>
      <c r="B104" s="56"/>
      <c r="C104" s="56"/>
      <c r="D104" s="56"/>
      <c r="E104" s="56"/>
      <c r="F104" s="67"/>
      <c r="G104" s="67"/>
      <c r="H104" s="56"/>
      <c r="I104" s="56"/>
      <c r="J104" s="56"/>
      <c r="K104" s="56"/>
      <c r="L104" s="56"/>
      <c r="M104" s="56"/>
      <c r="N104" s="56"/>
      <c r="O104" s="56"/>
      <c r="P104" s="56"/>
      <c r="Q104" s="56"/>
      <c r="R104" s="56"/>
      <c r="S104" s="56"/>
      <c r="T104" s="56"/>
      <c r="U104" s="56"/>
      <c r="V104" s="56"/>
      <c r="W104" s="56"/>
      <c r="X104" s="56"/>
      <c r="Y104" s="56"/>
    </row>
    <row r="105">
      <c r="A105" s="56"/>
      <c r="B105" s="56"/>
      <c r="C105" s="56"/>
      <c r="D105" s="56"/>
      <c r="E105" s="56"/>
      <c r="F105" s="67"/>
      <c r="G105" s="67"/>
      <c r="H105" s="56"/>
      <c r="I105" s="56"/>
      <c r="J105" s="56"/>
      <c r="K105" s="56"/>
      <c r="L105" s="56"/>
      <c r="M105" s="56"/>
      <c r="N105" s="56"/>
      <c r="O105" s="56"/>
      <c r="P105" s="56"/>
      <c r="Q105" s="56"/>
      <c r="R105" s="56"/>
      <c r="S105" s="56"/>
      <c r="T105" s="56"/>
      <c r="U105" s="56"/>
      <c r="V105" s="56"/>
      <c r="W105" s="56"/>
      <c r="X105" s="56"/>
      <c r="Y105" s="56"/>
    </row>
    <row r="106">
      <c r="A106" s="56"/>
      <c r="B106" s="56"/>
      <c r="C106" s="56"/>
      <c r="D106" s="56"/>
      <c r="E106" s="56"/>
      <c r="F106" s="67"/>
      <c r="G106" s="67"/>
      <c r="H106" s="56"/>
      <c r="I106" s="56"/>
      <c r="J106" s="56"/>
      <c r="K106" s="56"/>
      <c r="L106" s="56"/>
      <c r="M106" s="56"/>
      <c r="N106" s="56"/>
      <c r="O106" s="56"/>
      <c r="P106" s="56"/>
      <c r="Q106" s="56"/>
      <c r="R106" s="56"/>
      <c r="S106" s="56"/>
      <c r="T106" s="56"/>
      <c r="U106" s="56"/>
      <c r="V106" s="56"/>
      <c r="W106" s="56"/>
      <c r="X106" s="56"/>
      <c r="Y106" s="56"/>
    </row>
    <row r="107">
      <c r="A107" s="56"/>
      <c r="B107" s="56"/>
      <c r="C107" s="56"/>
      <c r="D107" s="56"/>
      <c r="E107" s="56"/>
      <c r="F107" s="67"/>
      <c r="G107" s="67"/>
      <c r="H107" s="56"/>
      <c r="I107" s="56"/>
      <c r="J107" s="56"/>
      <c r="K107" s="56"/>
      <c r="L107" s="56"/>
      <c r="M107" s="56"/>
      <c r="N107" s="56"/>
      <c r="O107" s="56"/>
      <c r="P107" s="56"/>
      <c r="Q107" s="56"/>
      <c r="R107" s="56"/>
      <c r="S107" s="56"/>
      <c r="T107" s="56"/>
      <c r="U107" s="56"/>
      <c r="V107" s="56"/>
      <c r="W107" s="56"/>
      <c r="X107" s="56"/>
      <c r="Y107" s="56"/>
    </row>
    <row r="108">
      <c r="A108" s="56"/>
      <c r="B108" s="56"/>
      <c r="C108" s="56"/>
      <c r="D108" s="56"/>
      <c r="E108" s="56"/>
      <c r="F108" s="67"/>
      <c r="G108" s="67"/>
      <c r="H108" s="56"/>
      <c r="I108" s="56"/>
      <c r="J108" s="56"/>
      <c r="K108" s="56"/>
      <c r="L108" s="56"/>
      <c r="M108" s="56"/>
      <c r="N108" s="56"/>
      <c r="O108" s="56"/>
      <c r="P108" s="56"/>
      <c r="Q108" s="56"/>
      <c r="R108" s="56"/>
      <c r="S108" s="56"/>
      <c r="T108" s="56"/>
      <c r="U108" s="56"/>
      <c r="V108" s="56"/>
      <c r="W108" s="56"/>
      <c r="X108" s="56"/>
      <c r="Y108" s="56"/>
    </row>
    <row r="109">
      <c r="A109" s="56"/>
      <c r="B109" s="56"/>
      <c r="C109" s="56"/>
      <c r="D109" s="56"/>
      <c r="E109" s="56"/>
      <c r="F109" s="67"/>
      <c r="G109" s="67"/>
      <c r="H109" s="56"/>
      <c r="I109" s="56"/>
      <c r="J109" s="56"/>
      <c r="K109" s="56"/>
      <c r="L109" s="56"/>
      <c r="M109" s="56"/>
      <c r="N109" s="56"/>
      <c r="O109" s="56"/>
      <c r="P109" s="56"/>
      <c r="Q109" s="56"/>
      <c r="R109" s="56"/>
      <c r="S109" s="56"/>
      <c r="T109" s="56"/>
      <c r="U109" s="56"/>
      <c r="V109" s="56"/>
      <c r="W109" s="56"/>
      <c r="X109" s="56"/>
      <c r="Y109" s="56"/>
    </row>
    <row r="110">
      <c r="A110" s="56"/>
      <c r="B110" s="56"/>
      <c r="C110" s="56"/>
      <c r="D110" s="56"/>
      <c r="E110" s="56"/>
      <c r="F110" s="67"/>
      <c r="G110" s="67"/>
      <c r="H110" s="56"/>
      <c r="I110" s="56"/>
      <c r="J110" s="56"/>
      <c r="K110" s="56"/>
      <c r="L110" s="56"/>
      <c r="M110" s="56"/>
      <c r="N110" s="56"/>
      <c r="O110" s="56"/>
      <c r="P110" s="56"/>
      <c r="Q110" s="56"/>
      <c r="R110" s="56"/>
      <c r="S110" s="56"/>
      <c r="T110" s="56"/>
      <c r="U110" s="56"/>
      <c r="V110" s="56"/>
      <c r="W110" s="56"/>
      <c r="X110" s="56"/>
      <c r="Y110" s="56"/>
    </row>
    <row r="111">
      <c r="A111" s="56"/>
      <c r="B111" s="56"/>
      <c r="C111" s="56"/>
      <c r="D111" s="56"/>
      <c r="E111" s="56"/>
      <c r="F111" s="67"/>
      <c r="G111" s="67"/>
      <c r="H111" s="56"/>
      <c r="I111" s="56"/>
      <c r="J111" s="56"/>
      <c r="K111" s="56"/>
      <c r="L111" s="56"/>
      <c r="M111" s="56"/>
      <c r="N111" s="56"/>
      <c r="O111" s="56"/>
      <c r="P111" s="56"/>
      <c r="Q111" s="56"/>
      <c r="R111" s="56"/>
      <c r="S111" s="56"/>
      <c r="T111" s="56"/>
      <c r="U111" s="56"/>
      <c r="V111" s="56"/>
      <c r="W111" s="56"/>
      <c r="X111" s="56"/>
      <c r="Y111" s="56"/>
    </row>
    <row r="112">
      <c r="A112" s="56"/>
      <c r="B112" s="56"/>
      <c r="C112" s="56"/>
      <c r="D112" s="56"/>
      <c r="E112" s="56"/>
      <c r="F112" s="67"/>
      <c r="G112" s="67"/>
      <c r="H112" s="56"/>
      <c r="I112" s="56"/>
      <c r="J112" s="56"/>
      <c r="K112" s="56"/>
      <c r="L112" s="56"/>
      <c r="M112" s="56"/>
      <c r="N112" s="56"/>
      <c r="O112" s="56"/>
      <c r="P112" s="56"/>
      <c r="Q112" s="56"/>
      <c r="R112" s="56"/>
      <c r="S112" s="56"/>
      <c r="T112" s="56"/>
      <c r="U112" s="56"/>
      <c r="V112" s="56"/>
      <c r="W112" s="56"/>
      <c r="X112" s="56"/>
      <c r="Y112" s="56"/>
    </row>
    <row r="113">
      <c r="A113" s="56"/>
      <c r="B113" s="56"/>
      <c r="C113" s="56"/>
      <c r="D113" s="56"/>
      <c r="E113" s="56"/>
      <c r="F113" s="67"/>
      <c r="G113" s="67"/>
      <c r="H113" s="56"/>
      <c r="I113" s="56"/>
      <c r="J113" s="56"/>
      <c r="K113" s="56"/>
      <c r="L113" s="56"/>
      <c r="M113" s="56"/>
      <c r="N113" s="56"/>
      <c r="O113" s="56"/>
      <c r="P113" s="56"/>
      <c r="Q113" s="56"/>
      <c r="R113" s="56"/>
      <c r="S113" s="56"/>
      <c r="T113" s="56"/>
      <c r="U113" s="56"/>
      <c r="V113" s="56"/>
      <c r="W113" s="56"/>
      <c r="X113" s="56"/>
      <c r="Y113" s="56"/>
    </row>
    <row r="114">
      <c r="A114" s="56"/>
      <c r="B114" s="56"/>
      <c r="C114" s="56"/>
      <c r="D114" s="56"/>
      <c r="E114" s="56"/>
      <c r="F114" s="67"/>
      <c r="G114" s="67"/>
      <c r="H114" s="56"/>
      <c r="I114" s="56"/>
      <c r="J114" s="56"/>
      <c r="K114" s="56"/>
      <c r="L114" s="56"/>
      <c r="M114" s="56"/>
      <c r="N114" s="56"/>
      <c r="O114" s="56"/>
      <c r="P114" s="56"/>
      <c r="Q114" s="56"/>
      <c r="R114" s="56"/>
      <c r="S114" s="56"/>
      <c r="T114" s="56"/>
      <c r="U114" s="56"/>
      <c r="V114" s="56"/>
      <c r="W114" s="56"/>
      <c r="X114" s="56"/>
      <c r="Y114" s="56"/>
    </row>
    <row r="115">
      <c r="A115" s="56"/>
      <c r="B115" s="56"/>
      <c r="C115" s="56"/>
      <c r="D115" s="56"/>
      <c r="E115" s="56"/>
      <c r="F115" s="67"/>
      <c r="G115" s="67"/>
      <c r="H115" s="56"/>
      <c r="I115" s="56"/>
      <c r="J115" s="56"/>
      <c r="K115" s="56"/>
      <c r="L115" s="56"/>
      <c r="M115" s="56"/>
      <c r="N115" s="56"/>
      <c r="O115" s="56"/>
      <c r="P115" s="56"/>
      <c r="Q115" s="56"/>
      <c r="R115" s="56"/>
      <c r="S115" s="56"/>
      <c r="T115" s="56"/>
      <c r="U115" s="56"/>
      <c r="V115" s="56"/>
      <c r="W115" s="56"/>
      <c r="X115" s="56"/>
      <c r="Y115" s="56"/>
    </row>
    <row r="116">
      <c r="A116" s="56"/>
      <c r="B116" s="56"/>
      <c r="C116" s="56"/>
      <c r="D116" s="56"/>
      <c r="E116" s="56"/>
      <c r="F116" s="67"/>
      <c r="G116" s="67"/>
      <c r="H116" s="56"/>
      <c r="I116" s="56"/>
      <c r="J116" s="56"/>
      <c r="K116" s="56"/>
      <c r="L116" s="56"/>
      <c r="M116" s="56"/>
      <c r="N116" s="56"/>
      <c r="O116" s="56"/>
      <c r="P116" s="56"/>
      <c r="Q116" s="56"/>
      <c r="R116" s="56"/>
      <c r="S116" s="56"/>
      <c r="T116" s="56"/>
      <c r="U116" s="56"/>
      <c r="V116" s="56"/>
      <c r="W116" s="56"/>
      <c r="X116" s="56"/>
      <c r="Y116" s="56"/>
    </row>
    <row r="117">
      <c r="A117" s="56"/>
      <c r="B117" s="56"/>
      <c r="C117" s="56"/>
      <c r="D117" s="56"/>
      <c r="E117" s="56"/>
      <c r="F117" s="67"/>
      <c r="G117" s="67"/>
      <c r="H117" s="56"/>
      <c r="I117" s="56"/>
      <c r="J117" s="56"/>
      <c r="K117" s="56"/>
      <c r="L117" s="56"/>
      <c r="M117" s="56"/>
      <c r="N117" s="56"/>
      <c r="O117" s="56"/>
      <c r="P117" s="56"/>
      <c r="Q117" s="56"/>
      <c r="R117" s="56"/>
      <c r="S117" s="56"/>
      <c r="T117" s="56"/>
      <c r="U117" s="56"/>
      <c r="V117" s="56"/>
      <c r="W117" s="56"/>
      <c r="X117" s="56"/>
      <c r="Y117" s="56"/>
    </row>
    <row r="118">
      <c r="A118" s="56"/>
      <c r="B118" s="56"/>
      <c r="C118" s="56"/>
      <c r="D118" s="56"/>
      <c r="E118" s="56"/>
      <c r="F118" s="67"/>
      <c r="G118" s="67"/>
      <c r="H118" s="56"/>
      <c r="I118" s="56"/>
      <c r="J118" s="56"/>
      <c r="K118" s="56"/>
      <c r="L118" s="56"/>
      <c r="M118" s="56"/>
      <c r="N118" s="56"/>
      <c r="O118" s="56"/>
      <c r="P118" s="56"/>
      <c r="Q118" s="56"/>
      <c r="R118" s="56"/>
      <c r="S118" s="56"/>
      <c r="T118" s="56"/>
      <c r="U118" s="56"/>
      <c r="V118" s="56"/>
      <c r="W118" s="56"/>
      <c r="X118" s="56"/>
      <c r="Y118" s="56"/>
    </row>
    <row r="119">
      <c r="A119" s="56"/>
      <c r="B119" s="56"/>
      <c r="C119" s="56"/>
      <c r="D119" s="56"/>
      <c r="E119" s="56"/>
      <c r="F119" s="67"/>
      <c r="G119" s="67"/>
      <c r="H119" s="56"/>
      <c r="I119" s="56"/>
      <c r="J119" s="56"/>
      <c r="K119" s="56"/>
      <c r="L119" s="56"/>
      <c r="M119" s="56"/>
      <c r="N119" s="56"/>
      <c r="O119" s="56"/>
      <c r="P119" s="56"/>
      <c r="Q119" s="56"/>
      <c r="R119" s="56"/>
      <c r="S119" s="56"/>
      <c r="T119" s="56"/>
      <c r="U119" s="56"/>
      <c r="V119" s="56"/>
      <c r="W119" s="56"/>
      <c r="X119" s="56"/>
      <c r="Y119" s="56"/>
    </row>
    <row r="120">
      <c r="A120" s="56"/>
      <c r="B120" s="56"/>
      <c r="C120" s="56"/>
      <c r="D120" s="56"/>
      <c r="E120" s="56"/>
      <c r="F120" s="67"/>
      <c r="G120" s="67"/>
      <c r="H120" s="56"/>
      <c r="I120" s="56"/>
      <c r="J120" s="56"/>
      <c r="K120" s="56"/>
      <c r="L120" s="56"/>
      <c r="M120" s="56"/>
      <c r="N120" s="56"/>
      <c r="O120" s="56"/>
      <c r="P120" s="56"/>
      <c r="Q120" s="56"/>
      <c r="R120" s="56"/>
      <c r="S120" s="56"/>
      <c r="T120" s="56"/>
      <c r="U120" s="56"/>
      <c r="V120" s="56"/>
      <c r="W120" s="56"/>
      <c r="X120" s="56"/>
      <c r="Y120" s="56"/>
    </row>
    <row r="121">
      <c r="A121" s="56"/>
      <c r="B121" s="56"/>
      <c r="C121" s="56"/>
      <c r="D121" s="56"/>
      <c r="E121" s="56"/>
      <c r="F121" s="67"/>
      <c r="G121" s="67"/>
      <c r="H121" s="56"/>
      <c r="I121" s="56"/>
      <c r="J121" s="56"/>
      <c r="K121" s="56"/>
      <c r="L121" s="56"/>
      <c r="M121" s="56"/>
      <c r="N121" s="56"/>
      <c r="O121" s="56"/>
      <c r="P121" s="56"/>
      <c r="Q121" s="56"/>
      <c r="R121" s="56"/>
      <c r="S121" s="56"/>
      <c r="T121" s="56"/>
      <c r="U121" s="56"/>
      <c r="V121" s="56"/>
      <c r="W121" s="56"/>
      <c r="X121" s="56"/>
      <c r="Y121" s="56"/>
    </row>
    <row r="122">
      <c r="A122" s="56"/>
      <c r="B122" s="56"/>
      <c r="C122" s="56"/>
      <c r="D122" s="56"/>
      <c r="E122" s="56"/>
      <c r="F122" s="67"/>
      <c r="G122" s="67"/>
      <c r="H122" s="56"/>
      <c r="I122" s="56"/>
      <c r="J122" s="56"/>
      <c r="K122" s="56"/>
      <c r="L122" s="56"/>
      <c r="M122" s="56"/>
      <c r="N122" s="56"/>
      <c r="O122" s="56"/>
      <c r="P122" s="56"/>
      <c r="Q122" s="56"/>
      <c r="R122" s="56"/>
      <c r="S122" s="56"/>
      <c r="T122" s="56"/>
      <c r="U122" s="56"/>
      <c r="V122" s="56"/>
      <c r="W122" s="56"/>
      <c r="X122" s="56"/>
      <c r="Y122" s="56"/>
    </row>
    <row r="123">
      <c r="A123" s="56"/>
      <c r="B123" s="56"/>
      <c r="C123" s="56"/>
      <c r="D123" s="56"/>
      <c r="E123" s="56"/>
      <c r="F123" s="67"/>
      <c r="G123" s="67"/>
      <c r="H123" s="56"/>
      <c r="I123" s="56"/>
      <c r="J123" s="56"/>
      <c r="K123" s="56"/>
      <c r="L123" s="56"/>
      <c r="M123" s="56"/>
      <c r="N123" s="56"/>
      <c r="O123" s="56"/>
      <c r="P123" s="56"/>
      <c r="Q123" s="56"/>
      <c r="R123" s="56"/>
      <c r="S123" s="56"/>
      <c r="T123" s="56"/>
      <c r="U123" s="56"/>
      <c r="V123" s="56"/>
      <c r="W123" s="56"/>
      <c r="X123" s="56"/>
      <c r="Y123" s="56"/>
    </row>
    <row r="124">
      <c r="A124" s="56"/>
      <c r="B124" s="56"/>
      <c r="C124" s="56"/>
      <c r="D124" s="56"/>
      <c r="E124" s="56"/>
      <c r="F124" s="67"/>
      <c r="G124" s="67"/>
      <c r="H124" s="56"/>
      <c r="I124" s="56"/>
      <c r="J124" s="56"/>
      <c r="K124" s="56"/>
      <c r="L124" s="56"/>
      <c r="M124" s="56"/>
      <c r="N124" s="56"/>
      <c r="O124" s="56"/>
      <c r="P124" s="56"/>
      <c r="Q124" s="56"/>
      <c r="R124" s="56"/>
      <c r="S124" s="56"/>
      <c r="T124" s="56"/>
      <c r="U124" s="56"/>
      <c r="V124" s="56"/>
      <c r="W124" s="56"/>
      <c r="X124" s="56"/>
      <c r="Y124" s="56"/>
    </row>
    <row r="125">
      <c r="A125" s="56"/>
      <c r="B125" s="56"/>
      <c r="C125" s="56"/>
      <c r="D125" s="56"/>
      <c r="E125" s="56"/>
      <c r="F125" s="67"/>
      <c r="G125" s="67"/>
      <c r="H125" s="56"/>
      <c r="I125" s="56"/>
      <c r="J125" s="56"/>
      <c r="K125" s="56"/>
      <c r="L125" s="56"/>
      <c r="M125" s="56"/>
      <c r="N125" s="56"/>
      <c r="O125" s="56"/>
      <c r="P125" s="56"/>
      <c r="Q125" s="56"/>
      <c r="R125" s="56"/>
      <c r="S125" s="56"/>
      <c r="T125" s="56"/>
      <c r="U125" s="56"/>
      <c r="V125" s="56"/>
      <c r="W125" s="56"/>
      <c r="X125" s="56"/>
      <c r="Y125" s="56"/>
    </row>
    <row r="126">
      <c r="A126" s="56"/>
      <c r="B126" s="56"/>
      <c r="C126" s="56"/>
      <c r="D126" s="56"/>
      <c r="E126" s="56"/>
      <c r="F126" s="67"/>
      <c r="G126" s="67"/>
      <c r="H126" s="56"/>
      <c r="I126" s="56"/>
      <c r="J126" s="56"/>
      <c r="K126" s="56"/>
      <c r="L126" s="56"/>
      <c r="M126" s="56"/>
      <c r="N126" s="56"/>
      <c r="O126" s="56"/>
      <c r="P126" s="56"/>
      <c r="Q126" s="56"/>
      <c r="R126" s="56"/>
      <c r="S126" s="56"/>
      <c r="T126" s="56"/>
      <c r="U126" s="56"/>
      <c r="V126" s="56"/>
      <c r="W126" s="56"/>
      <c r="X126" s="56"/>
      <c r="Y126" s="56"/>
    </row>
    <row r="127">
      <c r="A127" s="56"/>
      <c r="B127" s="56"/>
      <c r="C127" s="56"/>
      <c r="D127" s="56"/>
      <c r="E127" s="56"/>
      <c r="F127" s="67"/>
      <c r="G127" s="67"/>
      <c r="H127" s="56"/>
      <c r="I127" s="56"/>
      <c r="J127" s="56"/>
      <c r="K127" s="56"/>
      <c r="L127" s="56"/>
      <c r="M127" s="56"/>
      <c r="N127" s="56"/>
      <c r="O127" s="56"/>
      <c r="P127" s="56"/>
      <c r="Q127" s="56"/>
      <c r="R127" s="56"/>
      <c r="S127" s="56"/>
      <c r="T127" s="56"/>
      <c r="U127" s="56"/>
      <c r="V127" s="56"/>
      <c r="W127" s="56"/>
      <c r="X127" s="56"/>
      <c r="Y127" s="56"/>
    </row>
    <row r="128">
      <c r="A128" s="56"/>
      <c r="B128" s="56"/>
      <c r="C128" s="56"/>
      <c r="D128" s="56"/>
      <c r="E128" s="56"/>
      <c r="F128" s="67"/>
      <c r="G128" s="67"/>
      <c r="H128" s="56"/>
      <c r="I128" s="56"/>
      <c r="J128" s="56"/>
      <c r="K128" s="56"/>
      <c r="L128" s="56"/>
      <c r="M128" s="56"/>
      <c r="N128" s="56"/>
      <c r="O128" s="56"/>
      <c r="P128" s="56"/>
      <c r="Q128" s="56"/>
      <c r="R128" s="56"/>
      <c r="S128" s="56"/>
      <c r="T128" s="56"/>
      <c r="U128" s="56"/>
      <c r="V128" s="56"/>
      <c r="W128" s="56"/>
      <c r="X128" s="56"/>
      <c r="Y128" s="56"/>
    </row>
    <row r="129">
      <c r="A129" s="56"/>
      <c r="B129" s="56"/>
      <c r="C129" s="56"/>
      <c r="D129" s="56"/>
      <c r="E129" s="56"/>
      <c r="F129" s="67"/>
      <c r="G129" s="67"/>
      <c r="H129" s="56"/>
      <c r="I129" s="56"/>
      <c r="J129" s="56"/>
      <c r="K129" s="56"/>
      <c r="L129" s="56"/>
      <c r="M129" s="56"/>
      <c r="N129" s="56"/>
      <c r="O129" s="56"/>
      <c r="P129" s="56"/>
      <c r="Q129" s="56"/>
      <c r="R129" s="56"/>
      <c r="S129" s="56"/>
      <c r="T129" s="56"/>
      <c r="U129" s="56"/>
      <c r="V129" s="56"/>
      <c r="W129" s="56"/>
      <c r="X129" s="56"/>
      <c r="Y129" s="56"/>
    </row>
    <row r="130">
      <c r="A130" s="56"/>
      <c r="B130" s="56"/>
      <c r="C130" s="56"/>
      <c r="D130" s="56"/>
      <c r="E130" s="56"/>
      <c r="F130" s="67"/>
      <c r="G130" s="67"/>
      <c r="H130" s="56"/>
      <c r="I130" s="56"/>
      <c r="J130" s="56"/>
      <c r="K130" s="56"/>
      <c r="L130" s="56"/>
      <c r="M130" s="56"/>
      <c r="N130" s="56"/>
      <c r="O130" s="56"/>
      <c r="P130" s="56"/>
      <c r="Q130" s="56"/>
      <c r="R130" s="56"/>
      <c r="S130" s="56"/>
      <c r="T130" s="56"/>
      <c r="U130" s="56"/>
      <c r="V130" s="56"/>
      <c r="W130" s="56"/>
      <c r="X130" s="56"/>
      <c r="Y130" s="56"/>
    </row>
    <row r="131">
      <c r="A131" s="56"/>
      <c r="B131" s="56"/>
      <c r="C131" s="56"/>
      <c r="D131" s="56"/>
      <c r="E131" s="56"/>
      <c r="F131" s="67"/>
      <c r="G131" s="67"/>
      <c r="H131" s="56"/>
      <c r="I131" s="56"/>
      <c r="J131" s="56"/>
      <c r="K131" s="56"/>
      <c r="L131" s="56"/>
      <c r="M131" s="56"/>
      <c r="N131" s="56"/>
      <c r="O131" s="56"/>
      <c r="P131" s="56"/>
      <c r="Q131" s="56"/>
      <c r="R131" s="56"/>
      <c r="S131" s="56"/>
      <c r="T131" s="56"/>
      <c r="U131" s="56"/>
      <c r="V131" s="56"/>
      <c r="W131" s="56"/>
      <c r="X131" s="56"/>
      <c r="Y131" s="56"/>
    </row>
    <row r="132">
      <c r="A132" s="56"/>
      <c r="B132" s="56"/>
      <c r="C132" s="56"/>
      <c r="D132" s="56"/>
      <c r="E132" s="56"/>
      <c r="F132" s="67"/>
      <c r="G132" s="67"/>
      <c r="H132" s="56"/>
      <c r="I132" s="56"/>
      <c r="J132" s="56"/>
      <c r="K132" s="56"/>
      <c r="L132" s="56"/>
      <c r="M132" s="56"/>
      <c r="N132" s="56"/>
      <c r="O132" s="56"/>
      <c r="P132" s="56"/>
      <c r="Q132" s="56"/>
      <c r="R132" s="56"/>
      <c r="S132" s="56"/>
      <c r="T132" s="56"/>
      <c r="U132" s="56"/>
      <c r="V132" s="56"/>
      <c r="W132" s="56"/>
      <c r="X132" s="56"/>
      <c r="Y132" s="56"/>
    </row>
    <row r="133">
      <c r="A133" s="56"/>
      <c r="B133" s="56"/>
      <c r="C133" s="56"/>
      <c r="D133" s="56"/>
      <c r="E133" s="56"/>
      <c r="F133" s="67"/>
      <c r="G133" s="67"/>
      <c r="H133" s="56"/>
      <c r="I133" s="56"/>
      <c r="J133" s="56"/>
      <c r="K133" s="56"/>
      <c r="L133" s="56"/>
      <c r="M133" s="56"/>
      <c r="N133" s="56"/>
      <c r="O133" s="56"/>
      <c r="P133" s="56"/>
      <c r="Q133" s="56"/>
      <c r="R133" s="56"/>
      <c r="S133" s="56"/>
      <c r="T133" s="56"/>
      <c r="U133" s="56"/>
      <c r="V133" s="56"/>
      <c r="W133" s="56"/>
      <c r="X133" s="56"/>
      <c r="Y133" s="56"/>
    </row>
    <row r="134">
      <c r="A134" s="56"/>
      <c r="B134" s="56"/>
      <c r="C134" s="56"/>
      <c r="D134" s="56"/>
      <c r="E134" s="56"/>
      <c r="F134" s="67"/>
      <c r="G134" s="67"/>
      <c r="H134" s="56"/>
      <c r="I134" s="56"/>
      <c r="J134" s="56"/>
      <c r="K134" s="56"/>
      <c r="L134" s="56"/>
      <c r="M134" s="56"/>
      <c r="N134" s="56"/>
      <c r="O134" s="56"/>
      <c r="P134" s="56"/>
      <c r="Q134" s="56"/>
      <c r="R134" s="56"/>
      <c r="S134" s="56"/>
      <c r="T134" s="56"/>
      <c r="U134" s="56"/>
      <c r="V134" s="56"/>
      <c r="W134" s="56"/>
      <c r="X134" s="56"/>
      <c r="Y134" s="56"/>
    </row>
    <row r="135">
      <c r="A135" s="56"/>
      <c r="B135" s="56"/>
      <c r="C135" s="56"/>
      <c r="D135" s="56"/>
      <c r="E135" s="56"/>
      <c r="F135" s="67"/>
      <c r="G135" s="67"/>
      <c r="H135" s="56"/>
      <c r="I135" s="56"/>
      <c r="J135" s="56"/>
      <c r="K135" s="56"/>
      <c r="L135" s="56"/>
      <c r="M135" s="56"/>
      <c r="N135" s="56"/>
      <c r="O135" s="56"/>
      <c r="P135" s="56"/>
      <c r="Q135" s="56"/>
      <c r="R135" s="56"/>
      <c r="S135" s="56"/>
      <c r="T135" s="56"/>
      <c r="U135" s="56"/>
      <c r="V135" s="56"/>
      <c r="W135" s="56"/>
      <c r="X135" s="56"/>
      <c r="Y135" s="56"/>
    </row>
    <row r="136">
      <c r="A136" s="56"/>
      <c r="B136" s="56"/>
      <c r="C136" s="56"/>
      <c r="D136" s="56"/>
      <c r="E136" s="56"/>
      <c r="F136" s="67"/>
      <c r="G136" s="67"/>
      <c r="H136" s="56"/>
      <c r="I136" s="56"/>
      <c r="J136" s="56"/>
      <c r="K136" s="56"/>
      <c r="L136" s="56"/>
      <c r="M136" s="56"/>
      <c r="N136" s="56"/>
      <c r="O136" s="56"/>
      <c r="P136" s="56"/>
      <c r="Q136" s="56"/>
      <c r="R136" s="56"/>
      <c r="S136" s="56"/>
      <c r="T136" s="56"/>
      <c r="U136" s="56"/>
      <c r="V136" s="56"/>
      <c r="W136" s="56"/>
      <c r="X136" s="56"/>
      <c r="Y136" s="56"/>
    </row>
    <row r="137">
      <c r="A137" s="56"/>
      <c r="B137" s="56"/>
      <c r="C137" s="56"/>
      <c r="D137" s="56"/>
      <c r="E137" s="56"/>
      <c r="F137" s="67"/>
      <c r="G137" s="67"/>
      <c r="H137" s="56"/>
      <c r="I137" s="56"/>
      <c r="J137" s="56"/>
      <c r="K137" s="56"/>
      <c r="L137" s="56"/>
      <c r="M137" s="56"/>
      <c r="N137" s="56"/>
      <c r="O137" s="56"/>
      <c r="P137" s="56"/>
      <c r="Q137" s="56"/>
      <c r="R137" s="56"/>
      <c r="S137" s="56"/>
      <c r="T137" s="56"/>
      <c r="U137" s="56"/>
      <c r="V137" s="56"/>
      <c r="W137" s="56"/>
      <c r="X137" s="56"/>
      <c r="Y137" s="56"/>
    </row>
    <row r="138">
      <c r="A138" s="56"/>
      <c r="B138" s="56"/>
      <c r="C138" s="56"/>
      <c r="D138" s="56"/>
      <c r="E138" s="56"/>
      <c r="F138" s="67"/>
      <c r="G138" s="67"/>
      <c r="H138" s="56"/>
      <c r="I138" s="56"/>
      <c r="J138" s="56"/>
      <c r="K138" s="56"/>
      <c r="L138" s="56"/>
      <c r="M138" s="56"/>
      <c r="N138" s="56"/>
      <c r="O138" s="56"/>
      <c r="P138" s="56"/>
      <c r="Q138" s="56"/>
      <c r="R138" s="56"/>
      <c r="S138" s="56"/>
      <c r="T138" s="56"/>
      <c r="U138" s="56"/>
      <c r="V138" s="56"/>
      <c r="W138" s="56"/>
      <c r="X138" s="56"/>
      <c r="Y138" s="56"/>
    </row>
    <row r="139">
      <c r="A139" s="56"/>
      <c r="B139" s="56"/>
      <c r="C139" s="56"/>
      <c r="D139" s="56"/>
      <c r="E139" s="56"/>
      <c r="F139" s="67"/>
      <c r="G139" s="67"/>
      <c r="H139" s="56"/>
      <c r="I139" s="56"/>
      <c r="J139" s="56"/>
      <c r="K139" s="56"/>
      <c r="L139" s="56"/>
      <c r="M139" s="56"/>
      <c r="N139" s="56"/>
      <c r="O139" s="56"/>
      <c r="P139" s="56"/>
      <c r="Q139" s="56"/>
      <c r="R139" s="56"/>
      <c r="S139" s="56"/>
      <c r="T139" s="56"/>
      <c r="U139" s="56"/>
      <c r="V139" s="56"/>
      <c r="W139" s="56"/>
      <c r="X139" s="56"/>
      <c r="Y139" s="56"/>
    </row>
    <row r="140">
      <c r="A140" s="56"/>
      <c r="B140" s="56"/>
      <c r="C140" s="56"/>
      <c r="D140" s="56"/>
      <c r="E140" s="56"/>
      <c r="F140" s="67"/>
      <c r="G140" s="67"/>
      <c r="H140" s="56"/>
      <c r="I140" s="56"/>
      <c r="J140" s="56"/>
      <c r="K140" s="56"/>
      <c r="L140" s="56"/>
      <c r="M140" s="56"/>
      <c r="N140" s="56"/>
      <c r="O140" s="56"/>
      <c r="P140" s="56"/>
      <c r="Q140" s="56"/>
      <c r="R140" s="56"/>
      <c r="S140" s="56"/>
      <c r="T140" s="56"/>
      <c r="U140" s="56"/>
      <c r="V140" s="56"/>
      <c r="W140" s="56"/>
      <c r="X140" s="56"/>
      <c r="Y140" s="56"/>
    </row>
    <row r="141">
      <c r="A141" s="56"/>
      <c r="B141" s="56"/>
      <c r="C141" s="56"/>
      <c r="D141" s="56"/>
      <c r="E141" s="56"/>
      <c r="F141" s="67"/>
      <c r="G141" s="67"/>
      <c r="H141" s="56"/>
      <c r="I141" s="56"/>
      <c r="J141" s="56"/>
      <c r="K141" s="56"/>
      <c r="L141" s="56"/>
      <c r="M141" s="56"/>
      <c r="N141" s="56"/>
      <c r="O141" s="56"/>
      <c r="P141" s="56"/>
      <c r="Q141" s="56"/>
      <c r="R141" s="56"/>
      <c r="S141" s="56"/>
      <c r="T141" s="56"/>
      <c r="U141" s="56"/>
      <c r="V141" s="56"/>
      <c r="W141" s="56"/>
      <c r="X141" s="56"/>
      <c r="Y141" s="56"/>
    </row>
    <row r="142">
      <c r="A142" s="56"/>
      <c r="B142" s="56"/>
      <c r="C142" s="56"/>
      <c r="D142" s="56"/>
      <c r="E142" s="56"/>
      <c r="F142" s="67"/>
      <c r="G142" s="67"/>
      <c r="H142" s="56"/>
      <c r="I142" s="56"/>
      <c r="J142" s="56"/>
      <c r="K142" s="56"/>
      <c r="L142" s="56"/>
      <c r="M142" s="56"/>
      <c r="N142" s="56"/>
      <c r="O142" s="56"/>
      <c r="P142" s="56"/>
      <c r="Q142" s="56"/>
      <c r="R142" s="56"/>
      <c r="S142" s="56"/>
      <c r="T142" s="56"/>
      <c r="U142" s="56"/>
      <c r="V142" s="56"/>
      <c r="W142" s="56"/>
      <c r="X142" s="56"/>
      <c r="Y142" s="56"/>
    </row>
    <row r="143">
      <c r="A143" s="56"/>
      <c r="B143" s="56"/>
      <c r="C143" s="56"/>
      <c r="D143" s="56"/>
      <c r="E143" s="56"/>
      <c r="F143" s="67"/>
      <c r="G143" s="67"/>
      <c r="H143" s="56"/>
      <c r="I143" s="56"/>
      <c r="J143" s="56"/>
      <c r="K143" s="56"/>
      <c r="L143" s="56"/>
      <c r="M143" s="56"/>
      <c r="N143" s="56"/>
      <c r="O143" s="56"/>
      <c r="P143" s="56"/>
      <c r="Q143" s="56"/>
      <c r="R143" s="56"/>
      <c r="S143" s="56"/>
      <c r="T143" s="56"/>
      <c r="U143" s="56"/>
      <c r="V143" s="56"/>
      <c r="W143" s="56"/>
      <c r="X143" s="56"/>
      <c r="Y143" s="56"/>
    </row>
    <row r="144">
      <c r="A144" s="56"/>
      <c r="B144" s="56"/>
      <c r="C144" s="56"/>
      <c r="D144" s="56"/>
      <c r="E144" s="56"/>
      <c r="F144" s="67"/>
      <c r="G144" s="67"/>
      <c r="H144" s="56"/>
      <c r="I144" s="56"/>
      <c r="J144" s="56"/>
      <c r="K144" s="56"/>
      <c r="L144" s="56"/>
      <c r="M144" s="56"/>
      <c r="N144" s="56"/>
      <c r="O144" s="56"/>
      <c r="P144" s="56"/>
      <c r="Q144" s="56"/>
      <c r="R144" s="56"/>
      <c r="S144" s="56"/>
      <c r="T144" s="56"/>
      <c r="U144" s="56"/>
      <c r="V144" s="56"/>
      <c r="W144" s="56"/>
      <c r="X144" s="56"/>
      <c r="Y144" s="56"/>
    </row>
    <row r="145">
      <c r="A145" s="56"/>
      <c r="B145" s="56"/>
      <c r="C145" s="56"/>
      <c r="D145" s="56"/>
      <c r="E145" s="56"/>
      <c r="F145" s="67"/>
      <c r="G145" s="67"/>
      <c r="H145" s="56"/>
      <c r="I145" s="56"/>
      <c r="J145" s="56"/>
      <c r="K145" s="56"/>
      <c r="L145" s="56"/>
      <c r="M145" s="56"/>
      <c r="N145" s="56"/>
      <c r="O145" s="56"/>
      <c r="P145" s="56"/>
      <c r="Q145" s="56"/>
      <c r="R145" s="56"/>
      <c r="S145" s="56"/>
      <c r="T145" s="56"/>
      <c r="U145" s="56"/>
      <c r="V145" s="56"/>
      <c r="W145" s="56"/>
      <c r="X145" s="56"/>
      <c r="Y145" s="56"/>
    </row>
    <row r="146">
      <c r="A146" s="56"/>
      <c r="B146" s="56"/>
      <c r="C146" s="56"/>
      <c r="D146" s="56"/>
      <c r="E146" s="56"/>
      <c r="F146" s="67"/>
      <c r="G146" s="67"/>
      <c r="H146" s="56"/>
      <c r="I146" s="56"/>
      <c r="J146" s="56"/>
      <c r="K146" s="56"/>
      <c r="L146" s="56"/>
      <c r="M146" s="56"/>
      <c r="N146" s="56"/>
      <c r="O146" s="56"/>
      <c r="P146" s="56"/>
      <c r="Q146" s="56"/>
      <c r="R146" s="56"/>
      <c r="S146" s="56"/>
      <c r="T146" s="56"/>
      <c r="U146" s="56"/>
      <c r="V146" s="56"/>
      <c r="W146" s="56"/>
      <c r="X146" s="56"/>
      <c r="Y146" s="56"/>
    </row>
    <row r="147">
      <c r="A147" s="56"/>
      <c r="B147" s="56"/>
      <c r="C147" s="56"/>
      <c r="D147" s="56"/>
      <c r="E147" s="56"/>
      <c r="F147" s="67"/>
      <c r="G147" s="67"/>
      <c r="H147" s="56"/>
      <c r="I147" s="56"/>
      <c r="J147" s="56"/>
      <c r="K147" s="56"/>
      <c r="L147" s="56"/>
      <c r="M147" s="56"/>
      <c r="N147" s="56"/>
      <c r="O147" s="56"/>
      <c r="P147" s="56"/>
      <c r="Q147" s="56"/>
      <c r="R147" s="56"/>
      <c r="S147" s="56"/>
      <c r="T147" s="56"/>
      <c r="U147" s="56"/>
      <c r="V147" s="56"/>
      <c r="W147" s="56"/>
      <c r="X147" s="56"/>
      <c r="Y147" s="56"/>
    </row>
    <row r="148">
      <c r="A148" s="56"/>
      <c r="B148" s="56"/>
      <c r="C148" s="56"/>
      <c r="D148" s="56"/>
      <c r="E148" s="56"/>
      <c r="F148" s="67"/>
      <c r="G148" s="67"/>
      <c r="H148" s="56"/>
      <c r="I148" s="56"/>
      <c r="J148" s="56"/>
      <c r="K148" s="56"/>
      <c r="L148" s="56"/>
      <c r="M148" s="56"/>
      <c r="N148" s="56"/>
      <c r="O148" s="56"/>
      <c r="P148" s="56"/>
      <c r="Q148" s="56"/>
      <c r="R148" s="56"/>
      <c r="S148" s="56"/>
      <c r="T148" s="56"/>
      <c r="U148" s="56"/>
      <c r="V148" s="56"/>
      <c r="W148" s="56"/>
      <c r="X148" s="56"/>
      <c r="Y148" s="56"/>
    </row>
    <row r="149">
      <c r="A149" s="56"/>
      <c r="B149" s="56"/>
      <c r="C149" s="56"/>
      <c r="D149" s="56"/>
      <c r="E149" s="56"/>
      <c r="F149" s="67"/>
      <c r="G149" s="67"/>
      <c r="H149" s="56"/>
      <c r="I149" s="56"/>
      <c r="J149" s="56"/>
      <c r="K149" s="56"/>
      <c r="L149" s="56"/>
      <c r="M149" s="56"/>
      <c r="N149" s="56"/>
      <c r="O149" s="56"/>
      <c r="P149" s="56"/>
      <c r="Q149" s="56"/>
      <c r="R149" s="56"/>
      <c r="S149" s="56"/>
      <c r="T149" s="56"/>
      <c r="U149" s="56"/>
      <c r="V149" s="56"/>
      <c r="W149" s="56"/>
      <c r="X149" s="56"/>
      <c r="Y149" s="56"/>
    </row>
    <row r="150">
      <c r="A150" s="56"/>
      <c r="B150" s="56"/>
      <c r="C150" s="56"/>
      <c r="D150" s="56"/>
      <c r="E150" s="56"/>
      <c r="F150" s="67"/>
      <c r="G150" s="67"/>
      <c r="H150" s="56"/>
      <c r="I150" s="56"/>
      <c r="J150" s="56"/>
      <c r="K150" s="56"/>
      <c r="L150" s="56"/>
      <c r="M150" s="56"/>
      <c r="N150" s="56"/>
      <c r="O150" s="56"/>
      <c r="P150" s="56"/>
      <c r="Q150" s="56"/>
      <c r="R150" s="56"/>
      <c r="S150" s="56"/>
      <c r="T150" s="56"/>
      <c r="U150" s="56"/>
      <c r="V150" s="56"/>
      <c r="W150" s="56"/>
      <c r="X150" s="56"/>
      <c r="Y150" s="56"/>
    </row>
    <row r="151">
      <c r="A151" s="56"/>
      <c r="B151" s="56"/>
      <c r="C151" s="56"/>
      <c r="D151" s="56"/>
      <c r="E151" s="56"/>
      <c r="F151" s="67"/>
      <c r="G151" s="67"/>
      <c r="H151" s="56"/>
      <c r="I151" s="56"/>
      <c r="J151" s="56"/>
      <c r="K151" s="56"/>
      <c r="L151" s="56"/>
      <c r="M151" s="56"/>
      <c r="N151" s="56"/>
      <c r="O151" s="56"/>
      <c r="P151" s="56"/>
      <c r="Q151" s="56"/>
      <c r="R151" s="56"/>
      <c r="S151" s="56"/>
      <c r="T151" s="56"/>
      <c r="U151" s="56"/>
      <c r="V151" s="56"/>
      <c r="W151" s="56"/>
      <c r="X151" s="56"/>
      <c r="Y151" s="56"/>
    </row>
    <row r="152">
      <c r="A152" s="56"/>
      <c r="B152" s="56"/>
      <c r="C152" s="56"/>
      <c r="D152" s="56"/>
      <c r="E152" s="56"/>
      <c r="F152" s="67"/>
      <c r="G152" s="67"/>
      <c r="H152" s="56"/>
      <c r="I152" s="56"/>
      <c r="J152" s="56"/>
      <c r="K152" s="56"/>
      <c r="L152" s="56"/>
      <c r="M152" s="56"/>
      <c r="N152" s="56"/>
      <c r="O152" s="56"/>
      <c r="P152" s="56"/>
      <c r="Q152" s="56"/>
      <c r="R152" s="56"/>
      <c r="S152" s="56"/>
      <c r="T152" s="56"/>
      <c r="U152" s="56"/>
      <c r="V152" s="56"/>
      <c r="W152" s="56"/>
      <c r="X152" s="56"/>
      <c r="Y152" s="56"/>
    </row>
    <row r="153">
      <c r="A153" s="56"/>
      <c r="B153" s="56"/>
      <c r="C153" s="56"/>
      <c r="D153" s="56"/>
      <c r="E153" s="56"/>
      <c r="F153" s="67"/>
      <c r="G153" s="67"/>
      <c r="H153" s="56"/>
      <c r="I153" s="56"/>
      <c r="J153" s="56"/>
      <c r="K153" s="56"/>
      <c r="L153" s="56"/>
      <c r="M153" s="56"/>
      <c r="N153" s="56"/>
      <c r="O153" s="56"/>
      <c r="P153" s="56"/>
      <c r="Q153" s="56"/>
      <c r="R153" s="56"/>
      <c r="S153" s="56"/>
      <c r="T153" s="56"/>
      <c r="U153" s="56"/>
      <c r="V153" s="56"/>
      <c r="W153" s="56"/>
      <c r="X153" s="56"/>
      <c r="Y153" s="56"/>
    </row>
    <row r="154">
      <c r="A154" s="56"/>
      <c r="B154" s="56"/>
      <c r="C154" s="56"/>
      <c r="D154" s="56"/>
      <c r="E154" s="56"/>
      <c r="F154" s="67"/>
      <c r="G154" s="67"/>
      <c r="H154" s="56"/>
      <c r="I154" s="56"/>
      <c r="J154" s="56"/>
      <c r="K154" s="56"/>
      <c r="L154" s="56"/>
      <c r="M154" s="56"/>
      <c r="N154" s="56"/>
      <c r="O154" s="56"/>
      <c r="P154" s="56"/>
      <c r="Q154" s="56"/>
      <c r="R154" s="56"/>
      <c r="S154" s="56"/>
      <c r="T154" s="56"/>
      <c r="U154" s="56"/>
      <c r="V154" s="56"/>
      <c r="W154" s="56"/>
      <c r="X154" s="56"/>
      <c r="Y154" s="56"/>
    </row>
    <row r="155">
      <c r="A155" s="56"/>
      <c r="B155" s="56"/>
      <c r="C155" s="56"/>
      <c r="D155" s="56"/>
      <c r="E155" s="56"/>
      <c r="F155" s="67"/>
      <c r="G155" s="67"/>
      <c r="H155" s="56"/>
      <c r="I155" s="56"/>
      <c r="J155" s="56"/>
      <c r="K155" s="56"/>
      <c r="L155" s="56"/>
      <c r="M155" s="56"/>
      <c r="N155" s="56"/>
      <c r="O155" s="56"/>
      <c r="P155" s="56"/>
      <c r="Q155" s="56"/>
      <c r="R155" s="56"/>
      <c r="S155" s="56"/>
      <c r="T155" s="56"/>
      <c r="U155" s="56"/>
      <c r="V155" s="56"/>
      <c r="W155" s="56"/>
      <c r="X155" s="56"/>
      <c r="Y155" s="56"/>
    </row>
    <row r="156">
      <c r="A156" s="56"/>
      <c r="B156" s="56"/>
      <c r="C156" s="56"/>
      <c r="D156" s="56"/>
      <c r="E156" s="56"/>
      <c r="F156" s="67"/>
      <c r="G156" s="67"/>
      <c r="H156" s="56"/>
      <c r="I156" s="56"/>
      <c r="J156" s="56"/>
      <c r="K156" s="56"/>
      <c r="L156" s="56"/>
      <c r="M156" s="56"/>
      <c r="N156" s="56"/>
      <c r="O156" s="56"/>
      <c r="P156" s="56"/>
      <c r="Q156" s="56"/>
      <c r="R156" s="56"/>
      <c r="S156" s="56"/>
      <c r="T156" s="56"/>
      <c r="U156" s="56"/>
      <c r="V156" s="56"/>
      <c r="W156" s="56"/>
      <c r="X156" s="56"/>
      <c r="Y156" s="56"/>
    </row>
    <row r="157">
      <c r="A157" s="56"/>
      <c r="B157" s="56"/>
      <c r="C157" s="56"/>
      <c r="D157" s="56"/>
      <c r="E157" s="56"/>
      <c r="F157" s="67"/>
      <c r="G157" s="67"/>
      <c r="H157" s="56"/>
      <c r="I157" s="56"/>
      <c r="J157" s="56"/>
      <c r="K157" s="56"/>
      <c r="L157" s="56"/>
      <c r="M157" s="56"/>
      <c r="N157" s="56"/>
      <c r="O157" s="56"/>
      <c r="P157" s="56"/>
      <c r="Q157" s="56"/>
      <c r="R157" s="56"/>
      <c r="S157" s="56"/>
      <c r="T157" s="56"/>
      <c r="U157" s="56"/>
      <c r="V157" s="56"/>
      <c r="W157" s="56"/>
      <c r="X157" s="56"/>
      <c r="Y157" s="56"/>
    </row>
    <row r="158">
      <c r="A158" s="56"/>
      <c r="B158" s="56"/>
      <c r="C158" s="56"/>
      <c r="D158" s="56"/>
      <c r="E158" s="56"/>
      <c r="F158" s="67"/>
      <c r="G158" s="67"/>
      <c r="H158" s="56"/>
      <c r="I158" s="56"/>
      <c r="J158" s="56"/>
      <c r="K158" s="56"/>
      <c r="L158" s="56"/>
      <c r="M158" s="56"/>
      <c r="N158" s="56"/>
      <c r="O158" s="56"/>
      <c r="P158" s="56"/>
      <c r="Q158" s="56"/>
      <c r="R158" s="56"/>
      <c r="S158" s="56"/>
      <c r="T158" s="56"/>
      <c r="U158" s="56"/>
      <c r="V158" s="56"/>
      <c r="W158" s="56"/>
      <c r="X158" s="56"/>
      <c r="Y158" s="56"/>
    </row>
    <row r="159">
      <c r="A159" s="56"/>
      <c r="B159" s="56"/>
      <c r="C159" s="56"/>
      <c r="D159" s="56"/>
      <c r="E159" s="56"/>
      <c r="F159" s="67"/>
      <c r="G159" s="67"/>
      <c r="H159" s="56"/>
      <c r="I159" s="56"/>
      <c r="J159" s="56"/>
      <c r="K159" s="56"/>
      <c r="L159" s="56"/>
      <c r="M159" s="56"/>
      <c r="N159" s="56"/>
      <c r="O159" s="56"/>
      <c r="P159" s="56"/>
      <c r="Q159" s="56"/>
      <c r="R159" s="56"/>
      <c r="S159" s="56"/>
      <c r="T159" s="56"/>
      <c r="U159" s="56"/>
      <c r="V159" s="56"/>
      <c r="W159" s="56"/>
      <c r="X159" s="56"/>
      <c r="Y159" s="56"/>
    </row>
    <row r="160">
      <c r="A160" s="56"/>
      <c r="B160" s="56"/>
      <c r="C160" s="56"/>
      <c r="D160" s="56"/>
      <c r="E160" s="56"/>
      <c r="F160" s="67"/>
      <c r="G160" s="67"/>
      <c r="H160" s="56"/>
      <c r="I160" s="56"/>
      <c r="J160" s="56"/>
      <c r="K160" s="56"/>
      <c r="L160" s="56"/>
      <c r="M160" s="56"/>
      <c r="N160" s="56"/>
      <c r="O160" s="56"/>
      <c r="P160" s="56"/>
      <c r="Q160" s="56"/>
      <c r="R160" s="56"/>
      <c r="S160" s="56"/>
      <c r="T160" s="56"/>
      <c r="U160" s="56"/>
      <c r="V160" s="56"/>
      <c r="W160" s="56"/>
      <c r="X160" s="56"/>
      <c r="Y160" s="56"/>
    </row>
    <row r="161">
      <c r="A161" s="56"/>
      <c r="B161" s="56"/>
      <c r="C161" s="56"/>
      <c r="D161" s="56"/>
      <c r="E161" s="56"/>
      <c r="F161" s="67"/>
      <c r="G161" s="67"/>
      <c r="H161" s="56"/>
      <c r="I161" s="56"/>
      <c r="J161" s="56"/>
      <c r="K161" s="56"/>
      <c r="L161" s="56"/>
      <c r="M161" s="56"/>
      <c r="N161" s="56"/>
      <c r="O161" s="56"/>
      <c r="P161" s="56"/>
      <c r="Q161" s="56"/>
      <c r="R161" s="56"/>
      <c r="S161" s="56"/>
      <c r="T161" s="56"/>
      <c r="U161" s="56"/>
      <c r="V161" s="56"/>
      <c r="W161" s="56"/>
      <c r="X161" s="56"/>
      <c r="Y161" s="56"/>
    </row>
    <row r="162">
      <c r="A162" s="56"/>
      <c r="B162" s="56"/>
      <c r="C162" s="56"/>
      <c r="D162" s="56"/>
      <c r="E162" s="56"/>
      <c r="F162" s="67"/>
      <c r="G162" s="67"/>
      <c r="H162" s="56"/>
      <c r="I162" s="56"/>
      <c r="J162" s="56"/>
      <c r="K162" s="56"/>
      <c r="L162" s="56"/>
      <c r="M162" s="56"/>
      <c r="N162" s="56"/>
      <c r="O162" s="56"/>
      <c r="P162" s="56"/>
      <c r="Q162" s="56"/>
      <c r="R162" s="56"/>
      <c r="S162" s="56"/>
      <c r="T162" s="56"/>
      <c r="U162" s="56"/>
      <c r="V162" s="56"/>
      <c r="W162" s="56"/>
      <c r="X162" s="56"/>
      <c r="Y162" s="56"/>
    </row>
    <row r="163">
      <c r="A163" s="56"/>
      <c r="B163" s="56"/>
      <c r="C163" s="56"/>
      <c r="D163" s="56"/>
      <c r="E163" s="56"/>
      <c r="F163" s="67"/>
      <c r="G163" s="67"/>
      <c r="H163" s="56"/>
      <c r="I163" s="56"/>
      <c r="J163" s="56"/>
      <c r="K163" s="56"/>
      <c r="L163" s="56"/>
      <c r="M163" s="56"/>
      <c r="N163" s="56"/>
      <c r="O163" s="56"/>
      <c r="P163" s="56"/>
      <c r="Q163" s="56"/>
      <c r="R163" s="56"/>
      <c r="S163" s="56"/>
      <c r="T163" s="56"/>
      <c r="U163" s="56"/>
      <c r="V163" s="56"/>
      <c r="W163" s="56"/>
      <c r="X163" s="56"/>
      <c r="Y163" s="56"/>
    </row>
    <row r="164">
      <c r="A164" s="56"/>
      <c r="B164" s="56"/>
      <c r="C164" s="56"/>
      <c r="D164" s="56"/>
      <c r="E164" s="56"/>
      <c r="F164" s="67"/>
      <c r="G164" s="67"/>
      <c r="H164" s="56"/>
      <c r="I164" s="56"/>
      <c r="J164" s="56"/>
      <c r="K164" s="56"/>
      <c r="L164" s="56"/>
      <c r="M164" s="56"/>
      <c r="N164" s="56"/>
      <c r="O164" s="56"/>
      <c r="P164" s="56"/>
      <c r="Q164" s="56"/>
      <c r="R164" s="56"/>
      <c r="S164" s="56"/>
      <c r="T164" s="56"/>
      <c r="U164" s="56"/>
      <c r="V164" s="56"/>
      <c r="W164" s="56"/>
      <c r="X164" s="56"/>
      <c r="Y164" s="56"/>
    </row>
    <row r="165">
      <c r="A165" s="56"/>
      <c r="B165" s="56"/>
      <c r="C165" s="56"/>
      <c r="D165" s="56"/>
      <c r="E165" s="56"/>
      <c r="F165" s="67"/>
      <c r="G165" s="67"/>
      <c r="H165" s="56"/>
      <c r="I165" s="56"/>
      <c r="J165" s="56"/>
      <c r="K165" s="56"/>
      <c r="L165" s="56"/>
      <c r="M165" s="56"/>
      <c r="N165" s="56"/>
      <c r="O165" s="56"/>
      <c r="P165" s="56"/>
      <c r="Q165" s="56"/>
      <c r="R165" s="56"/>
      <c r="S165" s="56"/>
      <c r="T165" s="56"/>
      <c r="U165" s="56"/>
      <c r="V165" s="56"/>
      <c r="W165" s="56"/>
      <c r="X165" s="56"/>
      <c r="Y165" s="56"/>
    </row>
    <row r="166">
      <c r="A166" s="56"/>
      <c r="B166" s="56"/>
      <c r="C166" s="56"/>
      <c r="D166" s="56"/>
      <c r="E166" s="56"/>
      <c r="F166" s="67"/>
      <c r="G166" s="67"/>
      <c r="H166" s="56"/>
      <c r="I166" s="56"/>
      <c r="J166" s="56"/>
      <c r="K166" s="56"/>
      <c r="L166" s="56"/>
      <c r="M166" s="56"/>
      <c r="N166" s="56"/>
      <c r="O166" s="56"/>
      <c r="P166" s="56"/>
      <c r="Q166" s="56"/>
      <c r="R166" s="56"/>
      <c r="S166" s="56"/>
      <c r="T166" s="56"/>
      <c r="U166" s="56"/>
      <c r="V166" s="56"/>
      <c r="W166" s="56"/>
      <c r="X166" s="56"/>
      <c r="Y166" s="56"/>
    </row>
    <row r="167">
      <c r="A167" s="56"/>
      <c r="B167" s="56"/>
      <c r="C167" s="56"/>
      <c r="D167" s="56"/>
      <c r="E167" s="56"/>
      <c r="F167" s="67"/>
      <c r="G167" s="67"/>
      <c r="H167" s="56"/>
      <c r="I167" s="56"/>
      <c r="J167" s="56"/>
      <c r="K167" s="56"/>
      <c r="L167" s="56"/>
      <c r="M167" s="56"/>
      <c r="N167" s="56"/>
      <c r="O167" s="56"/>
      <c r="P167" s="56"/>
      <c r="Q167" s="56"/>
      <c r="R167" s="56"/>
      <c r="S167" s="56"/>
      <c r="T167" s="56"/>
      <c r="U167" s="56"/>
      <c r="V167" s="56"/>
      <c r="W167" s="56"/>
      <c r="X167" s="56"/>
      <c r="Y167" s="56"/>
    </row>
    <row r="168">
      <c r="A168" s="56"/>
      <c r="B168" s="56"/>
      <c r="C168" s="56"/>
      <c r="D168" s="56"/>
      <c r="E168" s="56"/>
      <c r="F168" s="67"/>
      <c r="G168" s="67"/>
      <c r="H168" s="56"/>
      <c r="I168" s="56"/>
      <c r="J168" s="56"/>
      <c r="K168" s="56"/>
      <c r="L168" s="56"/>
      <c r="M168" s="56"/>
      <c r="N168" s="56"/>
      <c r="O168" s="56"/>
      <c r="P168" s="56"/>
      <c r="Q168" s="56"/>
      <c r="R168" s="56"/>
      <c r="S168" s="56"/>
      <c r="T168" s="56"/>
      <c r="U168" s="56"/>
      <c r="V168" s="56"/>
      <c r="W168" s="56"/>
      <c r="X168" s="56"/>
      <c r="Y168" s="56"/>
    </row>
    <row r="169">
      <c r="A169" s="56"/>
      <c r="B169" s="56"/>
      <c r="C169" s="56"/>
      <c r="D169" s="56"/>
      <c r="E169" s="56"/>
      <c r="F169" s="67"/>
      <c r="G169" s="67"/>
      <c r="H169" s="56"/>
      <c r="I169" s="56"/>
      <c r="J169" s="56"/>
      <c r="K169" s="56"/>
      <c r="L169" s="56"/>
      <c r="M169" s="56"/>
      <c r="N169" s="56"/>
      <c r="O169" s="56"/>
      <c r="P169" s="56"/>
      <c r="Q169" s="56"/>
      <c r="R169" s="56"/>
      <c r="S169" s="56"/>
      <c r="T169" s="56"/>
      <c r="U169" s="56"/>
      <c r="V169" s="56"/>
      <c r="W169" s="56"/>
      <c r="X169" s="56"/>
      <c r="Y169" s="56"/>
    </row>
    <row r="170">
      <c r="A170" s="56"/>
      <c r="B170" s="56"/>
      <c r="C170" s="56"/>
      <c r="D170" s="56"/>
      <c r="E170" s="56"/>
      <c r="F170" s="67"/>
      <c r="G170" s="67"/>
      <c r="H170" s="56"/>
      <c r="I170" s="56"/>
      <c r="J170" s="56"/>
      <c r="K170" s="56"/>
      <c r="L170" s="56"/>
      <c r="M170" s="56"/>
      <c r="N170" s="56"/>
      <c r="O170" s="56"/>
      <c r="P170" s="56"/>
      <c r="Q170" s="56"/>
      <c r="R170" s="56"/>
      <c r="S170" s="56"/>
      <c r="T170" s="56"/>
      <c r="U170" s="56"/>
      <c r="V170" s="56"/>
      <c r="W170" s="56"/>
      <c r="X170" s="56"/>
      <c r="Y170" s="56"/>
    </row>
    <row r="171">
      <c r="A171" s="56"/>
      <c r="B171" s="56"/>
      <c r="C171" s="56"/>
      <c r="D171" s="56"/>
      <c r="E171" s="56"/>
      <c r="F171" s="67"/>
      <c r="G171" s="67"/>
      <c r="H171" s="56"/>
      <c r="I171" s="56"/>
      <c r="J171" s="56"/>
      <c r="K171" s="56"/>
      <c r="L171" s="56"/>
      <c r="M171" s="56"/>
      <c r="N171" s="56"/>
      <c r="O171" s="56"/>
      <c r="P171" s="56"/>
      <c r="Q171" s="56"/>
      <c r="R171" s="56"/>
      <c r="S171" s="56"/>
      <c r="T171" s="56"/>
      <c r="U171" s="56"/>
      <c r="V171" s="56"/>
      <c r="W171" s="56"/>
      <c r="X171" s="56"/>
      <c r="Y171" s="56"/>
    </row>
    <row r="172">
      <c r="A172" s="56"/>
      <c r="B172" s="56"/>
      <c r="C172" s="56"/>
      <c r="D172" s="56"/>
      <c r="E172" s="56"/>
      <c r="F172" s="67"/>
      <c r="G172" s="67"/>
      <c r="H172" s="56"/>
      <c r="I172" s="56"/>
      <c r="J172" s="56"/>
      <c r="K172" s="56"/>
      <c r="L172" s="56"/>
      <c r="M172" s="56"/>
      <c r="N172" s="56"/>
      <c r="O172" s="56"/>
      <c r="P172" s="56"/>
      <c r="Q172" s="56"/>
      <c r="R172" s="56"/>
      <c r="S172" s="56"/>
      <c r="T172" s="56"/>
      <c r="U172" s="56"/>
      <c r="V172" s="56"/>
      <c r="W172" s="56"/>
      <c r="X172" s="56"/>
      <c r="Y172" s="56"/>
    </row>
    <row r="173">
      <c r="A173" s="56"/>
      <c r="B173" s="56"/>
      <c r="C173" s="56"/>
      <c r="D173" s="56"/>
      <c r="E173" s="56"/>
      <c r="F173" s="67"/>
      <c r="G173" s="67"/>
      <c r="H173" s="56"/>
      <c r="I173" s="56"/>
      <c r="J173" s="56"/>
      <c r="K173" s="56"/>
      <c r="L173" s="56"/>
      <c r="M173" s="56"/>
      <c r="N173" s="56"/>
      <c r="O173" s="56"/>
      <c r="P173" s="56"/>
      <c r="Q173" s="56"/>
      <c r="R173" s="56"/>
      <c r="S173" s="56"/>
      <c r="T173" s="56"/>
      <c r="U173" s="56"/>
      <c r="V173" s="56"/>
      <c r="W173" s="56"/>
      <c r="X173" s="56"/>
      <c r="Y173" s="56"/>
    </row>
    <row r="174">
      <c r="A174" s="56"/>
      <c r="B174" s="56"/>
      <c r="C174" s="56"/>
      <c r="D174" s="56"/>
      <c r="E174" s="56"/>
      <c r="F174" s="67"/>
      <c r="G174" s="67"/>
      <c r="H174" s="56"/>
      <c r="I174" s="56"/>
      <c r="J174" s="56"/>
      <c r="K174" s="56"/>
      <c r="L174" s="56"/>
      <c r="M174" s="56"/>
      <c r="N174" s="56"/>
      <c r="O174" s="56"/>
      <c r="P174" s="56"/>
      <c r="Q174" s="56"/>
      <c r="R174" s="56"/>
      <c r="S174" s="56"/>
      <c r="T174" s="56"/>
      <c r="U174" s="56"/>
      <c r="V174" s="56"/>
      <c r="W174" s="56"/>
      <c r="X174" s="56"/>
      <c r="Y174" s="56"/>
    </row>
    <row r="175">
      <c r="A175" s="56"/>
      <c r="B175" s="56"/>
      <c r="C175" s="56"/>
      <c r="D175" s="56"/>
      <c r="E175" s="56"/>
      <c r="F175" s="67"/>
      <c r="G175" s="67"/>
      <c r="H175" s="56"/>
      <c r="I175" s="56"/>
      <c r="J175" s="56"/>
      <c r="K175" s="56"/>
      <c r="L175" s="56"/>
      <c r="M175" s="56"/>
      <c r="N175" s="56"/>
      <c r="O175" s="56"/>
      <c r="P175" s="56"/>
      <c r="Q175" s="56"/>
      <c r="R175" s="56"/>
      <c r="S175" s="56"/>
      <c r="T175" s="56"/>
      <c r="U175" s="56"/>
      <c r="V175" s="56"/>
      <c r="W175" s="56"/>
      <c r="X175" s="56"/>
      <c r="Y175" s="56"/>
    </row>
    <row r="176">
      <c r="A176" s="56"/>
      <c r="B176" s="56"/>
      <c r="C176" s="56"/>
      <c r="D176" s="56"/>
      <c r="E176" s="56"/>
      <c r="F176" s="67"/>
      <c r="G176" s="67"/>
      <c r="H176" s="56"/>
      <c r="I176" s="56"/>
      <c r="J176" s="56"/>
      <c r="K176" s="56"/>
      <c r="L176" s="56"/>
      <c r="M176" s="56"/>
      <c r="N176" s="56"/>
      <c r="O176" s="56"/>
      <c r="P176" s="56"/>
      <c r="Q176" s="56"/>
      <c r="R176" s="56"/>
      <c r="S176" s="56"/>
      <c r="T176" s="56"/>
      <c r="U176" s="56"/>
      <c r="V176" s="56"/>
      <c r="W176" s="56"/>
      <c r="X176" s="56"/>
      <c r="Y176" s="56"/>
    </row>
    <row r="177">
      <c r="A177" s="56"/>
      <c r="B177" s="56"/>
      <c r="C177" s="56"/>
      <c r="D177" s="56"/>
      <c r="E177" s="56"/>
      <c r="F177" s="67"/>
      <c r="G177" s="67"/>
      <c r="H177" s="56"/>
      <c r="I177" s="56"/>
      <c r="J177" s="56"/>
      <c r="K177" s="56"/>
      <c r="L177" s="56"/>
      <c r="M177" s="56"/>
      <c r="N177" s="56"/>
      <c r="O177" s="56"/>
      <c r="P177" s="56"/>
      <c r="Q177" s="56"/>
      <c r="R177" s="56"/>
      <c r="S177" s="56"/>
      <c r="T177" s="56"/>
      <c r="U177" s="56"/>
      <c r="V177" s="56"/>
      <c r="W177" s="56"/>
      <c r="X177" s="56"/>
      <c r="Y177" s="56"/>
    </row>
    <row r="178">
      <c r="A178" s="56"/>
      <c r="B178" s="56"/>
      <c r="C178" s="56"/>
      <c r="D178" s="56"/>
      <c r="E178" s="56"/>
      <c r="F178" s="67"/>
      <c r="G178" s="67"/>
      <c r="H178" s="56"/>
      <c r="I178" s="56"/>
      <c r="J178" s="56"/>
      <c r="K178" s="56"/>
      <c r="L178" s="56"/>
      <c r="M178" s="56"/>
      <c r="N178" s="56"/>
      <c r="O178" s="56"/>
      <c r="P178" s="56"/>
      <c r="Q178" s="56"/>
      <c r="R178" s="56"/>
      <c r="S178" s="56"/>
      <c r="T178" s="56"/>
      <c r="U178" s="56"/>
      <c r="V178" s="56"/>
      <c r="W178" s="56"/>
      <c r="X178" s="56"/>
      <c r="Y178" s="56"/>
    </row>
    <row r="179">
      <c r="A179" s="56"/>
      <c r="B179" s="56"/>
      <c r="C179" s="56"/>
      <c r="D179" s="56"/>
      <c r="E179" s="56"/>
      <c r="F179" s="67"/>
      <c r="G179" s="67"/>
      <c r="H179" s="56"/>
      <c r="I179" s="56"/>
      <c r="J179" s="56"/>
      <c r="K179" s="56"/>
      <c r="L179" s="56"/>
      <c r="M179" s="56"/>
      <c r="N179" s="56"/>
      <c r="O179" s="56"/>
      <c r="P179" s="56"/>
      <c r="Q179" s="56"/>
      <c r="R179" s="56"/>
      <c r="S179" s="56"/>
      <c r="T179" s="56"/>
      <c r="U179" s="56"/>
      <c r="V179" s="56"/>
      <c r="W179" s="56"/>
      <c r="X179" s="56"/>
      <c r="Y179" s="56"/>
    </row>
    <row r="180">
      <c r="A180" s="56"/>
      <c r="B180" s="56"/>
      <c r="C180" s="56"/>
      <c r="D180" s="56"/>
      <c r="E180" s="56"/>
      <c r="F180" s="67"/>
      <c r="G180" s="67"/>
      <c r="H180" s="56"/>
      <c r="I180" s="56"/>
      <c r="J180" s="56"/>
      <c r="K180" s="56"/>
      <c r="L180" s="56"/>
      <c r="M180" s="56"/>
      <c r="N180" s="56"/>
      <c r="O180" s="56"/>
      <c r="P180" s="56"/>
      <c r="Q180" s="56"/>
      <c r="R180" s="56"/>
      <c r="S180" s="56"/>
      <c r="T180" s="56"/>
      <c r="U180" s="56"/>
      <c r="V180" s="56"/>
      <c r="W180" s="56"/>
      <c r="X180" s="56"/>
      <c r="Y180" s="56"/>
    </row>
    <row r="181">
      <c r="A181" s="56"/>
      <c r="B181" s="56"/>
      <c r="C181" s="56"/>
      <c r="D181" s="56"/>
      <c r="E181" s="56"/>
      <c r="F181" s="67"/>
      <c r="G181" s="67"/>
      <c r="H181" s="56"/>
      <c r="I181" s="56"/>
      <c r="J181" s="56"/>
      <c r="K181" s="56"/>
      <c r="L181" s="56"/>
      <c r="M181" s="56"/>
      <c r="N181" s="56"/>
      <c r="O181" s="56"/>
      <c r="P181" s="56"/>
      <c r="Q181" s="56"/>
      <c r="R181" s="56"/>
      <c r="S181" s="56"/>
      <c r="T181" s="56"/>
      <c r="U181" s="56"/>
      <c r="V181" s="56"/>
      <c r="W181" s="56"/>
      <c r="X181" s="56"/>
      <c r="Y181" s="56"/>
    </row>
    <row r="182">
      <c r="A182" s="56"/>
      <c r="B182" s="56"/>
      <c r="C182" s="56"/>
      <c r="D182" s="56"/>
      <c r="E182" s="56"/>
      <c r="F182" s="67"/>
      <c r="G182" s="67"/>
      <c r="H182" s="56"/>
      <c r="I182" s="56"/>
      <c r="J182" s="56"/>
      <c r="K182" s="56"/>
      <c r="L182" s="56"/>
      <c r="M182" s="56"/>
      <c r="N182" s="56"/>
      <c r="O182" s="56"/>
      <c r="P182" s="56"/>
      <c r="Q182" s="56"/>
      <c r="R182" s="56"/>
      <c r="S182" s="56"/>
      <c r="T182" s="56"/>
      <c r="U182" s="56"/>
      <c r="V182" s="56"/>
      <c r="W182" s="56"/>
      <c r="X182" s="56"/>
      <c r="Y182" s="56"/>
    </row>
    <row r="183">
      <c r="A183" s="56"/>
      <c r="B183" s="56"/>
      <c r="C183" s="56"/>
      <c r="D183" s="56"/>
      <c r="E183" s="56"/>
      <c r="F183" s="67"/>
      <c r="G183" s="67"/>
      <c r="H183" s="56"/>
      <c r="I183" s="56"/>
      <c r="J183" s="56"/>
      <c r="K183" s="56"/>
      <c r="L183" s="56"/>
      <c r="M183" s="56"/>
      <c r="N183" s="56"/>
      <c r="O183" s="56"/>
      <c r="P183" s="56"/>
      <c r="Q183" s="56"/>
      <c r="R183" s="56"/>
      <c r="S183" s="56"/>
      <c r="T183" s="56"/>
      <c r="U183" s="56"/>
      <c r="V183" s="56"/>
      <c r="W183" s="56"/>
      <c r="X183" s="56"/>
      <c r="Y183" s="56"/>
    </row>
    <row r="184">
      <c r="A184" s="56"/>
      <c r="B184" s="56"/>
      <c r="C184" s="56"/>
      <c r="D184" s="56"/>
      <c r="E184" s="56"/>
      <c r="F184" s="67"/>
      <c r="G184" s="67"/>
      <c r="H184" s="56"/>
      <c r="I184" s="56"/>
      <c r="J184" s="56"/>
      <c r="K184" s="56"/>
      <c r="L184" s="56"/>
      <c r="M184" s="56"/>
      <c r="N184" s="56"/>
      <c r="O184" s="56"/>
      <c r="P184" s="56"/>
      <c r="Q184" s="56"/>
      <c r="R184" s="56"/>
      <c r="S184" s="56"/>
      <c r="T184" s="56"/>
      <c r="U184" s="56"/>
      <c r="V184" s="56"/>
      <c r="W184" s="56"/>
      <c r="X184" s="56"/>
      <c r="Y184" s="56"/>
    </row>
    <row r="185">
      <c r="A185" s="56"/>
      <c r="B185" s="56"/>
      <c r="C185" s="56"/>
      <c r="D185" s="56"/>
      <c r="E185" s="56"/>
      <c r="F185" s="67"/>
      <c r="G185" s="67"/>
      <c r="H185" s="56"/>
      <c r="I185" s="56"/>
      <c r="J185" s="56"/>
      <c r="K185" s="56"/>
      <c r="L185" s="56"/>
      <c r="M185" s="56"/>
      <c r="N185" s="56"/>
      <c r="O185" s="56"/>
      <c r="P185" s="56"/>
      <c r="Q185" s="56"/>
      <c r="R185" s="56"/>
      <c r="S185" s="56"/>
      <c r="T185" s="56"/>
      <c r="U185" s="56"/>
      <c r="V185" s="56"/>
      <c r="W185" s="56"/>
      <c r="X185" s="56"/>
      <c r="Y185" s="56"/>
    </row>
    <row r="186">
      <c r="A186" s="56"/>
      <c r="B186" s="56"/>
      <c r="C186" s="56"/>
      <c r="D186" s="56"/>
      <c r="E186" s="56"/>
      <c r="F186" s="67"/>
      <c r="G186" s="67"/>
      <c r="H186" s="56"/>
      <c r="I186" s="56"/>
      <c r="J186" s="56"/>
      <c r="K186" s="56"/>
      <c r="L186" s="56"/>
      <c r="M186" s="56"/>
      <c r="N186" s="56"/>
      <c r="O186" s="56"/>
      <c r="P186" s="56"/>
      <c r="Q186" s="56"/>
      <c r="R186" s="56"/>
      <c r="S186" s="56"/>
      <c r="T186" s="56"/>
      <c r="U186" s="56"/>
      <c r="V186" s="56"/>
      <c r="W186" s="56"/>
      <c r="X186" s="56"/>
      <c r="Y186" s="56"/>
    </row>
    <row r="187">
      <c r="A187" s="56"/>
      <c r="B187" s="56"/>
      <c r="C187" s="56"/>
      <c r="D187" s="56"/>
      <c r="E187" s="56"/>
      <c r="F187" s="67"/>
      <c r="G187" s="67"/>
      <c r="H187" s="56"/>
      <c r="I187" s="56"/>
      <c r="J187" s="56"/>
      <c r="K187" s="56"/>
      <c r="L187" s="56"/>
      <c r="M187" s="56"/>
      <c r="N187" s="56"/>
      <c r="O187" s="56"/>
      <c r="P187" s="56"/>
      <c r="Q187" s="56"/>
      <c r="R187" s="56"/>
      <c r="S187" s="56"/>
      <c r="T187" s="56"/>
      <c r="U187" s="56"/>
      <c r="V187" s="56"/>
      <c r="W187" s="56"/>
      <c r="X187" s="56"/>
      <c r="Y187" s="56"/>
    </row>
    <row r="188">
      <c r="A188" s="56"/>
      <c r="B188" s="56"/>
      <c r="C188" s="56"/>
      <c r="D188" s="56"/>
      <c r="E188" s="56"/>
      <c r="F188" s="67"/>
      <c r="G188" s="67"/>
      <c r="H188" s="56"/>
      <c r="I188" s="56"/>
      <c r="J188" s="56"/>
      <c r="K188" s="56"/>
      <c r="L188" s="56"/>
      <c r="M188" s="56"/>
      <c r="N188" s="56"/>
      <c r="O188" s="56"/>
      <c r="P188" s="56"/>
      <c r="Q188" s="56"/>
      <c r="R188" s="56"/>
      <c r="S188" s="56"/>
      <c r="T188" s="56"/>
      <c r="U188" s="56"/>
      <c r="V188" s="56"/>
      <c r="W188" s="56"/>
      <c r="X188" s="56"/>
      <c r="Y188" s="56"/>
    </row>
    <row r="189">
      <c r="A189" s="56"/>
      <c r="B189" s="56"/>
      <c r="C189" s="56"/>
      <c r="D189" s="56"/>
      <c r="E189" s="56"/>
      <c r="F189" s="67"/>
      <c r="G189" s="67"/>
      <c r="H189" s="56"/>
      <c r="I189" s="56"/>
      <c r="J189" s="56"/>
      <c r="K189" s="56"/>
      <c r="L189" s="56"/>
      <c r="M189" s="56"/>
      <c r="N189" s="56"/>
      <c r="O189" s="56"/>
      <c r="P189" s="56"/>
      <c r="Q189" s="56"/>
      <c r="R189" s="56"/>
      <c r="S189" s="56"/>
      <c r="T189" s="56"/>
      <c r="U189" s="56"/>
      <c r="V189" s="56"/>
      <c r="W189" s="56"/>
      <c r="X189" s="56"/>
      <c r="Y189" s="56"/>
    </row>
    <row r="190">
      <c r="A190" s="56"/>
      <c r="B190" s="56"/>
      <c r="C190" s="56"/>
      <c r="D190" s="56"/>
      <c r="E190" s="56"/>
      <c r="F190" s="67"/>
      <c r="G190" s="67"/>
      <c r="H190" s="56"/>
      <c r="I190" s="56"/>
      <c r="J190" s="56"/>
      <c r="K190" s="56"/>
      <c r="L190" s="56"/>
      <c r="M190" s="56"/>
      <c r="N190" s="56"/>
      <c r="O190" s="56"/>
      <c r="P190" s="56"/>
      <c r="Q190" s="56"/>
      <c r="R190" s="56"/>
      <c r="S190" s="56"/>
      <c r="T190" s="56"/>
      <c r="U190" s="56"/>
      <c r="V190" s="56"/>
      <c r="W190" s="56"/>
      <c r="X190" s="56"/>
      <c r="Y190" s="56"/>
    </row>
    <row r="191">
      <c r="A191" s="56"/>
      <c r="B191" s="56"/>
      <c r="C191" s="56"/>
      <c r="D191" s="56"/>
      <c r="E191" s="56"/>
      <c r="F191" s="67"/>
      <c r="G191" s="67"/>
      <c r="H191" s="56"/>
      <c r="I191" s="56"/>
      <c r="J191" s="56"/>
      <c r="K191" s="56"/>
      <c r="L191" s="56"/>
      <c r="M191" s="56"/>
      <c r="N191" s="56"/>
      <c r="O191" s="56"/>
      <c r="P191" s="56"/>
      <c r="Q191" s="56"/>
      <c r="R191" s="56"/>
      <c r="S191" s="56"/>
      <c r="T191" s="56"/>
      <c r="U191" s="56"/>
      <c r="V191" s="56"/>
      <c r="W191" s="56"/>
      <c r="X191" s="56"/>
      <c r="Y191" s="56"/>
    </row>
    <row r="192">
      <c r="A192" s="56"/>
      <c r="B192" s="56"/>
      <c r="C192" s="56"/>
      <c r="D192" s="56"/>
      <c r="E192" s="56"/>
      <c r="F192" s="67"/>
      <c r="G192" s="67"/>
      <c r="H192" s="56"/>
      <c r="I192" s="56"/>
      <c r="J192" s="56"/>
      <c r="K192" s="56"/>
      <c r="L192" s="56"/>
      <c r="M192" s="56"/>
      <c r="N192" s="56"/>
      <c r="O192" s="56"/>
      <c r="P192" s="56"/>
      <c r="Q192" s="56"/>
      <c r="R192" s="56"/>
      <c r="S192" s="56"/>
      <c r="T192" s="56"/>
      <c r="U192" s="56"/>
      <c r="V192" s="56"/>
      <c r="W192" s="56"/>
      <c r="X192" s="56"/>
      <c r="Y192" s="56"/>
    </row>
    <row r="193">
      <c r="A193" s="56"/>
      <c r="B193" s="56"/>
      <c r="C193" s="56"/>
      <c r="D193" s="56"/>
      <c r="E193" s="56"/>
      <c r="F193" s="67"/>
      <c r="G193" s="67"/>
      <c r="H193" s="56"/>
      <c r="I193" s="56"/>
      <c r="J193" s="56"/>
      <c r="K193" s="56"/>
      <c r="L193" s="56"/>
      <c r="M193" s="56"/>
      <c r="N193" s="56"/>
      <c r="O193" s="56"/>
      <c r="P193" s="56"/>
      <c r="Q193" s="56"/>
      <c r="R193" s="56"/>
      <c r="S193" s="56"/>
      <c r="T193" s="56"/>
      <c r="U193" s="56"/>
      <c r="V193" s="56"/>
      <c r="W193" s="56"/>
      <c r="X193" s="56"/>
      <c r="Y193" s="56"/>
    </row>
    <row r="194">
      <c r="A194" s="56"/>
      <c r="B194" s="56"/>
      <c r="C194" s="56"/>
      <c r="D194" s="56"/>
      <c r="E194" s="56"/>
      <c r="F194" s="67"/>
      <c r="G194" s="67"/>
      <c r="H194" s="56"/>
      <c r="I194" s="56"/>
      <c r="J194" s="56"/>
      <c r="K194" s="56"/>
      <c r="L194" s="56"/>
      <c r="M194" s="56"/>
      <c r="N194" s="56"/>
      <c r="O194" s="56"/>
      <c r="P194" s="56"/>
      <c r="Q194" s="56"/>
      <c r="R194" s="56"/>
      <c r="S194" s="56"/>
      <c r="T194" s="56"/>
      <c r="U194" s="56"/>
      <c r="V194" s="56"/>
      <c r="W194" s="56"/>
      <c r="X194" s="56"/>
      <c r="Y194" s="56"/>
    </row>
    <row r="195">
      <c r="A195" s="56"/>
      <c r="B195" s="56"/>
      <c r="C195" s="56"/>
      <c r="D195" s="56"/>
      <c r="E195" s="56"/>
      <c r="F195" s="67"/>
      <c r="G195" s="67"/>
      <c r="H195" s="56"/>
      <c r="I195" s="56"/>
      <c r="J195" s="56"/>
      <c r="K195" s="56"/>
      <c r="L195" s="56"/>
      <c r="M195" s="56"/>
      <c r="N195" s="56"/>
      <c r="O195" s="56"/>
      <c r="P195" s="56"/>
      <c r="Q195" s="56"/>
      <c r="R195" s="56"/>
      <c r="S195" s="56"/>
      <c r="T195" s="56"/>
      <c r="U195" s="56"/>
      <c r="V195" s="56"/>
      <c r="W195" s="56"/>
      <c r="X195" s="56"/>
      <c r="Y195" s="56"/>
    </row>
    <row r="196">
      <c r="A196" s="56"/>
      <c r="B196" s="56"/>
      <c r="C196" s="56"/>
      <c r="D196" s="56"/>
      <c r="E196" s="56"/>
      <c r="F196" s="67"/>
      <c r="G196" s="67"/>
      <c r="H196" s="56"/>
      <c r="I196" s="56"/>
      <c r="J196" s="56"/>
      <c r="K196" s="56"/>
      <c r="L196" s="56"/>
      <c r="M196" s="56"/>
      <c r="N196" s="56"/>
      <c r="O196" s="56"/>
      <c r="P196" s="56"/>
      <c r="Q196" s="56"/>
      <c r="R196" s="56"/>
      <c r="S196" s="56"/>
      <c r="T196" s="56"/>
      <c r="U196" s="56"/>
      <c r="V196" s="56"/>
      <c r="W196" s="56"/>
      <c r="X196" s="56"/>
      <c r="Y196" s="56"/>
    </row>
    <row r="197">
      <c r="A197" s="56"/>
      <c r="B197" s="56"/>
      <c r="C197" s="56"/>
      <c r="D197" s="56"/>
      <c r="E197" s="56"/>
      <c r="F197" s="67"/>
      <c r="G197" s="67"/>
      <c r="H197" s="56"/>
      <c r="I197" s="56"/>
      <c r="J197" s="56"/>
      <c r="K197" s="56"/>
      <c r="L197" s="56"/>
      <c r="M197" s="56"/>
      <c r="N197" s="56"/>
      <c r="O197" s="56"/>
      <c r="P197" s="56"/>
      <c r="Q197" s="56"/>
      <c r="R197" s="56"/>
      <c r="S197" s="56"/>
      <c r="T197" s="56"/>
      <c r="U197" s="56"/>
      <c r="V197" s="56"/>
      <c r="W197" s="56"/>
      <c r="X197" s="56"/>
      <c r="Y197" s="56"/>
    </row>
    <row r="198">
      <c r="A198" s="56"/>
      <c r="B198" s="56"/>
      <c r="C198" s="56"/>
      <c r="D198" s="56"/>
      <c r="E198" s="56"/>
      <c r="F198" s="67"/>
      <c r="G198" s="67"/>
      <c r="H198" s="56"/>
      <c r="I198" s="56"/>
      <c r="J198" s="56"/>
      <c r="K198" s="56"/>
      <c r="L198" s="56"/>
      <c r="M198" s="56"/>
      <c r="N198" s="56"/>
      <c r="O198" s="56"/>
      <c r="P198" s="56"/>
      <c r="Q198" s="56"/>
      <c r="R198" s="56"/>
      <c r="S198" s="56"/>
      <c r="T198" s="56"/>
      <c r="U198" s="56"/>
      <c r="V198" s="56"/>
      <c r="W198" s="56"/>
      <c r="X198" s="56"/>
      <c r="Y198" s="56"/>
    </row>
    <row r="199">
      <c r="A199" s="56"/>
      <c r="B199" s="56"/>
      <c r="C199" s="56"/>
      <c r="D199" s="56"/>
      <c r="E199" s="56"/>
      <c r="F199" s="67"/>
      <c r="G199" s="67"/>
      <c r="H199" s="56"/>
      <c r="I199" s="56"/>
      <c r="J199" s="56"/>
      <c r="K199" s="56"/>
      <c r="L199" s="56"/>
      <c r="M199" s="56"/>
      <c r="N199" s="56"/>
      <c r="O199" s="56"/>
      <c r="P199" s="56"/>
      <c r="Q199" s="56"/>
      <c r="R199" s="56"/>
      <c r="S199" s="56"/>
      <c r="T199" s="56"/>
      <c r="U199" s="56"/>
      <c r="V199" s="56"/>
      <c r="W199" s="56"/>
      <c r="X199" s="56"/>
      <c r="Y199" s="56"/>
    </row>
    <row r="200">
      <c r="A200" s="56"/>
      <c r="B200" s="56"/>
      <c r="C200" s="56"/>
      <c r="D200" s="56"/>
      <c r="E200" s="56"/>
      <c r="F200" s="67"/>
      <c r="G200" s="67"/>
      <c r="H200" s="56"/>
      <c r="I200" s="56"/>
      <c r="J200" s="56"/>
      <c r="K200" s="56"/>
      <c r="L200" s="56"/>
      <c r="M200" s="56"/>
      <c r="N200" s="56"/>
      <c r="O200" s="56"/>
      <c r="P200" s="56"/>
      <c r="Q200" s="56"/>
      <c r="R200" s="56"/>
      <c r="S200" s="56"/>
      <c r="T200" s="56"/>
      <c r="U200" s="56"/>
      <c r="V200" s="56"/>
      <c r="W200" s="56"/>
      <c r="X200" s="56"/>
      <c r="Y200" s="56"/>
    </row>
    <row r="201">
      <c r="A201" s="56"/>
      <c r="B201" s="56"/>
      <c r="C201" s="56"/>
      <c r="D201" s="56"/>
      <c r="E201" s="56"/>
      <c r="F201" s="67"/>
      <c r="G201" s="67"/>
      <c r="H201" s="56"/>
      <c r="I201" s="56"/>
      <c r="J201" s="56"/>
      <c r="K201" s="56"/>
      <c r="L201" s="56"/>
      <c r="M201" s="56"/>
      <c r="N201" s="56"/>
      <c r="O201" s="56"/>
      <c r="P201" s="56"/>
      <c r="Q201" s="56"/>
      <c r="R201" s="56"/>
      <c r="S201" s="56"/>
      <c r="T201" s="56"/>
      <c r="U201" s="56"/>
      <c r="V201" s="56"/>
      <c r="W201" s="56"/>
      <c r="X201" s="56"/>
      <c r="Y201" s="56"/>
    </row>
    <row r="202">
      <c r="A202" s="56"/>
      <c r="B202" s="56"/>
      <c r="C202" s="56"/>
      <c r="D202" s="56"/>
      <c r="E202" s="56"/>
      <c r="F202" s="67"/>
      <c r="G202" s="67"/>
      <c r="H202" s="56"/>
      <c r="I202" s="56"/>
      <c r="J202" s="56"/>
      <c r="K202" s="56"/>
      <c r="L202" s="56"/>
      <c r="M202" s="56"/>
      <c r="N202" s="56"/>
      <c r="O202" s="56"/>
      <c r="P202" s="56"/>
      <c r="Q202" s="56"/>
      <c r="R202" s="56"/>
      <c r="S202" s="56"/>
      <c r="T202" s="56"/>
      <c r="U202" s="56"/>
      <c r="V202" s="56"/>
      <c r="W202" s="56"/>
      <c r="X202" s="56"/>
      <c r="Y202" s="56"/>
    </row>
    <row r="203">
      <c r="A203" s="56"/>
      <c r="B203" s="56"/>
      <c r="C203" s="56"/>
      <c r="D203" s="56"/>
      <c r="E203" s="56"/>
      <c r="F203" s="67"/>
      <c r="G203" s="67"/>
      <c r="H203" s="56"/>
      <c r="I203" s="56"/>
      <c r="J203" s="56"/>
      <c r="K203" s="56"/>
      <c r="L203" s="56"/>
      <c r="M203" s="56"/>
      <c r="N203" s="56"/>
      <c r="O203" s="56"/>
      <c r="P203" s="56"/>
      <c r="Q203" s="56"/>
      <c r="R203" s="56"/>
      <c r="S203" s="56"/>
      <c r="T203" s="56"/>
      <c r="U203" s="56"/>
      <c r="V203" s="56"/>
      <c r="W203" s="56"/>
      <c r="X203" s="56"/>
      <c r="Y203" s="56"/>
    </row>
    <row r="204">
      <c r="A204" s="56"/>
      <c r="B204" s="56"/>
      <c r="C204" s="56"/>
      <c r="D204" s="56"/>
      <c r="E204" s="56"/>
      <c r="F204" s="67"/>
      <c r="G204" s="67"/>
      <c r="H204" s="56"/>
      <c r="I204" s="56"/>
      <c r="J204" s="56"/>
      <c r="K204" s="56"/>
      <c r="L204" s="56"/>
      <c r="M204" s="56"/>
      <c r="N204" s="56"/>
      <c r="O204" s="56"/>
      <c r="P204" s="56"/>
      <c r="Q204" s="56"/>
      <c r="R204" s="56"/>
      <c r="S204" s="56"/>
      <c r="T204" s="56"/>
      <c r="U204" s="56"/>
      <c r="V204" s="56"/>
      <c r="W204" s="56"/>
      <c r="X204" s="56"/>
      <c r="Y204" s="56"/>
    </row>
    <row r="205">
      <c r="A205" s="56"/>
      <c r="B205" s="56"/>
      <c r="C205" s="56"/>
      <c r="D205" s="56"/>
      <c r="E205" s="56"/>
      <c r="F205" s="67"/>
      <c r="G205" s="67"/>
      <c r="H205" s="56"/>
      <c r="I205" s="56"/>
      <c r="J205" s="56"/>
      <c r="K205" s="56"/>
      <c r="L205" s="56"/>
      <c r="M205" s="56"/>
      <c r="N205" s="56"/>
      <c r="O205" s="56"/>
      <c r="P205" s="56"/>
      <c r="Q205" s="56"/>
      <c r="R205" s="56"/>
      <c r="S205" s="56"/>
      <c r="T205" s="56"/>
      <c r="U205" s="56"/>
      <c r="V205" s="56"/>
      <c r="W205" s="56"/>
      <c r="X205" s="56"/>
      <c r="Y205" s="56"/>
    </row>
    <row r="206">
      <c r="A206" s="56"/>
      <c r="B206" s="56"/>
      <c r="C206" s="56"/>
      <c r="D206" s="56"/>
      <c r="E206" s="56"/>
      <c r="F206" s="67"/>
      <c r="G206" s="67"/>
      <c r="H206" s="56"/>
      <c r="I206" s="56"/>
      <c r="J206" s="56"/>
      <c r="K206" s="56"/>
      <c r="L206" s="56"/>
      <c r="M206" s="56"/>
      <c r="N206" s="56"/>
      <c r="O206" s="56"/>
      <c r="P206" s="56"/>
      <c r="Q206" s="56"/>
      <c r="R206" s="56"/>
      <c r="S206" s="56"/>
      <c r="T206" s="56"/>
      <c r="U206" s="56"/>
      <c r="V206" s="56"/>
      <c r="W206" s="56"/>
      <c r="X206" s="56"/>
      <c r="Y206" s="56"/>
    </row>
    <row r="207">
      <c r="A207" s="56"/>
      <c r="B207" s="56"/>
      <c r="C207" s="56"/>
      <c r="D207" s="56"/>
      <c r="E207" s="56"/>
      <c r="F207" s="67"/>
      <c r="G207" s="67"/>
      <c r="H207" s="56"/>
      <c r="I207" s="56"/>
      <c r="J207" s="56"/>
      <c r="K207" s="56"/>
      <c r="L207" s="56"/>
      <c r="M207" s="56"/>
      <c r="N207" s="56"/>
      <c r="O207" s="56"/>
      <c r="P207" s="56"/>
      <c r="Q207" s="56"/>
      <c r="R207" s="56"/>
      <c r="S207" s="56"/>
      <c r="T207" s="56"/>
      <c r="U207" s="56"/>
      <c r="V207" s="56"/>
      <c r="W207" s="56"/>
      <c r="X207" s="56"/>
      <c r="Y207" s="56"/>
    </row>
    <row r="208">
      <c r="A208" s="56"/>
      <c r="B208" s="56"/>
      <c r="C208" s="56"/>
      <c r="D208" s="56"/>
      <c r="E208" s="56"/>
      <c r="F208" s="67"/>
      <c r="G208" s="67"/>
      <c r="H208" s="56"/>
      <c r="I208" s="56"/>
      <c r="J208" s="56"/>
      <c r="K208" s="56"/>
      <c r="L208" s="56"/>
      <c r="M208" s="56"/>
      <c r="N208" s="56"/>
      <c r="O208" s="56"/>
      <c r="P208" s="56"/>
      <c r="Q208" s="56"/>
      <c r="R208" s="56"/>
      <c r="S208" s="56"/>
      <c r="T208" s="56"/>
      <c r="U208" s="56"/>
      <c r="V208" s="56"/>
      <c r="W208" s="56"/>
      <c r="X208" s="56"/>
      <c r="Y208" s="56"/>
    </row>
    <row r="209">
      <c r="A209" s="56"/>
      <c r="B209" s="56"/>
      <c r="C209" s="56"/>
      <c r="D209" s="56"/>
      <c r="E209" s="56"/>
      <c r="F209" s="67"/>
      <c r="G209" s="67"/>
      <c r="H209" s="56"/>
      <c r="I209" s="56"/>
      <c r="J209" s="56"/>
      <c r="K209" s="56"/>
      <c r="L209" s="56"/>
      <c r="M209" s="56"/>
      <c r="N209" s="56"/>
      <c r="O209" s="56"/>
      <c r="P209" s="56"/>
      <c r="Q209" s="56"/>
      <c r="R209" s="56"/>
      <c r="S209" s="56"/>
      <c r="T209" s="56"/>
      <c r="U209" s="56"/>
      <c r="V209" s="56"/>
      <c r="W209" s="56"/>
      <c r="X209" s="56"/>
      <c r="Y209" s="56"/>
    </row>
    <row r="210">
      <c r="A210" s="56"/>
      <c r="B210" s="56"/>
      <c r="C210" s="56"/>
      <c r="D210" s="56"/>
      <c r="E210" s="56"/>
      <c r="F210" s="67"/>
      <c r="G210" s="67"/>
      <c r="H210" s="56"/>
      <c r="I210" s="56"/>
      <c r="J210" s="56"/>
      <c r="K210" s="56"/>
      <c r="L210" s="56"/>
      <c r="M210" s="56"/>
      <c r="N210" s="56"/>
      <c r="O210" s="56"/>
      <c r="P210" s="56"/>
      <c r="Q210" s="56"/>
      <c r="R210" s="56"/>
      <c r="S210" s="56"/>
      <c r="T210" s="56"/>
      <c r="U210" s="56"/>
      <c r="V210" s="56"/>
      <c r="W210" s="56"/>
      <c r="X210" s="56"/>
      <c r="Y210" s="56"/>
    </row>
    <row r="211">
      <c r="A211" s="56"/>
      <c r="B211" s="56"/>
      <c r="C211" s="56"/>
      <c r="D211" s="56"/>
      <c r="E211" s="56"/>
      <c r="F211" s="67"/>
      <c r="G211" s="67"/>
      <c r="H211" s="56"/>
      <c r="I211" s="56"/>
      <c r="J211" s="56"/>
      <c r="K211" s="56"/>
      <c r="L211" s="56"/>
      <c r="M211" s="56"/>
      <c r="N211" s="56"/>
      <c r="O211" s="56"/>
      <c r="P211" s="56"/>
      <c r="Q211" s="56"/>
      <c r="R211" s="56"/>
      <c r="S211" s="56"/>
      <c r="T211" s="56"/>
      <c r="U211" s="56"/>
      <c r="V211" s="56"/>
      <c r="W211" s="56"/>
      <c r="X211" s="56"/>
      <c r="Y211" s="56"/>
    </row>
    <row r="212">
      <c r="A212" s="56"/>
      <c r="B212" s="56"/>
      <c r="C212" s="56"/>
      <c r="D212" s="56"/>
      <c r="E212" s="56"/>
      <c r="F212" s="67"/>
      <c r="G212" s="67"/>
      <c r="H212" s="56"/>
      <c r="I212" s="56"/>
      <c r="J212" s="56"/>
      <c r="K212" s="56"/>
      <c r="L212" s="56"/>
      <c r="M212" s="56"/>
      <c r="N212" s="56"/>
      <c r="O212" s="56"/>
      <c r="P212" s="56"/>
      <c r="Q212" s="56"/>
      <c r="R212" s="56"/>
      <c r="S212" s="56"/>
      <c r="T212" s="56"/>
      <c r="U212" s="56"/>
      <c r="V212" s="56"/>
      <c r="W212" s="56"/>
      <c r="X212" s="56"/>
      <c r="Y212" s="56"/>
    </row>
    <row r="213">
      <c r="A213" s="56"/>
      <c r="B213" s="56"/>
      <c r="C213" s="56"/>
      <c r="D213" s="56"/>
      <c r="E213" s="56"/>
      <c r="F213" s="67"/>
      <c r="G213" s="67"/>
      <c r="H213" s="56"/>
      <c r="I213" s="56"/>
      <c r="J213" s="56"/>
      <c r="K213" s="56"/>
      <c r="L213" s="56"/>
      <c r="M213" s="56"/>
      <c r="N213" s="56"/>
      <c r="O213" s="56"/>
      <c r="P213" s="56"/>
      <c r="Q213" s="56"/>
      <c r="R213" s="56"/>
      <c r="S213" s="56"/>
      <c r="T213" s="56"/>
      <c r="U213" s="56"/>
      <c r="V213" s="56"/>
      <c r="W213" s="56"/>
      <c r="X213" s="56"/>
      <c r="Y213" s="56"/>
    </row>
    <row r="214">
      <c r="A214" s="56"/>
      <c r="B214" s="56"/>
      <c r="C214" s="56"/>
      <c r="D214" s="56"/>
      <c r="E214" s="56"/>
      <c r="F214" s="67"/>
      <c r="G214" s="67"/>
      <c r="H214" s="56"/>
      <c r="I214" s="56"/>
      <c r="J214" s="56"/>
      <c r="K214" s="56"/>
      <c r="L214" s="56"/>
      <c r="M214" s="56"/>
      <c r="N214" s="56"/>
      <c r="O214" s="56"/>
      <c r="P214" s="56"/>
      <c r="Q214" s="56"/>
      <c r="R214" s="56"/>
      <c r="S214" s="56"/>
      <c r="T214" s="56"/>
      <c r="U214" s="56"/>
      <c r="V214" s="56"/>
      <c r="W214" s="56"/>
      <c r="X214" s="56"/>
      <c r="Y214" s="56"/>
    </row>
    <row r="215">
      <c r="A215" s="56"/>
      <c r="B215" s="56"/>
      <c r="C215" s="56"/>
      <c r="D215" s="56"/>
      <c r="E215" s="56"/>
      <c r="F215" s="67"/>
      <c r="G215" s="67"/>
      <c r="H215" s="56"/>
      <c r="I215" s="56"/>
      <c r="J215" s="56"/>
      <c r="K215" s="56"/>
      <c r="L215" s="56"/>
      <c r="M215" s="56"/>
      <c r="N215" s="56"/>
      <c r="O215" s="56"/>
      <c r="P215" s="56"/>
      <c r="Q215" s="56"/>
      <c r="R215" s="56"/>
      <c r="S215" s="56"/>
      <c r="T215" s="56"/>
      <c r="U215" s="56"/>
      <c r="V215" s="56"/>
      <c r="W215" s="56"/>
      <c r="X215" s="56"/>
      <c r="Y215" s="56"/>
    </row>
    <row r="216">
      <c r="A216" s="56"/>
      <c r="B216" s="56"/>
      <c r="C216" s="56"/>
      <c r="D216" s="56"/>
      <c r="E216" s="56"/>
      <c r="F216" s="67"/>
      <c r="G216" s="67"/>
      <c r="H216" s="56"/>
      <c r="I216" s="56"/>
      <c r="J216" s="56"/>
      <c r="K216" s="56"/>
      <c r="L216" s="56"/>
      <c r="M216" s="56"/>
      <c r="N216" s="56"/>
      <c r="O216" s="56"/>
      <c r="P216" s="56"/>
      <c r="Q216" s="56"/>
      <c r="R216" s="56"/>
      <c r="S216" s="56"/>
      <c r="T216" s="56"/>
      <c r="U216" s="56"/>
      <c r="V216" s="56"/>
      <c r="W216" s="56"/>
      <c r="X216" s="56"/>
      <c r="Y216" s="56"/>
    </row>
    <row r="217">
      <c r="A217" s="56"/>
      <c r="B217" s="56"/>
      <c r="C217" s="56"/>
      <c r="D217" s="56"/>
      <c r="E217" s="56"/>
      <c r="F217" s="67"/>
      <c r="G217" s="67"/>
      <c r="H217" s="56"/>
      <c r="I217" s="56"/>
      <c r="J217" s="56"/>
      <c r="K217" s="56"/>
      <c r="L217" s="56"/>
      <c r="M217" s="56"/>
      <c r="N217" s="56"/>
      <c r="O217" s="56"/>
      <c r="P217" s="56"/>
      <c r="Q217" s="56"/>
      <c r="R217" s="56"/>
      <c r="S217" s="56"/>
      <c r="T217" s="56"/>
      <c r="U217" s="56"/>
      <c r="V217" s="56"/>
      <c r="W217" s="56"/>
      <c r="X217" s="56"/>
      <c r="Y217" s="56"/>
    </row>
    <row r="218">
      <c r="A218" s="56"/>
      <c r="B218" s="56"/>
      <c r="C218" s="56"/>
      <c r="D218" s="56"/>
      <c r="E218" s="56"/>
      <c r="F218" s="67"/>
      <c r="G218" s="67"/>
      <c r="H218" s="56"/>
      <c r="I218" s="56"/>
      <c r="J218" s="56"/>
      <c r="K218" s="56"/>
      <c r="L218" s="56"/>
      <c r="M218" s="56"/>
      <c r="N218" s="56"/>
      <c r="O218" s="56"/>
      <c r="P218" s="56"/>
      <c r="Q218" s="56"/>
      <c r="R218" s="56"/>
      <c r="S218" s="56"/>
      <c r="T218" s="56"/>
      <c r="U218" s="56"/>
      <c r="V218" s="56"/>
      <c r="W218" s="56"/>
      <c r="X218" s="56"/>
      <c r="Y218" s="56"/>
    </row>
    <row r="219">
      <c r="A219" s="56"/>
      <c r="B219" s="56"/>
      <c r="C219" s="56"/>
      <c r="D219" s="56"/>
      <c r="E219" s="56"/>
      <c r="F219" s="67"/>
      <c r="G219" s="67"/>
      <c r="H219" s="56"/>
      <c r="I219" s="56"/>
      <c r="J219" s="56"/>
      <c r="K219" s="56"/>
      <c r="L219" s="56"/>
      <c r="M219" s="56"/>
      <c r="N219" s="56"/>
      <c r="O219" s="56"/>
      <c r="P219" s="56"/>
      <c r="Q219" s="56"/>
      <c r="R219" s="56"/>
      <c r="S219" s="56"/>
      <c r="T219" s="56"/>
      <c r="U219" s="56"/>
      <c r="V219" s="56"/>
      <c r="W219" s="56"/>
      <c r="X219" s="56"/>
      <c r="Y219" s="56"/>
    </row>
    <row r="220">
      <c r="A220" s="56"/>
      <c r="B220" s="56"/>
      <c r="C220" s="56"/>
      <c r="D220" s="56"/>
      <c r="E220" s="56"/>
      <c r="F220" s="67"/>
      <c r="G220" s="67"/>
      <c r="H220" s="56"/>
      <c r="I220" s="56"/>
      <c r="J220" s="56"/>
      <c r="K220" s="56"/>
      <c r="L220" s="56"/>
      <c r="M220" s="56"/>
      <c r="N220" s="56"/>
      <c r="O220" s="56"/>
      <c r="P220" s="56"/>
      <c r="Q220" s="56"/>
      <c r="R220" s="56"/>
      <c r="S220" s="56"/>
      <c r="T220" s="56"/>
      <c r="U220" s="56"/>
      <c r="V220" s="56"/>
      <c r="W220" s="56"/>
      <c r="X220" s="56"/>
      <c r="Y220" s="56"/>
    </row>
    <row r="221">
      <c r="A221" s="56"/>
      <c r="B221" s="56"/>
      <c r="C221" s="56"/>
      <c r="D221" s="56"/>
      <c r="E221" s="56"/>
      <c r="F221" s="67"/>
      <c r="G221" s="67"/>
      <c r="H221" s="56"/>
      <c r="I221" s="56"/>
      <c r="J221" s="56"/>
      <c r="K221" s="56"/>
      <c r="L221" s="56"/>
      <c r="M221" s="56"/>
      <c r="N221" s="56"/>
      <c r="O221" s="56"/>
      <c r="P221" s="56"/>
      <c r="Q221" s="56"/>
      <c r="R221" s="56"/>
      <c r="S221" s="56"/>
      <c r="T221" s="56"/>
      <c r="U221" s="56"/>
      <c r="V221" s="56"/>
      <c r="W221" s="56"/>
      <c r="X221" s="56"/>
      <c r="Y221" s="56"/>
    </row>
    <row r="222">
      <c r="A222" s="56"/>
      <c r="B222" s="56"/>
      <c r="C222" s="56"/>
      <c r="D222" s="56"/>
      <c r="E222" s="56"/>
      <c r="F222" s="67"/>
      <c r="G222" s="67"/>
      <c r="H222" s="56"/>
      <c r="I222" s="56"/>
      <c r="J222" s="56"/>
      <c r="K222" s="56"/>
      <c r="L222" s="56"/>
      <c r="M222" s="56"/>
      <c r="N222" s="56"/>
      <c r="O222" s="56"/>
      <c r="P222" s="56"/>
      <c r="Q222" s="56"/>
      <c r="R222" s="56"/>
      <c r="S222" s="56"/>
      <c r="T222" s="56"/>
      <c r="U222" s="56"/>
      <c r="V222" s="56"/>
      <c r="W222" s="56"/>
      <c r="X222" s="56"/>
      <c r="Y222" s="56"/>
    </row>
    <row r="223">
      <c r="A223" s="56"/>
      <c r="B223" s="56"/>
      <c r="C223" s="56"/>
      <c r="D223" s="56"/>
      <c r="E223" s="56"/>
      <c r="F223" s="67"/>
      <c r="G223" s="67"/>
      <c r="H223" s="56"/>
      <c r="I223" s="56"/>
      <c r="J223" s="56"/>
      <c r="K223" s="56"/>
      <c r="L223" s="56"/>
      <c r="M223" s="56"/>
      <c r="N223" s="56"/>
      <c r="O223" s="56"/>
      <c r="P223" s="56"/>
      <c r="Q223" s="56"/>
      <c r="R223" s="56"/>
      <c r="S223" s="56"/>
      <c r="T223" s="56"/>
      <c r="U223" s="56"/>
      <c r="V223" s="56"/>
      <c r="W223" s="56"/>
      <c r="X223" s="56"/>
      <c r="Y223" s="56"/>
    </row>
    <row r="224">
      <c r="A224" s="56"/>
      <c r="B224" s="56"/>
      <c r="C224" s="56"/>
      <c r="D224" s="56"/>
      <c r="E224" s="56"/>
      <c r="F224" s="67"/>
      <c r="G224" s="67"/>
      <c r="H224" s="56"/>
      <c r="I224" s="56"/>
      <c r="J224" s="56"/>
      <c r="K224" s="56"/>
      <c r="L224" s="56"/>
      <c r="M224" s="56"/>
      <c r="N224" s="56"/>
      <c r="O224" s="56"/>
      <c r="P224" s="56"/>
      <c r="Q224" s="56"/>
      <c r="R224" s="56"/>
      <c r="S224" s="56"/>
      <c r="T224" s="56"/>
      <c r="U224" s="56"/>
      <c r="V224" s="56"/>
      <c r="W224" s="56"/>
      <c r="X224" s="56"/>
      <c r="Y224" s="56"/>
    </row>
    <row r="225">
      <c r="A225" s="56"/>
      <c r="B225" s="56"/>
      <c r="C225" s="56"/>
      <c r="D225" s="56"/>
      <c r="E225" s="56"/>
      <c r="F225" s="67"/>
      <c r="G225" s="67"/>
      <c r="H225" s="56"/>
      <c r="I225" s="56"/>
      <c r="J225" s="56"/>
      <c r="K225" s="56"/>
      <c r="L225" s="56"/>
      <c r="M225" s="56"/>
      <c r="N225" s="56"/>
      <c r="O225" s="56"/>
      <c r="P225" s="56"/>
      <c r="Q225" s="56"/>
      <c r="R225" s="56"/>
      <c r="S225" s="56"/>
      <c r="T225" s="56"/>
      <c r="U225" s="56"/>
      <c r="V225" s="56"/>
      <c r="W225" s="56"/>
      <c r="X225" s="56"/>
      <c r="Y225" s="56"/>
    </row>
    <row r="226">
      <c r="A226" s="56"/>
      <c r="B226" s="56"/>
      <c r="C226" s="56"/>
      <c r="D226" s="56"/>
      <c r="E226" s="56"/>
      <c r="F226" s="67"/>
      <c r="G226" s="67"/>
      <c r="H226" s="56"/>
      <c r="I226" s="56"/>
      <c r="J226" s="56"/>
      <c r="K226" s="56"/>
      <c r="L226" s="56"/>
      <c r="M226" s="56"/>
      <c r="N226" s="56"/>
      <c r="O226" s="56"/>
      <c r="P226" s="56"/>
      <c r="Q226" s="56"/>
      <c r="R226" s="56"/>
      <c r="S226" s="56"/>
      <c r="T226" s="56"/>
      <c r="U226" s="56"/>
      <c r="V226" s="56"/>
      <c r="W226" s="56"/>
      <c r="X226" s="56"/>
      <c r="Y226" s="56"/>
    </row>
    <row r="227">
      <c r="A227" s="56"/>
      <c r="B227" s="56"/>
      <c r="C227" s="56"/>
      <c r="D227" s="56"/>
      <c r="E227" s="56"/>
      <c r="F227" s="67"/>
      <c r="G227" s="67"/>
      <c r="H227" s="56"/>
      <c r="I227" s="56"/>
      <c r="J227" s="56"/>
      <c r="K227" s="56"/>
      <c r="L227" s="56"/>
      <c r="M227" s="56"/>
      <c r="N227" s="56"/>
      <c r="O227" s="56"/>
      <c r="P227" s="56"/>
      <c r="Q227" s="56"/>
      <c r="R227" s="56"/>
      <c r="S227" s="56"/>
      <c r="T227" s="56"/>
      <c r="U227" s="56"/>
      <c r="V227" s="56"/>
      <c r="W227" s="56"/>
      <c r="X227" s="56"/>
      <c r="Y227" s="56"/>
    </row>
    <row r="228">
      <c r="A228" s="56"/>
      <c r="B228" s="56"/>
      <c r="C228" s="56"/>
      <c r="D228" s="56"/>
      <c r="E228" s="56"/>
      <c r="F228" s="67"/>
      <c r="G228" s="67"/>
      <c r="H228" s="56"/>
      <c r="I228" s="56"/>
      <c r="J228" s="56"/>
      <c r="K228" s="56"/>
      <c r="L228" s="56"/>
      <c r="M228" s="56"/>
      <c r="N228" s="56"/>
      <c r="O228" s="56"/>
      <c r="P228" s="56"/>
      <c r="Q228" s="56"/>
      <c r="R228" s="56"/>
      <c r="S228" s="56"/>
      <c r="T228" s="56"/>
      <c r="U228" s="56"/>
      <c r="V228" s="56"/>
      <c r="W228" s="56"/>
      <c r="X228" s="56"/>
      <c r="Y228" s="56"/>
    </row>
    <row r="229">
      <c r="A229" s="56"/>
      <c r="B229" s="56"/>
      <c r="C229" s="56"/>
      <c r="D229" s="56"/>
      <c r="E229" s="56"/>
      <c r="F229" s="67"/>
      <c r="G229" s="67"/>
      <c r="H229" s="56"/>
      <c r="I229" s="56"/>
      <c r="J229" s="56"/>
      <c r="K229" s="56"/>
      <c r="L229" s="56"/>
      <c r="M229" s="56"/>
      <c r="N229" s="56"/>
      <c r="O229" s="56"/>
      <c r="P229" s="56"/>
      <c r="Q229" s="56"/>
      <c r="R229" s="56"/>
      <c r="S229" s="56"/>
      <c r="T229" s="56"/>
      <c r="U229" s="56"/>
      <c r="V229" s="56"/>
      <c r="W229" s="56"/>
      <c r="X229" s="56"/>
      <c r="Y229" s="56"/>
    </row>
    <row r="230">
      <c r="A230" s="56"/>
      <c r="B230" s="56"/>
      <c r="C230" s="56"/>
      <c r="D230" s="56"/>
      <c r="E230" s="56"/>
      <c r="F230" s="67"/>
      <c r="G230" s="67"/>
      <c r="H230" s="56"/>
      <c r="I230" s="56"/>
      <c r="J230" s="56"/>
      <c r="K230" s="56"/>
      <c r="L230" s="56"/>
      <c r="M230" s="56"/>
      <c r="N230" s="56"/>
      <c r="O230" s="56"/>
      <c r="P230" s="56"/>
      <c r="Q230" s="56"/>
      <c r="R230" s="56"/>
      <c r="S230" s="56"/>
      <c r="T230" s="56"/>
      <c r="U230" s="56"/>
      <c r="V230" s="56"/>
      <c r="W230" s="56"/>
      <c r="X230" s="56"/>
      <c r="Y230" s="56"/>
    </row>
    <row r="231">
      <c r="A231" s="56"/>
      <c r="B231" s="56"/>
      <c r="C231" s="56"/>
      <c r="D231" s="56"/>
      <c r="E231" s="56"/>
      <c r="F231" s="67"/>
      <c r="G231" s="67"/>
      <c r="H231" s="56"/>
      <c r="I231" s="56"/>
      <c r="J231" s="56"/>
      <c r="K231" s="56"/>
      <c r="L231" s="56"/>
      <c r="M231" s="56"/>
      <c r="N231" s="56"/>
      <c r="O231" s="56"/>
      <c r="P231" s="56"/>
      <c r="Q231" s="56"/>
      <c r="R231" s="56"/>
      <c r="S231" s="56"/>
      <c r="T231" s="56"/>
      <c r="U231" s="56"/>
      <c r="V231" s="56"/>
      <c r="W231" s="56"/>
      <c r="X231" s="56"/>
      <c r="Y231" s="56"/>
    </row>
    <row r="232">
      <c r="A232" s="56"/>
      <c r="B232" s="56"/>
      <c r="C232" s="56"/>
      <c r="D232" s="56"/>
      <c r="E232" s="56"/>
      <c r="F232" s="67"/>
      <c r="G232" s="67"/>
      <c r="H232" s="56"/>
      <c r="I232" s="56"/>
      <c r="J232" s="56"/>
      <c r="K232" s="56"/>
      <c r="L232" s="56"/>
      <c r="M232" s="56"/>
      <c r="N232" s="56"/>
      <c r="O232" s="56"/>
      <c r="P232" s="56"/>
      <c r="Q232" s="56"/>
      <c r="R232" s="56"/>
      <c r="S232" s="56"/>
      <c r="T232" s="56"/>
      <c r="U232" s="56"/>
      <c r="V232" s="56"/>
      <c r="W232" s="56"/>
      <c r="X232" s="56"/>
      <c r="Y232" s="56"/>
    </row>
    <row r="233">
      <c r="A233" s="56"/>
      <c r="B233" s="56"/>
      <c r="C233" s="56"/>
      <c r="D233" s="56"/>
      <c r="E233" s="56"/>
      <c r="F233" s="67"/>
      <c r="G233" s="67"/>
      <c r="H233" s="56"/>
      <c r="I233" s="56"/>
      <c r="J233" s="56"/>
      <c r="K233" s="56"/>
      <c r="L233" s="56"/>
      <c r="M233" s="56"/>
      <c r="N233" s="56"/>
      <c r="O233" s="56"/>
      <c r="P233" s="56"/>
      <c r="Q233" s="56"/>
      <c r="R233" s="56"/>
      <c r="S233" s="56"/>
      <c r="T233" s="56"/>
      <c r="U233" s="56"/>
      <c r="V233" s="56"/>
      <c r="W233" s="56"/>
      <c r="X233" s="56"/>
      <c r="Y233" s="56"/>
    </row>
    <row r="234">
      <c r="A234" s="56"/>
      <c r="B234" s="56"/>
      <c r="C234" s="56"/>
      <c r="D234" s="56"/>
      <c r="E234" s="56"/>
      <c r="F234" s="67"/>
      <c r="G234" s="67"/>
      <c r="H234" s="56"/>
      <c r="I234" s="56"/>
      <c r="J234" s="56"/>
      <c r="K234" s="56"/>
      <c r="L234" s="56"/>
      <c r="M234" s="56"/>
      <c r="N234" s="56"/>
      <c r="O234" s="56"/>
      <c r="P234" s="56"/>
      <c r="Q234" s="56"/>
      <c r="R234" s="56"/>
      <c r="S234" s="56"/>
      <c r="T234" s="56"/>
      <c r="U234" s="56"/>
      <c r="V234" s="56"/>
      <c r="W234" s="56"/>
      <c r="X234" s="56"/>
      <c r="Y234" s="56"/>
    </row>
    <row r="235">
      <c r="A235" s="56"/>
      <c r="B235" s="56"/>
      <c r="C235" s="56"/>
      <c r="D235" s="56"/>
      <c r="E235" s="56"/>
      <c r="F235" s="67"/>
      <c r="G235" s="67"/>
      <c r="H235" s="56"/>
      <c r="I235" s="56"/>
      <c r="J235" s="56"/>
      <c r="K235" s="56"/>
      <c r="L235" s="56"/>
      <c r="M235" s="56"/>
      <c r="N235" s="56"/>
      <c r="O235" s="56"/>
      <c r="P235" s="56"/>
      <c r="Q235" s="56"/>
      <c r="R235" s="56"/>
      <c r="S235" s="56"/>
      <c r="T235" s="56"/>
      <c r="U235" s="56"/>
      <c r="V235" s="56"/>
      <c r="W235" s="56"/>
      <c r="X235" s="56"/>
      <c r="Y235" s="56"/>
    </row>
    <row r="236">
      <c r="A236" s="56"/>
      <c r="B236" s="56"/>
      <c r="C236" s="56"/>
      <c r="D236" s="56"/>
      <c r="E236" s="56"/>
      <c r="F236" s="67"/>
      <c r="G236" s="67"/>
      <c r="H236" s="56"/>
      <c r="I236" s="56"/>
      <c r="J236" s="56"/>
      <c r="K236" s="56"/>
      <c r="L236" s="56"/>
      <c r="M236" s="56"/>
      <c r="N236" s="56"/>
      <c r="O236" s="56"/>
      <c r="P236" s="56"/>
      <c r="Q236" s="56"/>
      <c r="R236" s="56"/>
      <c r="S236" s="56"/>
      <c r="T236" s="56"/>
      <c r="U236" s="56"/>
      <c r="V236" s="56"/>
      <c r="W236" s="56"/>
      <c r="X236" s="56"/>
      <c r="Y236" s="56"/>
    </row>
    <row r="237">
      <c r="A237" s="56"/>
      <c r="B237" s="56"/>
      <c r="C237" s="56"/>
      <c r="D237" s="56"/>
      <c r="E237" s="56"/>
      <c r="F237" s="67"/>
      <c r="G237" s="67"/>
      <c r="H237" s="56"/>
      <c r="I237" s="56"/>
      <c r="J237" s="56"/>
      <c r="K237" s="56"/>
      <c r="L237" s="56"/>
      <c r="M237" s="56"/>
      <c r="N237" s="56"/>
      <c r="O237" s="56"/>
      <c r="P237" s="56"/>
      <c r="Q237" s="56"/>
      <c r="R237" s="56"/>
      <c r="S237" s="56"/>
      <c r="T237" s="56"/>
      <c r="U237" s="56"/>
      <c r="V237" s="56"/>
      <c r="W237" s="56"/>
      <c r="X237" s="56"/>
      <c r="Y237" s="56"/>
    </row>
    <row r="238">
      <c r="A238" s="56"/>
      <c r="B238" s="56"/>
      <c r="C238" s="56"/>
      <c r="D238" s="56"/>
      <c r="E238" s="56"/>
      <c r="F238" s="67"/>
      <c r="G238" s="67"/>
      <c r="H238" s="56"/>
      <c r="I238" s="56"/>
      <c r="J238" s="56"/>
      <c r="K238" s="56"/>
      <c r="L238" s="56"/>
      <c r="M238" s="56"/>
      <c r="N238" s="56"/>
      <c r="O238" s="56"/>
      <c r="P238" s="56"/>
      <c r="Q238" s="56"/>
      <c r="R238" s="56"/>
      <c r="S238" s="56"/>
      <c r="T238" s="56"/>
      <c r="U238" s="56"/>
      <c r="V238" s="56"/>
      <c r="W238" s="56"/>
      <c r="X238" s="56"/>
      <c r="Y238" s="56"/>
    </row>
    <row r="239">
      <c r="A239" s="56"/>
      <c r="B239" s="56"/>
      <c r="C239" s="56"/>
      <c r="D239" s="56"/>
      <c r="E239" s="56"/>
      <c r="F239" s="67"/>
      <c r="G239" s="67"/>
      <c r="H239" s="56"/>
      <c r="I239" s="56"/>
      <c r="J239" s="56"/>
      <c r="K239" s="56"/>
      <c r="L239" s="56"/>
      <c r="M239" s="56"/>
      <c r="N239" s="56"/>
      <c r="O239" s="56"/>
      <c r="P239" s="56"/>
      <c r="Q239" s="56"/>
      <c r="R239" s="56"/>
      <c r="S239" s="56"/>
      <c r="T239" s="56"/>
      <c r="U239" s="56"/>
      <c r="V239" s="56"/>
      <c r="W239" s="56"/>
      <c r="X239" s="56"/>
      <c r="Y239" s="56"/>
    </row>
    <row r="240">
      <c r="A240" s="56"/>
      <c r="B240" s="56"/>
      <c r="C240" s="56"/>
      <c r="D240" s="56"/>
      <c r="E240" s="56"/>
      <c r="F240" s="67"/>
      <c r="G240" s="67"/>
      <c r="H240" s="56"/>
      <c r="I240" s="56"/>
      <c r="J240" s="56"/>
      <c r="K240" s="56"/>
      <c r="L240" s="56"/>
      <c r="M240" s="56"/>
      <c r="N240" s="56"/>
      <c r="O240" s="56"/>
      <c r="P240" s="56"/>
      <c r="Q240" s="56"/>
      <c r="R240" s="56"/>
      <c r="S240" s="56"/>
      <c r="T240" s="56"/>
      <c r="U240" s="56"/>
      <c r="V240" s="56"/>
      <c r="W240" s="56"/>
      <c r="X240" s="56"/>
      <c r="Y240" s="56"/>
    </row>
    <row r="241">
      <c r="A241" s="56"/>
      <c r="B241" s="56"/>
      <c r="C241" s="56"/>
      <c r="D241" s="56"/>
      <c r="E241" s="56"/>
      <c r="F241" s="67"/>
      <c r="G241" s="67"/>
      <c r="H241" s="56"/>
      <c r="I241" s="56"/>
      <c r="J241" s="56"/>
      <c r="K241" s="56"/>
      <c r="L241" s="56"/>
      <c r="M241" s="56"/>
      <c r="N241" s="56"/>
      <c r="O241" s="56"/>
      <c r="P241" s="56"/>
      <c r="Q241" s="56"/>
      <c r="R241" s="56"/>
      <c r="S241" s="56"/>
      <c r="T241" s="56"/>
      <c r="U241" s="56"/>
      <c r="V241" s="56"/>
      <c r="W241" s="56"/>
      <c r="X241" s="56"/>
      <c r="Y241" s="56"/>
    </row>
    <row r="242">
      <c r="A242" s="56"/>
      <c r="B242" s="56"/>
      <c r="C242" s="56"/>
      <c r="D242" s="56"/>
      <c r="E242" s="56"/>
      <c r="F242" s="67"/>
      <c r="G242" s="67"/>
      <c r="H242" s="56"/>
      <c r="I242" s="56"/>
      <c r="J242" s="56"/>
      <c r="K242" s="56"/>
      <c r="L242" s="56"/>
      <c r="M242" s="56"/>
      <c r="N242" s="56"/>
      <c r="O242" s="56"/>
      <c r="P242" s="56"/>
      <c r="Q242" s="56"/>
      <c r="R242" s="56"/>
      <c r="S242" s="56"/>
      <c r="T242" s="56"/>
      <c r="U242" s="56"/>
      <c r="V242" s="56"/>
      <c r="W242" s="56"/>
      <c r="X242" s="56"/>
      <c r="Y242" s="56"/>
    </row>
    <row r="243">
      <c r="A243" s="56"/>
      <c r="B243" s="56"/>
      <c r="C243" s="56"/>
      <c r="D243" s="56"/>
      <c r="E243" s="56"/>
      <c r="F243" s="67"/>
      <c r="G243" s="67"/>
      <c r="H243" s="56"/>
      <c r="I243" s="56"/>
      <c r="J243" s="56"/>
      <c r="K243" s="56"/>
      <c r="L243" s="56"/>
      <c r="M243" s="56"/>
      <c r="N243" s="56"/>
      <c r="O243" s="56"/>
      <c r="P243" s="56"/>
      <c r="Q243" s="56"/>
      <c r="R243" s="56"/>
      <c r="S243" s="56"/>
      <c r="T243" s="56"/>
      <c r="U243" s="56"/>
      <c r="V243" s="56"/>
      <c r="W243" s="56"/>
      <c r="X243" s="56"/>
      <c r="Y243" s="56"/>
    </row>
    <row r="244">
      <c r="A244" s="56"/>
      <c r="B244" s="56"/>
      <c r="C244" s="56"/>
      <c r="D244" s="56"/>
      <c r="E244" s="56"/>
      <c r="F244" s="67"/>
      <c r="G244" s="67"/>
      <c r="H244" s="56"/>
      <c r="I244" s="56"/>
      <c r="J244" s="56"/>
      <c r="K244" s="56"/>
      <c r="L244" s="56"/>
      <c r="M244" s="56"/>
      <c r="N244" s="56"/>
      <c r="O244" s="56"/>
      <c r="P244" s="56"/>
      <c r="Q244" s="56"/>
      <c r="R244" s="56"/>
      <c r="S244" s="56"/>
      <c r="T244" s="56"/>
      <c r="U244" s="56"/>
      <c r="V244" s="56"/>
      <c r="W244" s="56"/>
      <c r="X244" s="56"/>
      <c r="Y244" s="56"/>
    </row>
    <row r="245">
      <c r="A245" s="56"/>
      <c r="B245" s="56"/>
      <c r="C245" s="56"/>
      <c r="D245" s="56"/>
      <c r="E245" s="56"/>
      <c r="F245" s="67"/>
      <c r="G245" s="67"/>
      <c r="H245" s="56"/>
      <c r="I245" s="56"/>
      <c r="J245" s="56"/>
      <c r="K245" s="56"/>
      <c r="L245" s="56"/>
      <c r="M245" s="56"/>
      <c r="N245" s="56"/>
      <c r="O245" s="56"/>
      <c r="P245" s="56"/>
      <c r="Q245" s="56"/>
      <c r="R245" s="56"/>
      <c r="S245" s="56"/>
      <c r="T245" s="56"/>
      <c r="U245" s="56"/>
      <c r="V245" s="56"/>
      <c r="W245" s="56"/>
      <c r="X245" s="56"/>
      <c r="Y245" s="56"/>
    </row>
    <row r="246">
      <c r="A246" s="56"/>
      <c r="B246" s="56"/>
      <c r="C246" s="56"/>
      <c r="D246" s="56"/>
      <c r="E246" s="56"/>
      <c r="F246" s="67"/>
      <c r="G246" s="67"/>
      <c r="H246" s="56"/>
      <c r="I246" s="56"/>
      <c r="J246" s="56"/>
      <c r="K246" s="56"/>
      <c r="L246" s="56"/>
      <c r="M246" s="56"/>
      <c r="N246" s="56"/>
      <c r="O246" s="56"/>
      <c r="P246" s="56"/>
      <c r="Q246" s="56"/>
      <c r="R246" s="56"/>
      <c r="S246" s="56"/>
      <c r="T246" s="56"/>
      <c r="U246" s="56"/>
      <c r="V246" s="56"/>
      <c r="W246" s="56"/>
      <c r="X246" s="56"/>
      <c r="Y246" s="56"/>
    </row>
    <row r="247">
      <c r="A247" s="56"/>
      <c r="B247" s="56"/>
      <c r="C247" s="56"/>
      <c r="D247" s="56"/>
      <c r="E247" s="56"/>
      <c r="F247" s="67"/>
      <c r="G247" s="67"/>
      <c r="H247" s="56"/>
      <c r="I247" s="56"/>
      <c r="J247" s="56"/>
      <c r="K247" s="56"/>
      <c r="L247" s="56"/>
      <c r="M247" s="56"/>
      <c r="N247" s="56"/>
      <c r="O247" s="56"/>
      <c r="P247" s="56"/>
      <c r="Q247" s="56"/>
      <c r="R247" s="56"/>
      <c r="S247" s="56"/>
      <c r="T247" s="56"/>
      <c r="U247" s="56"/>
      <c r="V247" s="56"/>
      <c r="W247" s="56"/>
      <c r="X247" s="56"/>
      <c r="Y247" s="56"/>
    </row>
    <row r="248">
      <c r="A248" s="56"/>
      <c r="B248" s="56"/>
      <c r="C248" s="56"/>
      <c r="D248" s="56"/>
      <c r="E248" s="56"/>
      <c r="F248" s="67"/>
      <c r="G248" s="67"/>
      <c r="H248" s="56"/>
      <c r="I248" s="56"/>
      <c r="J248" s="56"/>
      <c r="K248" s="56"/>
      <c r="L248" s="56"/>
      <c r="M248" s="56"/>
      <c r="N248" s="56"/>
      <c r="O248" s="56"/>
      <c r="P248" s="56"/>
      <c r="Q248" s="56"/>
      <c r="R248" s="56"/>
      <c r="S248" s="56"/>
      <c r="T248" s="56"/>
      <c r="U248" s="56"/>
      <c r="V248" s="56"/>
      <c r="W248" s="56"/>
      <c r="X248" s="56"/>
      <c r="Y248" s="56"/>
    </row>
    <row r="249">
      <c r="A249" s="56"/>
      <c r="B249" s="56"/>
      <c r="C249" s="56"/>
      <c r="D249" s="56"/>
      <c r="E249" s="56"/>
      <c r="F249" s="67"/>
      <c r="G249" s="67"/>
      <c r="H249" s="56"/>
      <c r="I249" s="56"/>
      <c r="J249" s="56"/>
      <c r="K249" s="56"/>
      <c r="L249" s="56"/>
      <c r="M249" s="56"/>
      <c r="N249" s="56"/>
      <c r="O249" s="56"/>
      <c r="P249" s="56"/>
      <c r="Q249" s="56"/>
      <c r="R249" s="56"/>
      <c r="S249" s="56"/>
      <c r="T249" s="56"/>
      <c r="U249" s="56"/>
      <c r="V249" s="56"/>
      <c r="W249" s="56"/>
      <c r="X249" s="56"/>
      <c r="Y249" s="56"/>
    </row>
    <row r="250">
      <c r="A250" s="56"/>
      <c r="B250" s="56"/>
      <c r="C250" s="56"/>
      <c r="D250" s="56"/>
      <c r="E250" s="56"/>
      <c r="F250" s="67"/>
      <c r="G250" s="67"/>
      <c r="H250" s="56"/>
      <c r="I250" s="56"/>
      <c r="J250" s="56"/>
      <c r="K250" s="56"/>
      <c r="L250" s="56"/>
      <c r="M250" s="56"/>
      <c r="N250" s="56"/>
      <c r="O250" s="56"/>
      <c r="P250" s="56"/>
      <c r="Q250" s="56"/>
      <c r="R250" s="56"/>
      <c r="S250" s="56"/>
      <c r="T250" s="56"/>
      <c r="U250" s="56"/>
      <c r="V250" s="56"/>
      <c r="W250" s="56"/>
      <c r="X250" s="56"/>
      <c r="Y250" s="56"/>
    </row>
    <row r="251">
      <c r="A251" s="56"/>
      <c r="B251" s="56"/>
      <c r="C251" s="56"/>
      <c r="D251" s="56"/>
      <c r="E251" s="56"/>
      <c r="F251" s="67"/>
      <c r="G251" s="67"/>
      <c r="H251" s="56"/>
      <c r="I251" s="56"/>
      <c r="J251" s="56"/>
      <c r="K251" s="56"/>
      <c r="L251" s="56"/>
      <c r="M251" s="56"/>
      <c r="N251" s="56"/>
      <c r="O251" s="56"/>
      <c r="P251" s="56"/>
      <c r="Q251" s="56"/>
      <c r="R251" s="56"/>
      <c r="S251" s="56"/>
      <c r="T251" s="56"/>
      <c r="U251" s="56"/>
      <c r="V251" s="56"/>
      <c r="W251" s="56"/>
      <c r="X251" s="56"/>
      <c r="Y251" s="56"/>
    </row>
    <row r="252">
      <c r="A252" s="56"/>
      <c r="B252" s="56"/>
      <c r="C252" s="56"/>
      <c r="D252" s="56"/>
      <c r="E252" s="56"/>
      <c r="F252" s="67"/>
      <c r="G252" s="67"/>
      <c r="H252" s="56"/>
      <c r="I252" s="56"/>
      <c r="J252" s="56"/>
      <c r="K252" s="56"/>
      <c r="L252" s="56"/>
      <c r="M252" s="56"/>
      <c r="N252" s="56"/>
      <c r="O252" s="56"/>
      <c r="P252" s="56"/>
      <c r="Q252" s="56"/>
      <c r="R252" s="56"/>
      <c r="S252" s="56"/>
      <c r="T252" s="56"/>
      <c r="U252" s="56"/>
      <c r="V252" s="56"/>
      <c r="W252" s="56"/>
      <c r="X252" s="56"/>
      <c r="Y252" s="56"/>
    </row>
    <row r="253">
      <c r="A253" s="56"/>
      <c r="B253" s="56"/>
      <c r="C253" s="56"/>
      <c r="D253" s="56"/>
      <c r="E253" s="56"/>
      <c r="F253" s="67"/>
      <c r="G253" s="67"/>
      <c r="H253" s="56"/>
      <c r="I253" s="56"/>
      <c r="J253" s="56"/>
      <c r="K253" s="56"/>
      <c r="L253" s="56"/>
      <c r="M253" s="56"/>
      <c r="N253" s="56"/>
      <c r="O253" s="56"/>
      <c r="P253" s="56"/>
      <c r="Q253" s="56"/>
      <c r="R253" s="56"/>
      <c r="S253" s="56"/>
      <c r="T253" s="56"/>
      <c r="U253" s="56"/>
      <c r="V253" s="56"/>
      <c r="W253" s="56"/>
      <c r="X253" s="56"/>
      <c r="Y253" s="56"/>
    </row>
    <row r="254">
      <c r="A254" s="56"/>
      <c r="B254" s="56"/>
      <c r="C254" s="56"/>
      <c r="D254" s="56"/>
      <c r="E254" s="56"/>
      <c r="F254" s="67"/>
      <c r="G254" s="67"/>
      <c r="H254" s="56"/>
      <c r="I254" s="56"/>
      <c r="J254" s="56"/>
      <c r="K254" s="56"/>
      <c r="L254" s="56"/>
      <c r="M254" s="56"/>
      <c r="N254" s="56"/>
      <c r="O254" s="56"/>
      <c r="P254" s="56"/>
      <c r="Q254" s="56"/>
      <c r="R254" s="56"/>
      <c r="S254" s="56"/>
      <c r="T254" s="56"/>
      <c r="U254" s="56"/>
      <c r="V254" s="56"/>
      <c r="W254" s="56"/>
      <c r="X254" s="56"/>
      <c r="Y254" s="56"/>
    </row>
    <row r="255">
      <c r="A255" s="56"/>
      <c r="B255" s="56"/>
      <c r="C255" s="56"/>
      <c r="D255" s="56"/>
      <c r="E255" s="56"/>
      <c r="F255" s="67"/>
      <c r="G255" s="67"/>
      <c r="H255" s="56"/>
      <c r="I255" s="56"/>
      <c r="J255" s="56"/>
      <c r="K255" s="56"/>
      <c r="L255" s="56"/>
      <c r="M255" s="56"/>
      <c r="N255" s="56"/>
      <c r="O255" s="56"/>
      <c r="P255" s="56"/>
      <c r="Q255" s="56"/>
      <c r="R255" s="56"/>
      <c r="S255" s="56"/>
      <c r="T255" s="56"/>
      <c r="U255" s="56"/>
      <c r="V255" s="56"/>
      <c r="W255" s="56"/>
      <c r="X255" s="56"/>
      <c r="Y255" s="56"/>
    </row>
    <row r="256">
      <c r="A256" s="56"/>
      <c r="B256" s="56"/>
      <c r="C256" s="56"/>
      <c r="D256" s="56"/>
      <c r="E256" s="56"/>
      <c r="F256" s="67"/>
      <c r="G256" s="67"/>
      <c r="H256" s="56"/>
      <c r="I256" s="56"/>
      <c r="J256" s="56"/>
      <c r="K256" s="56"/>
      <c r="L256" s="56"/>
      <c r="M256" s="56"/>
      <c r="N256" s="56"/>
      <c r="O256" s="56"/>
      <c r="P256" s="56"/>
      <c r="Q256" s="56"/>
      <c r="R256" s="56"/>
      <c r="S256" s="56"/>
      <c r="T256" s="56"/>
      <c r="U256" s="56"/>
      <c r="V256" s="56"/>
      <c r="W256" s="56"/>
      <c r="X256" s="56"/>
      <c r="Y256" s="56"/>
    </row>
    <row r="257">
      <c r="A257" s="56"/>
      <c r="B257" s="56"/>
      <c r="C257" s="56"/>
      <c r="D257" s="56"/>
      <c r="E257" s="56"/>
      <c r="F257" s="67"/>
      <c r="G257" s="67"/>
      <c r="H257" s="56"/>
      <c r="I257" s="56"/>
      <c r="J257" s="56"/>
      <c r="K257" s="56"/>
      <c r="L257" s="56"/>
      <c r="M257" s="56"/>
      <c r="N257" s="56"/>
      <c r="O257" s="56"/>
      <c r="P257" s="56"/>
      <c r="Q257" s="56"/>
      <c r="R257" s="56"/>
      <c r="S257" s="56"/>
      <c r="T257" s="56"/>
      <c r="U257" s="56"/>
      <c r="V257" s="56"/>
      <c r="W257" s="56"/>
      <c r="X257" s="56"/>
      <c r="Y257" s="56"/>
    </row>
    <row r="258">
      <c r="A258" s="56"/>
      <c r="B258" s="56"/>
      <c r="C258" s="56"/>
      <c r="D258" s="56"/>
      <c r="E258" s="56"/>
      <c r="F258" s="67"/>
      <c r="G258" s="67"/>
      <c r="H258" s="56"/>
      <c r="I258" s="56"/>
      <c r="J258" s="56"/>
      <c r="K258" s="56"/>
      <c r="L258" s="56"/>
      <c r="M258" s="56"/>
      <c r="N258" s="56"/>
      <c r="O258" s="56"/>
      <c r="P258" s="56"/>
      <c r="Q258" s="56"/>
      <c r="R258" s="56"/>
      <c r="S258" s="56"/>
      <c r="T258" s="56"/>
      <c r="U258" s="56"/>
      <c r="V258" s="56"/>
      <c r="W258" s="56"/>
      <c r="X258" s="56"/>
      <c r="Y258" s="56"/>
    </row>
    <row r="259">
      <c r="A259" s="56"/>
      <c r="B259" s="56"/>
      <c r="C259" s="56"/>
      <c r="D259" s="56"/>
      <c r="E259" s="56"/>
      <c r="F259" s="67"/>
      <c r="G259" s="67"/>
      <c r="H259" s="56"/>
      <c r="I259" s="56"/>
      <c r="J259" s="56"/>
      <c r="K259" s="56"/>
      <c r="L259" s="56"/>
      <c r="M259" s="56"/>
      <c r="N259" s="56"/>
      <c r="O259" s="56"/>
      <c r="P259" s="56"/>
      <c r="Q259" s="56"/>
      <c r="R259" s="56"/>
      <c r="S259" s="56"/>
      <c r="T259" s="56"/>
      <c r="U259" s="56"/>
      <c r="V259" s="56"/>
      <c r="W259" s="56"/>
      <c r="X259" s="56"/>
      <c r="Y259" s="56"/>
    </row>
    <row r="260">
      <c r="A260" s="56"/>
      <c r="B260" s="56"/>
      <c r="C260" s="56"/>
      <c r="D260" s="56"/>
      <c r="E260" s="56"/>
      <c r="F260" s="67"/>
      <c r="G260" s="67"/>
      <c r="H260" s="56"/>
      <c r="I260" s="56"/>
      <c r="J260" s="56"/>
      <c r="K260" s="56"/>
      <c r="L260" s="56"/>
      <c r="M260" s="56"/>
      <c r="N260" s="56"/>
      <c r="O260" s="56"/>
      <c r="P260" s="56"/>
      <c r="Q260" s="56"/>
      <c r="R260" s="56"/>
      <c r="S260" s="56"/>
      <c r="T260" s="56"/>
      <c r="U260" s="56"/>
      <c r="V260" s="56"/>
      <c r="W260" s="56"/>
      <c r="X260" s="56"/>
      <c r="Y260" s="56"/>
    </row>
    <row r="261">
      <c r="A261" s="56"/>
      <c r="B261" s="56"/>
      <c r="C261" s="56"/>
      <c r="D261" s="56"/>
      <c r="E261" s="56"/>
      <c r="F261" s="67"/>
      <c r="G261" s="67"/>
      <c r="H261" s="56"/>
      <c r="I261" s="56"/>
      <c r="J261" s="56"/>
      <c r="K261" s="56"/>
      <c r="L261" s="56"/>
      <c r="M261" s="56"/>
      <c r="N261" s="56"/>
      <c r="O261" s="56"/>
      <c r="P261" s="56"/>
      <c r="Q261" s="56"/>
      <c r="R261" s="56"/>
      <c r="S261" s="56"/>
      <c r="T261" s="56"/>
      <c r="U261" s="56"/>
      <c r="V261" s="56"/>
      <c r="W261" s="56"/>
      <c r="X261" s="56"/>
      <c r="Y261" s="56"/>
    </row>
    <row r="262">
      <c r="A262" s="56"/>
      <c r="B262" s="56"/>
      <c r="C262" s="56"/>
      <c r="D262" s="56"/>
      <c r="E262" s="56"/>
      <c r="F262" s="67"/>
      <c r="G262" s="67"/>
      <c r="H262" s="56"/>
      <c r="I262" s="56"/>
      <c r="J262" s="56"/>
      <c r="K262" s="56"/>
      <c r="L262" s="56"/>
      <c r="M262" s="56"/>
      <c r="N262" s="56"/>
      <c r="O262" s="56"/>
      <c r="P262" s="56"/>
      <c r="Q262" s="56"/>
      <c r="R262" s="56"/>
      <c r="S262" s="56"/>
      <c r="T262" s="56"/>
      <c r="U262" s="56"/>
      <c r="V262" s="56"/>
      <c r="W262" s="56"/>
      <c r="X262" s="56"/>
      <c r="Y262" s="56"/>
    </row>
    <row r="263">
      <c r="A263" s="56"/>
      <c r="B263" s="56"/>
      <c r="C263" s="56"/>
      <c r="D263" s="56"/>
      <c r="E263" s="56"/>
      <c r="F263" s="67"/>
      <c r="G263" s="67"/>
      <c r="H263" s="56"/>
      <c r="I263" s="56"/>
      <c r="J263" s="56"/>
      <c r="K263" s="56"/>
      <c r="L263" s="56"/>
      <c r="M263" s="56"/>
      <c r="N263" s="56"/>
      <c r="O263" s="56"/>
      <c r="P263" s="56"/>
      <c r="Q263" s="56"/>
      <c r="R263" s="56"/>
      <c r="S263" s="56"/>
      <c r="T263" s="56"/>
      <c r="U263" s="56"/>
      <c r="V263" s="56"/>
      <c r="W263" s="56"/>
      <c r="X263" s="56"/>
      <c r="Y263" s="56"/>
    </row>
    <row r="264">
      <c r="A264" s="56"/>
      <c r="B264" s="56"/>
      <c r="C264" s="56"/>
      <c r="D264" s="56"/>
      <c r="E264" s="56"/>
      <c r="F264" s="67"/>
      <c r="G264" s="67"/>
      <c r="H264" s="56"/>
      <c r="I264" s="56"/>
      <c r="J264" s="56"/>
      <c r="K264" s="56"/>
      <c r="L264" s="56"/>
      <c r="M264" s="56"/>
      <c r="N264" s="56"/>
      <c r="O264" s="56"/>
      <c r="P264" s="56"/>
      <c r="Q264" s="56"/>
      <c r="R264" s="56"/>
      <c r="S264" s="56"/>
      <c r="T264" s="56"/>
      <c r="U264" s="56"/>
      <c r="V264" s="56"/>
      <c r="W264" s="56"/>
      <c r="X264" s="56"/>
      <c r="Y264" s="56"/>
    </row>
    <row r="265">
      <c r="A265" s="56"/>
      <c r="B265" s="56"/>
      <c r="C265" s="56"/>
      <c r="D265" s="56"/>
      <c r="E265" s="56"/>
      <c r="F265" s="67"/>
      <c r="G265" s="67"/>
      <c r="H265" s="56"/>
      <c r="I265" s="56"/>
      <c r="J265" s="56"/>
      <c r="K265" s="56"/>
      <c r="L265" s="56"/>
      <c r="M265" s="56"/>
      <c r="N265" s="56"/>
      <c r="O265" s="56"/>
      <c r="P265" s="56"/>
      <c r="Q265" s="56"/>
      <c r="R265" s="56"/>
      <c r="S265" s="56"/>
      <c r="T265" s="56"/>
      <c r="U265" s="56"/>
      <c r="V265" s="56"/>
      <c r="W265" s="56"/>
      <c r="X265" s="56"/>
      <c r="Y265" s="56"/>
    </row>
    <row r="266">
      <c r="A266" s="56"/>
      <c r="B266" s="56"/>
      <c r="C266" s="56"/>
      <c r="D266" s="56"/>
      <c r="E266" s="56"/>
      <c r="F266" s="67"/>
      <c r="G266" s="67"/>
      <c r="H266" s="56"/>
      <c r="I266" s="56"/>
      <c r="J266" s="56"/>
      <c r="K266" s="56"/>
      <c r="L266" s="56"/>
      <c r="M266" s="56"/>
      <c r="N266" s="56"/>
      <c r="O266" s="56"/>
      <c r="P266" s="56"/>
      <c r="Q266" s="56"/>
      <c r="R266" s="56"/>
      <c r="S266" s="56"/>
      <c r="T266" s="56"/>
      <c r="U266" s="56"/>
      <c r="V266" s="56"/>
      <c r="W266" s="56"/>
      <c r="X266" s="56"/>
      <c r="Y266" s="56"/>
    </row>
    <row r="267">
      <c r="A267" s="56"/>
      <c r="B267" s="56"/>
      <c r="C267" s="56"/>
      <c r="D267" s="56"/>
      <c r="E267" s="56"/>
      <c r="F267" s="67"/>
      <c r="G267" s="67"/>
      <c r="H267" s="56"/>
      <c r="I267" s="56"/>
      <c r="J267" s="56"/>
      <c r="K267" s="56"/>
      <c r="L267" s="56"/>
      <c r="M267" s="56"/>
      <c r="N267" s="56"/>
      <c r="O267" s="56"/>
      <c r="P267" s="56"/>
      <c r="Q267" s="56"/>
      <c r="R267" s="56"/>
      <c r="S267" s="56"/>
      <c r="T267" s="56"/>
      <c r="U267" s="56"/>
      <c r="V267" s="56"/>
      <c r="W267" s="56"/>
      <c r="X267" s="56"/>
      <c r="Y267" s="56"/>
    </row>
    <row r="268">
      <c r="A268" s="56"/>
      <c r="B268" s="56"/>
      <c r="C268" s="56"/>
      <c r="D268" s="56"/>
      <c r="E268" s="56"/>
      <c r="F268" s="67"/>
      <c r="G268" s="67"/>
      <c r="H268" s="56"/>
      <c r="I268" s="56"/>
      <c r="J268" s="56"/>
      <c r="K268" s="56"/>
      <c r="L268" s="56"/>
      <c r="M268" s="56"/>
      <c r="N268" s="56"/>
      <c r="O268" s="56"/>
      <c r="P268" s="56"/>
      <c r="Q268" s="56"/>
      <c r="R268" s="56"/>
      <c r="S268" s="56"/>
      <c r="T268" s="56"/>
      <c r="U268" s="56"/>
      <c r="V268" s="56"/>
      <c r="W268" s="56"/>
      <c r="X268" s="56"/>
      <c r="Y268" s="56"/>
    </row>
    <row r="269">
      <c r="A269" s="56"/>
      <c r="B269" s="56"/>
      <c r="C269" s="56"/>
      <c r="D269" s="56"/>
      <c r="E269" s="56"/>
      <c r="F269" s="67"/>
      <c r="G269" s="67"/>
      <c r="H269" s="56"/>
      <c r="I269" s="56"/>
      <c r="J269" s="56"/>
      <c r="K269" s="56"/>
      <c r="L269" s="56"/>
      <c r="M269" s="56"/>
      <c r="N269" s="56"/>
      <c r="O269" s="56"/>
      <c r="P269" s="56"/>
      <c r="Q269" s="56"/>
      <c r="R269" s="56"/>
      <c r="S269" s="56"/>
      <c r="T269" s="56"/>
      <c r="U269" s="56"/>
      <c r="V269" s="56"/>
      <c r="W269" s="56"/>
      <c r="X269" s="56"/>
      <c r="Y269" s="56"/>
    </row>
    <row r="270">
      <c r="A270" s="56"/>
      <c r="B270" s="56"/>
      <c r="C270" s="56"/>
      <c r="D270" s="56"/>
      <c r="E270" s="56"/>
      <c r="F270" s="67"/>
      <c r="G270" s="67"/>
      <c r="H270" s="56"/>
      <c r="I270" s="56"/>
      <c r="J270" s="56"/>
      <c r="K270" s="56"/>
      <c r="L270" s="56"/>
      <c r="M270" s="56"/>
      <c r="N270" s="56"/>
      <c r="O270" s="56"/>
      <c r="P270" s="56"/>
      <c r="Q270" s="56"/>
      <c r="R270" s="56"/>
      <c r="S270" s="56"/>
      <c r="T270" s="56"/>
      <c r="U270" s="56"/>
      <c r="V270" s="56"/>
      <c r="W270" s="56"/>
      <c r="X270" s="56"/>
      <c r="Y270" s="56"/>
    </row>
    <row r="271">
      <c r="A271" s="56"/>
      <c r="B271" s="56"/>
      <c r="C271" s="56"/>
      <c r="D271" s="56"/>
      <c r="E271" s="56"/>
      <c r="F271" s="67"/>
      <c r="G271" s="67"/>
      <c r="H271" s="56"/>
      <c r="I271" s="56"/>
      <c r="J271" s="56"/>
      <c r="K271" s="56"/>
      <c r="L271" s="56"/>
      <c r="M271" s="56"/>
      <c r="N271" s="56"/>
      <c r="O271" s="56"/>
      <c r="P271" s="56"/>
      <c r="Q271" s="56"/>
      <c r="R271" s="56"/>
      <c r="S271" s="56"/>
      <c r="T271" s="56"/>
      <c r="U271" s="56"/>
      <c r="V271" s="56"/>
      <c r="W271" s="56"/>
      <c r="X271" s="56"/>
      <c r="Y271" s="56"/>
    </row>
    <row r="272">
      <c r="A272" s="56"/>
      <c r="B272" s="56"/>
      <c r="C272" s="56"/>
      <c r="D272" s="56"/>
      <c r="E272" s="56"/>
      <c r="F272" s="67"/>
      <c r="G272" s="67"/>
      <c r="H272" s="56"/>
      <c r="I272" s="56"/>
      <c r="J272" s="56"/>
      <c r="K272" s="56"/>
      <c r="L272" s="56"/>
      <c r="M272" s="56"/>
      <c r="N272" s="56"/>
      <c r="O272" s="56"/>
      <c r="P272" s="56"/>
      <c r="Q272" s="56"/>
      <c r="R272" s="56"/>
      <c r="S272" s="56"/>
      <c r="T272" s="56"/>
      <c r="U272" s="56"/>
      <c r="V272" s="56"/>
      <c r="W272" s="56"/>
      <c r="X272" s="56"/>
      <c r="Y272" s="56"/>
    </row>
    <row r="273">
      <c r="A273" s="56"/>
      <c r="B273" s="56"/>
      <c r="C273" s="56"/>
      <c r="D273" s="56"/>
      <c r="E273" s="56"/>
      <c r="F273" s="67"/>
      <c r="G273" s="67"/>
      <c r="H273" s="56"/>
      <c r="I273" s="56"/>
      <c r="J273" s="56"/>
      <c r="K273" s="56"/>
      <c r="L273" s="56"/>
      <c r="M273" s="56"/>
      <c r="N273" s="56"/>
      <c r="O273" s="56"/>
      <c r="P273" s="56"/>
      <c r="Q273" s="56"/>
      <c r="R273" s="56"/>
      <c r="S273" s="56"/>
      <c r="T273" s="56"/>
      <c r="U273" s="56"/>
      <c r="V273" s="56"/>
      <c r="W273" s="56"/>
      <c r="X273" s="56"/>
      <c r="Y273" s="56"/>
    </row>
    <row r="274">
      <c r="A274" s="56"/>
      <c r="B274" s="56"/>
      <c r="C274" s="56"/>
      <c r="D274" s="56"/>
      <c r="E274" s="56"/>
      <c r="F274" s="67"/>
      <c r="G274" s="67"/>
      <c r="H274" s="56"/>
      <c r="I274" s="56"/>
      <c r="J274" s="56"/>
      <c r="K274" s="56"/>
      <c r="L274" s="56"/>
      <c r="M274" s="56"/>
      <c r="N274" s="56"/>
      <c r="O274" s="56"/>
      <c r="P274" s="56"/>
      <c r="Q274" s="56"/>
      <c r="R274" s="56"/>
      <c r="S274" s="56"/>
      <c r="T274" s="56"/>
      <c r="U274" s="56"/>
      <c r="V274" s="56"/>
      <c r="W274" s="56"/>
      <c r="X274" s="56"/>
      <c r="Y274" s="56"/>
    </row>
    <row r="275">
      <c r="A275" s="56"/>
      <c r="B275" s="56"/>
      <c r="C275" s="56"/>
      <c r="D275" s="56"/>
      <c r="E275" s="56"/>
      <c r="F275" s="67"/>
      <c r="G275" s="67"/>
      <c r="H275" s="56"/>
      <c r="I275" s="56"/>
      <c r="J275" s="56"/>
      <c r="K275" s="56"/>
      <c r="L275" s="56"/>
      <c r="M275" s="56"/>
      <c r="N275" s="56"/>
      <c r="O275" s="56"/>
      <c r="P275" s="56"/>
      <c r="Q275" s="56"/>
      <c r="R275" s="56"/>
      <c r="S275" s="56"/>
      <c r="T275" s="56"/>
      <c r="U275" s="56"/>
      <c r="V275" s="56"/>
      <c r="W275" s="56"/>
      <c r="X275" s="56"/>
      <c r="Y275" s="56"/>
    </row>
    <row r="276">
      <c r="A276" s="56"/>
      <c r="B276" s="56"/>
      <c r="C276" s="56"/>
      <c r="D276" s="56"/>
      <c r="E276" s="56"/>
      <c r="F276" s="67"/>
      <c r="G276" s="67"/>
      <c r="H276" s="56"/>
      <c r="I276" s="56"/>
      <c r="J276" s="56"/>
      <c r="K276" s="56"/>
      <c r="L276" s="56"/>
      <c r="M276" s="56"/>
      <c r="N276" s="56"/>
      <c r="O276" s="56"/>
      <c r="P276" s="56"/>
      <c r="Q276" s="56"/>
      <c r="R276" s="56"/>
      <c r="S276" s="56"/>
      <c r="T276" s="56"/>
      <c r="U276" s="56"/>
      <c r="V276" s="56"/>
      <c r="W276" s="56"/>
      <c r="X276" s="56"/>
      <c r="Y276" s="56"/>
    </row>
    <row r="277">
      <c r="A277" s="56"/>
      <c r="B277" s="56"/>
      <c r="C277" s="56"/>
      <c r="D277" s="56"/>
      <c r="E277" s="56"/>
      <c r="F277" s="67"/>
      <c r="G277" s="67"/>
      <c r="H277" s="56"/>
      <c r="I277" s="56"/>
      <c r="J277" s="56"/>
      <c r="K277" s="56"/>
      <c r="L277" s="56"/>
      <c r="M277" s="56"/>
      <c r="N277" s="56"/>
      <c r="O277" s="56"/>
      <c r="P277" s="56"/>
      <c r="Q277" s="56"/>
      <c r="R277" s="56"/>
      <c r="S277" s="56"/>
      <c r="T277" s="56"/>
      <c r="U277" s="56"/>
      <c r="V277" s="56"/>
      <c r="W277" s="56"/>
      <c r="X277" s="56"/>
      <c r="Y277" s="56"/>
    </row>
    <row r="278">
      <c r="A278" s="56"/>
      <c r="B278" s="56"/>
      <c r="C278" s="56"/>
      <c r="D278" s="56"/>
      <c r="E278" s="56"/>
      <c r="F278" s="67"/>
      <c r="G278" s="67"/>
      <c r="H278" s="56"/>
      <c r="I278" s="56"/>
      <c r="J278" s="56"/>
      <c r="K278" s="56"/>
      <c r="L278" s="56"/>
      <c r="M278" s="56"/>
      <c r="N278" s="56"/>
      <c r="O278" s="56"/>
      <c r="P278" s="56"/>
      <c r="Q278" s="56"/>
      <c r="R278" s="56"/>
      <c r="S278" s="56"/>
      <c r="T278" s="56"/>
      <c r="U278" s="56"/>
      <c r="V278" s="56"/>
      <c r="W278" s="56"/>
      <c r="X278" s="56"/>
      <c r="Y278" s="56"/>
    </row>
    <row r="279">
      <c r="A279" s="56"/>
      <c r="B279" s="56"/>
      <c r="C279" s="56"/>
      <c r="D279" s="56"/>
      <c r="E279" s="56"/>
      <c r="F279" s="67"/>
      <c r="G279" s="67"/>
      <c r="H279" s="56"/>
      <c r="I279" s="56"/>
      <c r="J279" s="56"/>
      <c r="K279" s="56"/>
      <c r="L279" s="56"/>
      <c r="M279" s="56"/>
      <c r="N279" s="56"/>
      <c r="O279" s="56"/>
      <c r="P279" s="56"/>
      <c r="Q279" s="56"/>
      <c r="R279" s="56"/>
      <c r="S279" s="56"/>
      <c r="T279" s="56"/>
      <c r="U279" s="56"/>
      <c r="V279" s="56"/>
      <c r="W279" s="56"/>
      <c r="X279" s="56"/>
      <c r="Y279" s="56"/>
    </row>
    <row r="280">
      <c r="A280" s="56"/>
      <c r="B280" s="56"/>
      <c r="C280" s="56"/>
      <c r="D280" s="56"/>
      <c r="E280" s="56"/>
      <c r="F280" s="67"/>
      <c r="G280" s="67"/>
      <c r="H280" s="56"/>
      <c r="I280" s="56"/>
      <c r="J280" s="56"/>
      <c r="K280" s="56"/>
      <c r="L280" s="56"/>
      <c r="M280" s="56"/>
      <c r="N280" s="56"/>
      <c r="O280" s="56"/>
      <c r="P280" s="56"/>
      <c r="Q280" s="56"/>
      <c r="R280" s="56"/>
      <c r="S280" s="56"/>
      <c r="T280" s="56"/>
      <c r="U280" s="56"/>
      <c r="V280" s="56"/>
      <c r="W280" s="56"/>
      <c r="X280" s="56"/>
      <c r="Y280" s="56"/>
    </row>
    <row r="281">
      <c r="A281" s="56"/>
      <c r="B281" s="56"/>
      <c r="C281" s="56"/>
      <c r="D281" s="56"/>
      <c r="E281" s="56"/>
      <c r="F281" s="67"/>
      <c r="G281" s="67"/>
      <c r="H281" s="56"/>
      <c r="I281" s="56"/>
      <c r="J281" s="56"/>
      <c r="K281" s="56"/>
      <c r="L281" s="56"/>
      <c r="M281" s="56"/>
      <c r="N281" s="56"/>
      <c r="O281" s="56"/>
      <c r="P281" s="56"/>
      <c r="Q281" s="56"/>
      <c r="R281" s="56"/>
      <c r="S281" s="56"/>
      <c r="T281" s="56"/>
      <c r="U281" s="56"/>
      <c r="V281" s="56"/>
      <c r="W281" s="56"/>
      <c r="X281" s="56"/>
      <c r="Y281" s="56"/>
    </row>
    <row r="282">
      <c r="A282" s="56"/>
      <c r="B282" s="56"/>
      <c r="C282" s="56"/>
      <c r="D282" s="56"/>
      <c r="E282" s="56"/>
      <c r="F282" s="67"/>
      <c r="G282" s="67"/>
      <c r="H282" s="56"/>
      <c r="I282" s="56"/>
      <c r="J282" s="56"/>
      <c r="K282" s="56"/>
      <c r="L282" s="56"/>
      <c r="M282" s="56"/>
      <c r="N282" s="56"/>
      <c r="O282" s="56"/>
      <c r="P282" s="56"/>
      <c r="Q282" s="56"/>
      <c r="R282" s="56"/>
      <c r="S282" s="56"/>
      <c r="T282" s="56"/>
      <c r="U282" s="56"/>
      <c r="V282" s="56"/>
      <c r="W282" s="56"/>
      <c r="X282" s="56"/>
      <c r="Y282" s="56"/>
    </row>
    <row r="283">
      <c r="A283" s="56"/>
      <c r="B283" s="56"/>
      <c r="C283" s="56"/>
      <c r="D283" s="56"/>
      <c r="E283" s="56"/>
      <c r="F283" s="67"/>
      <c r="G283" s="67"/>
      <c r="H283" s="56"/>
      <c r="I283" s="56"/>
      <c r="J283" s="56"/>
      <c r="K283" s="56"/>
      <c r="L283" s="56"/>
      <c r="M283" s="56"/>
      <c r="N283" s="56"/>
      <c r="O283" s="56"/>
      <c r="P283" s="56"/>
      <c r="Q283" s="56"/>
      <c r="R283" s="56"/>
      <c r="S283" s="56"/>
      <c r="T283" s="56"/>
      <c r="U283" s="56"/>
      <c r="V283" s="56"/>
      <c r="W283" s="56"/>
      <c r="X283" s="56"/>
      <c r="Y283" s="56"/>
    </row>
    <row r="284">
      <c r="A284" s="56"/>
      <c r="B284" s="56"/>
      <c r="C284" s="56"/>
      <c r="D284" s="56"/>
      <c r="E284" s="56"/>
      <c r="F284" s="67"/>
      <c r="G284" s="67"/>
      <c r="H284" s="56"/>
      <c r="I284" s="56"/>
      <c r="J284" s="56"/>
      <c r="K284" s="56"/>
      <c r="L284" s="56"/>
      <c r="M284" s="56"/>
      <c r="N284" s="56"/>
      <c r="O284" s="56"/>
      <c r="P284" s="56"/>
      <c r="Q284" s="56"/>
      <c r="R284" s="56"/>
      <c r="S284" s="56"/>
      <c r="T284" s="56"/>
      <c r="U284" s="56"/>
      <c r="V284" s="56"/>
      <c r="W284" s="56"/>
      <c r="X284" s="56"/>
      <c r="Y284" s="56"/>
    </row>
    <row r="285">
      <c r="A285" s="56"/>
      <c r="B285" s="56"/>
      <c r="C285" s="56"/>
      <c r="D285" s="56"/>
      <c r="E285" s="56"/>
      <c r="F285" s="67"/>
      <c r="G285" s="67"/>
      <c r="H285" s="56"/>
      <c r="I285" s="56"/>
      <c r="J285" s="56"/>
      <c r="K285" s="56"/>
      <c r="L285" s="56"/>
      <c r="M285" s="56"/>
      <c r="N285" s="56"/>
      <c r="O285" s="56"/>
      <c r="P285" s="56"/>
      <c r="Q285" s="56"/>
      <c r="R285" s="56"/>
      <c r="S285" s="56"/>
      <c r="T285" s="56"/>
      <c r="U285" s="56"/>
      <c r="V285" s="56"/>
      <c r="W285" s="56"/>
      <c r="X285" s="56"/>
      <c r="Y285" s="56"/>
    </row>
    <row r="286">
      <c r="A286" s="56"/>
      <c r="B286" s="56"/>
      <c r="C286" s="56"/>
      <c r="D286" s="56"/>
      <c r="E286" s="56"/>
      <c r="F286" s="67"/>
      <c r="G286" s="67"/>
      <c r="H286" s="56"/>
      <c r="I286" s="56"/>
      <c r="J286" s="56"/>
      <c r="K286" s="56"/>
      <c r="L286" s="56"/>
      <c r="M286" s="56"/>
      <c r="N286" s="56"/>
      <c r="O286" s="56"/>
      <c r="P286" s="56"/>
      <c r="Q286" s="56"/>
      <c r="R286" s="56"/>
      <c r="S286" s="56"/>
      <c r="T286" s="56"/>
      <c r="U286" s="56"/>
      <c r="V286" s="56"/>
      <c r="W286" s="56"/>
      <c r="X286" s="56"/>
      <c r="Y286" s="56"/>
    </row>
    <row r="287">
      <c r="A287" s="56"/>
      <c r="B287" s="56"/>
      <c r="C287" s="56"/>
      <c r="D287" s="56"/>
      <c r="E287" s="56"/>
      <c r="F287" s="67"/>
      <c r="G287" s="67"/>
      <c r="H287" s="56"/>
      <c r="I287" s="56"/>
      <c r="J287" s="56"/>
      <c r="K287" s="56"/>
      <c r="L287" s="56"/>
      <c r="M287" s="56"/>
      <c r="N287" s="56"/>
      <c r="O287" s="56"/>
      <c r="P287" s="56"/>
      <c r="Q287" s="56"/>
      <c r="R287" s="56"/>
      <c r="S287" s="56"/>
      <c r="T287" s="56"/>
      <c r="U287" s="56"/>
      <c r="V287" s="56"/>
      <c r="W287" s="56"/>
      <c r="X287" s="56"/>
      <c r="Y287" s="56"/>
    </row>
    <row r="288">
      <c r="A288" s="56"/>
      <c r="B288" s="56"/>
      <c r="C288" s="56"/>
      <c r="D288" s="56"/>
      <c r="E288" s="56"/>
      <c r="F288" s="67"/>
      <c r="G288" s="67"/>
      <c r="H288" s="56"/>
      <c r="I288" s="56"/>
      <c r="J288" s="56"/>
      <c r="K288" s="56"/>
      <c r="L288" s="56"/>
      <c r="M288" s="56"/>
      <c r="N288" s="56"/>
      <c r="O288" s="56"/>
      <c r="P288" s="56"/>
      <c r="Q288" s="56"/>
      <c r="R288" s="56"/>
      <c r="S288" s="56"/>
      <c r="T288" s="56"/>
      <c r="U288" s="56"/>
      <c r="V288" s="56"/>
      <c r="W288" s="56"/>
      <c r="X288" s="56"/>
      <c r="Y288" s="56"/>
    </row>
    <row r="289">
      <c r="A289" s="56"/>
      <c r="B289" s="56"/>
      <c r="C289" s="56"/>
      <c r="D289" s="56"/>
      <c r="E289" s="56"/>
      <c r="F289" s="67"/>
      <c r="G289" s="67"/>
      <c r="H289" s="56"/>
      <c r="I289" s="56"/>
      <c r="J289" s="56"/>
      <c r="K289" s="56"/>
      <c r="L289" s="56"/>
      <c r="M289" s="56"/>
      <c r="N289" s="56"/>
      <c r="O289" s="56"/>
      <c r="P289" s="56"/>
      <c r="Q289" s="56"/>
      <c r="R289" s="56"/>
      <c r="S289" s="56"/>
      <c r="T289" s="56"/>
      <c r="U289" s="56"/>
      <c r="V289" s="56"/>
      <c r="W289" s="56"/>
      <c r="X289" s="56"/>
      <c r="Y289" s="56"/>
    </row>
    <row r="290">
      <c r="A290" s="56"/>
      <c r="B290" s="56"/>
      <c r="C290" s="56"/>
      <c r="D290" s="56"/>
      <c r="E290" s="56"/>
      <c r="F290" s="67"/>
      <c r="G290" s="67"/>
      <c r="H290" s="56"/>
      <c r="I290" s="56"/>
      <c r="J290" s="56"/>
      <c r="K290" s="56"/>
      <c r="L290" s="56"/>
      <c r="M290" s="56"/>
      <c r="N290" s="56"/>
      <c r="O290" s="56"/>
      <c r="P290" s="56"/>
      <c r="Q290" s="56"/>
      <c r="R290" s="56"/>
      <c r="S290" s="56"/>
      <c r="T290" s="56"/>
      <c r="U290" s="56"/>
      <c r="V290" s="56"/>
      <c r="W290" s="56"/>
      <c r="X290" s="56"/>
      <c r="Y290" s="56"/>
    </row>
    <row r="291">
      <c r="A291" s="56"/>
      <c r="B291" s="56"/>
      <c r="C291" s="56"/>
      <c r="D291" s="56"/>
      <c r="E291" s="56"/>
      <c r="F291" s="67"/>
      <c r="G291" s="67"/>
      <c r="H291" s="56"/>
      <c r="I291" s="56"/>
      <c r="J291" s="56"/>
      <c r="K291" s="56"/>
      <c r="L291" s="56"/>
      <c r="M291" s="56"/>
      <c r="N291" s="56"/>
      <c r="O291" s="56"/>
      <c r="P291" s="56"/>
      <c r="Q291" s="56"/>
      <c r="R291" s="56"/>
      <c r="S291" s="56"/>
      <c r="T291" s="56"/>
      <c r="U291" s="56"/>
      <c r="V291" s="56"/>
      <c r="W291" s="56"/>
      <c r="X291" s="56"/>
      <c r="Y291" s="56"/>
    </row>
    <row r="292">
      <c r="A292" s="56"/>
      <c r="B292" s="56"/>
      <c r="C292" s="56"/>
      <c r="D292" s="56"/>
      <c r="E292" s="56"/>
      <c r="F292" s="67"/>
      <c r="G292" s="67"/>
      <c r="H292" s="56"/>
      <c r="I292" s="56"/>
      <c r="J292" s="56"/>
      <c r="K292" s="56"/>
      <c r="L292" s="56"/>
      <c r="M292" s="56"/>
      <c r="N292" s="56"/>
      <c r="O292" s="56"/>
      <c r="P292" s="56"/>
      <c r="Q292" s="56"/>
      <c r="R292" s="56"/>
      <c r="S292" s="56"/>
      <c r="T292" s="56"/>
      <c r="U292" s="56"/>
      <c r="V292" s="56"/>
      <c r="W292" s="56"/>
      <c r="X292" s="56"/>
      <c r="Y292" s="56"/>
    </row>
    <row r="293">
      <c r="A293" s="56"/>
      <c r="B293" s="56"/>
      <c r="C293" s="56"/>
      <c r="D293" s="56"/>
      <c r="E293" s="56"/>
      <c r="F293" s="67"/>
      <c r="G293" s="67"/>
      <c r="H293" s="56"/>
      <c r="I293" s="56"/>
      <c r="J293" s="56"/>
      <c r="K293" s="56"/>
      <c r="L293" s="56"/>
      <c r="M293" s="56"/>
      <c r="N293" s="56"/>
      <c r="O293" s="56"/>
      <c r="P293" s="56"/>
      <c r="Q293" s="56"/>
      <c r="R293" s="56"/>
      <c r="S293" s="56"/>
      <c r="T293" s="56"/>
      <c r="U293" s="56"/>
      <c r="V293" s="56"/>
      <c r="W293" s="56"/>
      <c r="X293" s="56"/>
      <c r="Y293" s="56"/>
    </row>
    <row r="294">
      <c r="A294" s="56"/>
      <c r="B294" s="56"/>
      <c r="C294" s="56"/>
      <c r="D294" s="56"/>
      <c r="E294" s="56"/>
      <c r="F294" s="67"/>
      <c r="G294" s="67"/>
      <c r="H294" s="56"/>
      <c r="I294" s="56"/>
      <c r="J294" s="56"/>
      <c r="K294" s="56"/>
      <c r="L294" s="56"/>
      <c r="M294" s="56"/>
      <c r="N294" s="56"/>
      <c r="O294" s="56"/>
      <c r="P294" s="56"/>
      <c r="Q294" s="56"/>
      <c r="R294" s="56"/>
      <c r="S294" s="56"/>
      <c r="T294" s="56"/>
      <c r="U294" s="56"/>
      <c r="V294" s="56"/>
      <c r="W294" s="56"/>
      <c r="X294" s="56"/>
      <c r="Y294" s="56"/>
    </row>
    <row r="295">
      <c r="A295" s="56"/>
      <c r="B295" s="56"/>
      <c r="C295" s="56"/>
      <c r="D295" s="56"/>
      <c r="E295" s="56"/>
      <c r="F295" s="67"/>
      <c r="G295" s="67"/>
      <c r="H295" s="56"/>
      <c r="I295" s="56"/>
      <c r="J295" s="56"/>
      <c r="K295" s="56"/>
      <c r="L295" s="56"/>
      <c r="M295" s="56"/>
      <c r="N295" s="56"/>
      <c r="O295" s="56"/>
      <c r="P295" s="56"/>
      <c r="Q295" s="56"/>
      <c r="R295" s="56"/>
      <c r="S295" s="56"/>
      <c r="T295" s="56"/>
      <c r="U295" s="56"/>
      <c r="V295" s="56"/>
      <c r="W295" s="56"/>
      <c r="X295" s="56"/>
      <c r="Y295" s="56"/>
    </row>
    <row r="296">
      <c r="A296" s="56"/>
      <c r="B296" s="56"/>
      <c r="C296" s="56"/>
      <c r="D296" s="56"/>
      <c r="E296" s="56"/>
      <c r="F296" s="67"/>
      <c r="G296" s="67"/>
      <c r="H296" s="56"/>
      <c r="I296" s="56"/>
      <c r="J296" s="56"/>
      <c r="K296" s="56"/>
      <c r="L296" s="56"/>
      <c r="M296" s="56"/>
      <c r="N296" s="56"/>
      <c r="O296" s="56"/>
      <c r="P296" s="56"/>
      <c r="Q296" s="56"/>
      <c r="R296" s="56"/>
      <c r="S296" s="56"/>
      <c r="T296" s="56"/>
      <c r="U296" s="56"/>
      <c r="V296" s="56"/>
      <c r="W296" s="56"/>
      <c r="X296" s="56"/>
      <c r="Y296" s="56"/>
    </row>
    <row r="297">
      <c r="A297" s="56"/>
      <c r="B297" s="56"/>
      <c r="C297" s="56"/>
      <c r="D297" s="56"/>
      <c r="E297" s="56"/>
      <c r="F297" s="67"/>
      <c r="G297" s="67"/>
      <c r="H297" s="56"/>
      <c r="I297" s="56"/>
      <c r="J297" s="56"/>
      <c r="K297" s="56"/>
      <c r="L297" s="56"/>
      <c r="M297" s="56"/>
      <c r="N297" s="56"/>
      <c r="O297" s="56"/>
      <c r="P297" s="56"/>
      <c r="Q297" s="56"/>
      <c r="R297" s="56"/>
      <c r="S297" s="56"/>
      <c r="T297" s="56"/>
      <c r="U297" s="56"/>
      <c r="V297" s="56"/>
      <c r="W297" s="56"/>
      <c r="X297" s="56"/>
      <c r="Y297" s="56"/>
    </row>
    <row r="298">
      <c r="A298" s="56"/>
      <c r="B298" s="56"/>
      <c r="C298" s="56"/>
      <c r="D298" s="56"/>
      <c r="E298" s="56"/>
      <c r="F298" s="67"/>
      <c r="G298" s="67"/>
      <c r="H298" s="56"/>
      <c r="I298" s="56"/>
      <c r="J298" s="56"/>
      <c r="K298" s="56"/>
      <c r="L298" s="56"/>
      <c r="M298" s="56"/>
      <c r="N298" s="56"/>
      <c r="O298" s="56"/>
      <c r="P298" s="56"/>
      <c r="Q298" s="56"/>
      <c r="R298" s="56"/>
      <c r="S298" s="56"/>
      <c r="T298" s="56"/>
      <c r="U298" s="56"/>
      <c r="V298" s="56"/>
      <c r="W298" s="56"/>
      <c r="X298" s="56"/>
      <c r="Y298" s="56"/>
    </row>
    <row r="299">
      <c r="A299" s="56"/>
      <c r="B299" s="56"/>
      <c r="C299" s="56"/>
      <c r="D299" s="56"/>
      <c r="E299" s="56"/>
      <c r="F299" s="67"/>
      <c r="G299" s="67"/>
      <c r="H299" s="56"/>
      <c r="I299" s="56"/>
      <c r="J299" s="56"/>
      <c r="K299" s="56"/>
      <c r="L299" s="56"/>
      <c r="M299" s="56"/>
      <c r="N299" s="56"/>
      <c r="O299" s="56"/>
      <c r="P299" s="56"/>
      <c r="Q299" s="56"/>
      <c r="R299" s="56"/>
      <c r="S299" s="56"/>
      <c r="T299" s="56"/>
      <c r="U299" s="56"/>
      <c r="V299" s="56"/>
      <c r="W299" s="56"/>
      <c r="X299" s="56"/>
      <c r="Y299" s="56"/>
    </row>
    <row r="300">
      <c r="A300" s="56"/>
      <c r="B300" s="56"/>
      <c r="C300" s="56"/>
      <c r="D300" s="56"/>
      <c r="E300" s="56"/>
      <c r="F300" s="67"/>
      <c r="G300" s="67"/>
      <c r="H300" s="56"/>
      <c r="I300" s="56"/>
      <c r="J300" s="56"/>
      <c r="K300" s="56"/>
      <c r="L300" s="56"/>
      <c r="M300" s="56"/>
      <c r="N300" s="56"/>
      <c r="O300" s="56"/>
      <c r="P300" s="56"/>
      <c r="Q300" s="56"/>
      <c r="R300" s="56"/>
      <c r="S300" s="56"/>
      <c r="T300" s="56"/>
      <c r="U300" s="56"/>
      <c r="V300" s="56"/>
      <c r="W300" s="56"/>
      <c r="X300" s="56"/>
      <c r="Y300" s="56"/>
    </row>
    <row r="301">
      <c r="A301" s="56"/>
      <c r="B301" s="56"/>
      <c r="C301" s="56"/>
      <c r="D301" s="56"/>
      <c r="E301" s="56"/>
      <c r="F301" s="67"/>
      <c r="G301" s="67"/>
      <c r="H301" s="56"/>
      <c r="I301" s="56"/>
      <c r="J301" s="56"/>
      <c r="K301" s="56"/>
      <c r="L301" s="56"/>
      <c r="M301" s="56"/>
      <c r="N301" s="56"/>
      <c r="O301" s="56"/>
      <c r="P301" s="56"/>
      <c r="Q301" s="56"/>
      <c r="R301" s="56"/>
      <c r="S301" s="56"/>
      <c r="T301" s="56"/>
      <c r="U301" s="56"/>
      <c r="V301" s="56"/>
      <c r="W301" s="56"/>
      <c r="X301" s="56"/>
      <c r="Y301" s="56"/>
    </row>
    <row r="302">
      <c r="A302" s="56"/>
      <c r="B302" s="56"/>
      <c r="C302" s="56"/>
      <c r="D302" s="56"/>
      <c r="E302" s="56"/>
      <c r="F302" s="67"/>
      <c r="G302" s="67"/>
      <c r="H302" s="56"/>
      <c r="I302" s="56"/>
      <c r="J302" s="56"/>
      <c r="K302" s="56"/>
      <c r="L302" s="56"/>
      <c r="M302" s="56"/>
      <c r="N302" s="56"/>
      <c r="O302" s="56"/>
      <c r="P302" s="56"/>
      <c r="Q302" s="56"/>
      <c r="R302" s="56"/>
      <c r="S302" s="56"/>
      <c r="T302" s="56"/>
      <c r="U302" s="56"/>
      <c r="V302" s="56"/>
      <c r="W302" s="56"/>
      <c r="X302" s="56"/>
      <c r="Y302" s="56"/>
    </row>
    <row r="303">
      <c r="A303" s="56"/>
      <c r="B303" s="56"/>
      <c r="C303" s="56"/>
      <c r="D303" s="56"/>
      <c r="E303" s="56"/>
      <c r="F303" s="67"/>
      <c r="G303" s="67"/>
      <c r="H303" s="56"/>
      <c r="I303" s="56"/>
      <c r="J303" s="56"/>
      <c r="K303" s="56"/>
      <c r="L303" s="56"/>
      <c r="M303" s="56"/>
      <c r="N303" s="56"/>
      <c r="O303" s="56"/>
      <c r="P303" s="56"/>
      <c r="Q303" s="56"/>
      <c r="R303" s="56"/>
      <c r="S303" s="56"/>
      <c r="T303" s="56"/>
      <c r="U303" s="56"/>
      <c r="V303" s="56"/>
      <c r="W303" s="56"/>
      <c r="X303" s="56"/>
      <c r="Y303" s="56"/>
    </row>
    <row r="304">
      <c r="A304" s="56"/>
      <c r="B304" s="56"/>
      <c r="C304" s="56"/>
      <c r="D304" s="56"/>
      <c r="E304" s="56"/>
      <c r="F304" s="67"/>
      <c r="G304" s="67"/>
      <c r="H304" s="56"/>
      <c r="I304" s="56"/>
      <c r="J304" s="56"/>
      <c r="K304" s="56"/>
      <c r="L304" s="56"/>
      <c r="M304" s="56"/>
      <c r="N304" s="56"/>
      <c r="O304" s="56"/>
      <c r="P304" s="56"/>
      <c r="Q304" s="56"/>
      <c r="R304" s="56"/>
      <c r="S304" s="56"/>
      <c r="T304" s="56"/>
      <c r="U304" s="56"/>
      <c r="V304" s="56"/>
      <c r="W304" s="56"/>
      <c r="X304" s="56"/>
      <c r="Y304" s="56"/>
    </row>
    <row r="305">
      <c r="A305" s="56"/>
      <c r="B305" s="56"/>
      <c r="C305" s="56"/>
      <c r="D305" s="56"/>
      <c r="E305" s="56"/>
      <c r="F305" s="67"/>
      <c r="G305" s="67"/>
      <c r="H305" s="56"/>
      <c r="I305" s="56"/>
      <c r="J305" s="56"/>
      <c r="K305" s="56"/>
      <c r="L305" s="56"/>
      <c r="M305" s="56"/>
      <c r="N305" s="56"/>
      <c r="O305" s="56"/>
      <c r="P305" s="56"/>
      <c r="Q305" s="56"/>
      <c r="R305" s="56"/>
      <c r="S305" s="56"/>
      <c r="T305" s="56"/>
      <c r="U305" s="56"/>
      <c r="V305" s="56"/>
      <c r="W305" s="56"/>
      <c r="X305" s="56"/>
      <c r="Y305" s="56"/>
    </row>
    <row r="306">
      <c r="A306" s="56"/>
      <c r="B306" s="56"/>
      <c r="C306" s="56"/>
      <c r="D306" s="56"/>
      <c r="E306" s="56"/>
      <c r="F306" s="67"/>
      <c r="G306" s="67"/>
      <c r="H306" s="56"/>
      <c r="I306" s="56"/>
      <c r="J306" s="56"/>
      <c r="K306" s="56"/>
      <c r="L306" s="56"/>
      <c r="M306" s="56"/>
      <c r="N306" s="56"/>
      <c r="O306" s="56"/>
      <c r="P306" s="56"/>
      <c r="Q306" s="56"/>
      <c r="R306" s="56"/>
      <c r="S306" s="56"/>
      <c r="T306" s="56"/>
      <c r="U306" s="56"/>
      <c r="V306" s="56"/>
      <c r="W306" s="56"/>
      <c r="X306" s="56"/>
      <c r="Y306" s="56"/>
    </row>
    <row r="307">
      <c r="A307" s="56"/>
      <c r="B307" s="56"/>
      <c r="C307" s="56"/>
      <c r="D307" s="56"/>
      <c r="E307" s="56"/>
      <c r="F307" s="67"/>
      <c r="G307" s="67"/>
      <c r="H307" s="56"/>
      <c r="I307" s="56"/>
      <c r="J307" s="56"/>
      <c r="K307" s="56"/>
      <c r="L307" s="56"/>
      <c r="M307" s="56"/>
      <c r="N307" s="56"/>
      <c r="O307" s="56"/>
      <c r="P307" s="56"/>
      <c r="Q307" s="56"/>
      <c r="R307" s="56"/>
      <c r="S307" s="56"/>
      <c r="T307" s="56"/>
      <c r="U307" s="56"/>
      <c r="V307" s="56"/>
      <c r="W307" s="56"/>
      <c r="X307" s="56"/>
      <c r="Y307" s="56"/>
    </row>
    <row r="308">
      <c r="A308" s="56"/>
      <c r="B308" s="56"/>
      <c r="C308" s="56"/>
      <c r="D308" s="56"/>
      <c r="E308" s="56"/>
      <c r="F308" s="67"/>
      <c r="G308" s="67"/>
      <c r="H308" s="56"/>
      <c r="I308" s="56"/>
      <c r="J308" s="56"/>
      <c r="K308" s="56"/>
      <c r="L308" s="56"/>
      <c r="M308" s="56"/>
      <c r="N308" s="56"/>
      <c r="O308" s="56"/>
      <c r="P308" s="56"/>
      <c r="Q308" s="56"/>
      <c r="R308" s="56"/>
      <c r="S308" s="56"/>
      <c r="T308" s="56"/>
      <c r="U308" s="56"/>
      <c r="V308" s="56"/>
      <c r="W308" s="56"/>
      <c r="X308" s="56"/>
      <c r="Y308" s="56"/>
    </row>
    <row r="309">
      <c r="A309" s="56"/>
      <c r="B309" s="56"/>
      <c r="C309" s="56"/>
      <c r="D309" s="56"/>
      <c r="E309" s="56"/>
      <c r="F309" s="67"/>
      <c r="G309" s="67"/>
      <c r="H309" s="56"/>
      <c r="I309" s="56"/>
      <c r="J309" s="56"/>
      <c r="K309" s="56"/>
      <c r="L309" s="56"/>
      <c r="M309" s="56"/>
      <c r="N309" s="56"/>
      <c r="O309" s="56"/>
      <c r="P309" s="56"/>
      <c r="Q309" s="56"/>
      <c r="R309" s="56"/>
      <c r="S309" s="56"/>
      <c r="T309" s="56"/>
      <c r="U309" s="56"/>
      <c r="V309" s="56"/>
      <c r="W309" s="56"/>
      <c r="X309" s="56"/>
      <c r="Y309" s="56"/>
    </row>
    <row r="310">
      <c r="A310" s="56"/>
      <c r="B310" s="56"/>
      <c r="C310" s="56"/>
      <c r="D310" s="56"/>
      <c r="E310" s="56"/>
      <c r="F310" s="67"/>
      <c r="G310" s="67"/>
      <c r="H310" s="56"/>
      <c r="I310" s="56"/>
      <c r="J310" s="56"/>
      <c r="K310" s="56"/>
      <c r="L310" s="56"/>
      <c r="M310" s="56"/>
      <c r="N310" s="56"/>
      <c r="O310" s="56"/>
      <c r="P310" s="56"/>
      <c r="Q310" s="56"/>
      <c r="R310" s="56"/>
      <c r="S310" s="56"/>
      <c r="T310" s="56"/>
      <c r="U310" s="56"/>
      <c r="V310" s="56"/>
      <c r="W310" s="56"/>
      <c r="X310" s="56"/>
      <c r="Y310" s="56"/>
    </row>
    <row r="311">
      <c r="A311" s="56"/>
      <c r="B311" s="56"/>
      <c r="C311" s="56"/>
      <c r="D311" s="56"/>
      <c r="E311" s="56"/>
      <c r="F311" s="67"/>
      <c r="G311" s="67"/>
      <c r="H311" s="56"/>
      <c r="I311" s="56"/>
      <c r="J311" s="56"/>
      <c r="K311" s="56"/>
      <c r="L311" s="56"/>
      <c r="M311" s="56"/>
      <c r="N311" s="56"/>
      <c r="O311" s="56"/>
      <c r="P311" s="56"/>
      <c r="Q311" s="56"/>
      <c r="R311" s="56"/>
      <c r="S311" s="56"/>
      <c r="T311" s="56"/>
      <c r="U311" s="56"/>
      <c r="V311" s="56"/>
      <c r="W311" s="56"/>
      <c r="X311" s="56"/>
      <c r="Y311" s="56"/>
    </row>
    <row r="312">
      <c r="A312" s="56"/>
      <c r="B312" s="56"/>
      <c r="C312" s="56"/>
      <c r="D312" s="56"/>
      <c r="E312" s="56"/>
      <c r="F312" s="67"/>
      <c r="G312" s="67"/>
      <c r="H312" s="56"/>
      <c r="I312" s="56"/>
      <c r="J312" s="56"/>
      <c r="K312" s="56"/>
      <c r="L312" s="56"/>
      <c r="M312" s="56"/>
      <c r="N312" s="56"/>
      <c r="O312" s="56"/>
      <c r="P312" s="56"/>
      <c r="Q312" s="56"/>
      <c r="R312" s="56"/>
      <c r="S312" s="56"/>
      <c r="T312" s="56"/>
      <c r="U312" s="56"/>
      <c r="V312" s="56"/>
      <c r="W312" s="56"/>
      <c r="X312" s="56"/>
      <c r="Y312" s="56"/>
    </row>
    <row r="313">
      <c r="A313" s="56"/>
      <c r="B313" s="56"/>
      <c r="C313" s="56"/>
      <c r="D313" s="56"/>
      <c r="E313" s="56"/>
      <c r="F313" s="67"/>
      <c r="G313" s="67"/>
      <c r="H313" s="56"/>
      <c r="I313" s="56"/>
      <c r="J313" s="56"/>
      <c r="K313" s="56"/>
      <c r="L313" s="56"/>
      <c r="M313" s="56"/>
      <c r="N313" s="56"/>
      <c r="O313" s="56"/>
      <c r="P313" s="56"/>
      <c r="Q313" s="56"/>
      <c r="R313" s="56"/>
      <c r="S313" s="56"/>
      <c r="T313" s="56"/>
      <c r="U313" s="56"/>
      <c r="V313" s="56"/>
      <c r="W313" s="56"/>
      <c r="X313" s="56"/>
      <c r="Y313" s="56"/>
    </row>
    <row r="314">
      <c r="A314" s="56"/>
      <c r="B314" s="56"/>
      <c r="C314" s="56"/>
      <c r="D314" s="56"/>
      <c r="E314" s="56"/>
      <c r="F314" s="67"/>
      <c r="G314" s="67"/>
      <c r="H314" s="56"/>
      <c r="I314" s="56"/>
      <c r="J314" s="56"/>
      <c r="K314" s="56"/>
      <c r="L314" s="56"/>
      <c r="M314" s="56"/>
      <c r="N314" s="56"/>
      <c r="O314" s="56"/>
      <c r="P314" s="56"/>
      <c r="Q314" s="56"/>
      <c r="R314" s="56"/>
      <c r="S314" s="56"/>
      <c r="T314" s="56"/>
      <c r="U314" s="56"/>
      <c r="V314" s="56"/>
      <c r="W314" s="56"/>
      <c r="X314" s="56"/>
      <c r="Y314" s="56"/>
    </row>
    <row r="315">
      <c r="A315" s="56"/>
      <c r="B315" s="56"/>
      <c r="C315" s="56"/>
      <c r="D315" s="56"/>
      <c r="E315" s="56"/>
      <c r="F315" s="67"/>
      <c r="G315" s="67"/>
      <c r="H315" s="56"/>
      <c r="I315" s="56"/>
      <c r="J315" s="56"/>
      <c r="K315" s="56"/>
      <c r="L315" s="56"/>
      <c r="M315" s="56"/>
      <c r="N315" s="56"/>
      <c r="O315" s="56"/>
      <c r="P315" s="56"/>
      <c r="Q315" s="56"/>
      <c r="R315" s="56"/>
      <c r="S315" s="56"/>
      <c r="T315" s="56"/>
      <c r="U315" s="56"/>
      <c r="V315" s="56"/>
      <c r="W315" s="56"/>
      <c r="X315" s="56"/>
      <c r="Y315" s="56"/>
    </row>
    <row r="316">
      <c r="A316" s="56"/>
      <c r="B316" s="56"/>
      <c r="C316" s="56"/>
      <c r="D316" s="56"/>
      <c r="E316" s="56"/>
      <c r="F316" s="67"/>
      <c r="G316" s="67"/>
      <c r="H316" s="56"/>
      <c r="I316" s="56"/>
      <c r="J316" s="56"/>
      <c r="K316" s="56"/>
      <c r="L316" s="56"/>
      <c r="M316" s="56"/>
      <c r="N316" s="56"/>
      <c r="O316" s="56"/>
      <c r="P316" s="56"/>
      <c r="Q316" s="56"/>
      <c r="R316" s="56"/>
      <c r="S316" s="56"/>
      <c r="T316" s="56"/>
      <c r="U316" s="56"/>
      <c r="V316" s="56"/>
      <c r="W316" s="56"/>
      <c r="X316" s="56"/>
      <c r="Y316" s="56"/>
    </row>
    <row r="317">
      <c r="A317" s="56"/>
      <c r="B317" s="56"/>
      <c r="C317" s="56"/>
      <c r="D317" s="56"/>
      <c r="E317" s="56"/>
      <c r="F317" s="67"/>
      <c r="G317" s="67"/>
      <c r="H317" s="56"/>
      <c r="I317" s="56"/>
      <c r="J317" s="56"/>
      <c r="K317" s="56"/>
      <c r="L317" s="56"/>
      <c r="M317" s="56"/>
      <c r="N317" s="56"/>
      <c r="O317" s="56"/>
      <c r="P317" s="56"/>
      <c r="Q317" s="56"/>
      <c r="R317" s="56"/>
      <c r="S317" s="56"/>
      <c r="T317" s="56"/>
      <c r="U317" s="56"/>
      <c r="V317" s="56"/>
      <c r="W317" s="56"/>
      <c r="X317" s="56"/>
      <c r="Y317" s="56"/>
    </row>
    <row r="318">
      <c r="A318" s="56"/>
      <c r="B318" s="56"/>
      <c r="C318" s="56"/>
      <c r="D318" s="56"/>
      <c r="E318" s="56"/>
      <c r="F318" s="67"/>
      <c r="G318" s="67"/>
      <c r="H318" s="56"/>
      <c r="I318" s="56"/>
      <c r="J318" s="56"/>
      <c r="K318" s="56"/>
      <c r="L318" s="56"/>
      <c r="M318" s="56"/>
      <c r="N318" s="56"/>
      <c r="O318" s="56"/>
      <c r="P318" s="56"/>
      <c r="Q318" s="56"/>
      <c r="R318" s="56"/>
      <c r="S318" s="56"/>
      <c r="T318" s="56"/>
      <c r="U318" s="56"/>
      <c r="V318" s="56"/>
      <c r="W318" s="56"/>
      <c r="X318" s="56"/>
      <c r="Y318" s="56"/>
    </row>
    <row r="319">
      <c r="A319" s="56"/>
      <c r="B319" s="56"/>
      <c r="C319" s="56"/>
      <c r="D319" s="56"/>
      <c r="E319" s="56"/>
      <c r="F319" s="67"/>
      <c r="G319" s="67"/>
      <c r="H319" s="56"/>
      <c r="I319" s="56"/>
      <c r="J319" s="56"/>
      <c r="K319" s="56"/>
      <c r="L319" s="56"/>
      <c r="M319" s="56"/>
      <c r="N319" s="56"/>
      <c r="O319" s="56"/>
      <c r="P319" s="56"/>
      <c r="Q319" s="56"/>
      <c r="R319" s="56"/>
      <c r="S319" s="56"/>
      <c r="T319" s="56"/>
      <c r="U319" s="56"/>
      <c r="V319" s="56"/>
      <c r="W319" s="56"/>
      <c r="X319" s="56"/>
      <c r="Y319" s="56"/>
    </row>
    <row r="320">
      <c r="A320" s="56"/>
      <c r="B320" s="56"/>
      <c r="C320" s="56"/>
      <c r="D320" s="56"/>
      <c r="E320" s="56"/>
      <c r="F320" s="67"/>
      <c r="G320" s="67"/>
      <c r="H320" s="56"/>
      <c r="I320" s="56"/>
      <c r="J320" s="56"/>
      <c r="K320" s="56"/>
      <c r="L320" s="56"/>
      <c r="M320" s="56"/>
      <c r="N320" s="56"/>
      <c r="O320" s="56"/>
      <c r="P320" s="56"/>
      <c r="Q320" s="56"/>
      <c r="R320" s="56"/>
      <c r="S320" s="56"/>
      <c r="T320" s="56"/>
      <c r="U320" s="56"/>
      <c r="V320" s="56"/>
      <c r="W320" s="56"/>
      <c r="X320" s="56"/>
      <c r="Y320" s="56"/>
    </row>
    <row r="321">
      <c r="A321" s="56"/>
      <c r="B321" s="56"/>
      <c r="C321" s="56"/>
      <c r="D321" s="56"/>
      <c r="E321" s="56"/>
      <c r="F321" s="67"/>
      <c r="G321" s="67"/>
      <c r="H321" s="56"/>
      <c r="I321" s="56"/>
      <c r="J321" s="56"/>
      <c r="K321" s="56"/>
      <c r="L321" s="56"/>
      <c r="M321" s="56"/>
      <c r="N321" s="56"/>
      <c r="O321" s="56"/>
      <c r="P321" s="56"/>
      <c r="Q321" s="56"/>
      <c r="R321" s="56"/>
      <c r="S321" s="56"/>
      <c r="T321" s="56"/>
      <c r="U321" s="56"/>
      <c r="V321" s="56"/>
      <c r="W321" s="56"/>
      <c r="X321" s="56"/>
      <c r="Y321" s="56"/>
    </row>
    <row r="322">
      <c r="A322" s="56"/>
      <c r="B322" s="56"/>
      <c r="C322" s="56"/>
      <c r="D322" s="56"/>
      <c r="E322" s="56"/>
      <c r="F322" s="67"/>
      <c r="G322" s="67"/>
      <c r="H322" s="56"/>
      <c r="I322" s="56"/>
      <c r="J322" s="56"/>
      <c r="K322" s="56"/>
      <c r="L322" s="56"/>
      <c r="M322" s="56"/>
      <c r="N322" s="56"/>
      <c r="O322" s="56"/>
      <c r="P322" s="56"/>
      <c r="Q322" s="56"/>
      <c r="R322" s="56"/>
      <c r="S322" s="56"/>
      <c r="T322" s="56"/>
      <c r="U322" s="56"/>
      <c r="V322" s="56"/>
      <c r="W322" s="56"/>
      <c r="X322" s="56"/>
      <c r="Y322" s="56"/>
    </row>
    <row r="323">
      <c r="A323" s="56"/>
      <c r="B323" s="56"/>
      <c r="C323" s="56"/>
      <c r="D323" s="56"/>
      <c r="E323" s="56"/>
      <c r="F323" s="67"/>
      <c r="G323" s="67"/>
      <c r="H323" s="56"/>
      <c r="I323" s="56"/>
      <c r="J323" s="56"/>
      <c r="K323" s="56"/>
      <c r="L323" s="56"/>
      <c r="M323" s="56"/>
      <c r="N323" s="56"/>
      <c r="O323" s="56"/>
      <c r="P323" s="56"/>
      <c r="Q323" s="56"/>
      <c r="R323" s="56"/>
      <c r="S323" s="56"/>
      <c r="T323" s="56"/>
      <c r="U323" s="56"/>
      <c r="V323" s="56"/>
      <c r="W323" s="56"/>
      <c r="X323" s="56"/>
      <c r="Y323" s="56"/>
    </row>
    <row r="324">
      <c r="A324" s="56"/>
      <c r="B324" s="56"/>
      <c r="C324" s="56"/>
      <c r="D324" s="56"/>
      <c r="E324" s="56"/>
      <c r="F324" s="67"/>
      <c r="G324" s="67"/>
      <c r="H324" s="56"/>
      <c r="I324" s="56"/>
      <c r="J324" s="56"/>
      <c r="K324" s="56"/>
      <c r="L324" s="56"/>
      <c r="M324" s="56"/>
      <c r="N324" s="56"/>
      <c r="O324" s="56"/>
      <c r="P324" s="56"/>
      <c r="Q324" s="56"/>
      <c r="R324" s="56"/>
      <c r="S324" s="56"/>
      <c r="T324" s="56"/>
      <c r="U324" s="56"/>
      <c r="V324" s="56"/>
      <c r="W324" s="56"/>
      <c r="X324" s="56"/>
      <c r="Y324" s="56"/>
    </row>
    <row r="325">
      <c r="A325" s="56"/>
      <c r="B325" s="56"/>
      <c r="C325" s="56"/>
      <c r="D325" s="56"/>
      <c r="E325" s="56"/>
      <c r="F325" s="67"/>
      <c r="G325" s="67"/>
      <c r="H325" s="56"/>
      <c r="I325" s="56"/>
      <c r="J325" s="56"/>
      <c r="K325" s="56"/>
      <c r="L325" s="56"/>
      <c r="M325" s="56"/>
      <c r="N325" s="56"/>
      <c r="O325" s="56"/>
      <c r="P325" s="56"/>
      <c r="Q325" s="56"/>
      <c r="R325" s="56"/>
      <c r="S325" s="56"/>
      <c r="T325" s="56"/>
      <c r="U325" s="56"/>
      <c r="V325" s="56"/>
      <c r="W325" s="56"/>
      <c r="X325" s="56"/>
      <c r="Y325" s="56"/>
    </row>
    <row r="326">
      <c r="A326" s="56"/>
      <c r="B326" s="56"/>
      <c r="C326" s="56"/>
      <c r="D326" s="56"/>
      <c r="E326" s="56"/>
      <c r="F326" s="67"/>
      <c r="G326" s="67"/>
      <c r="H326" s="56"/>
      <c r="I326" s="56"/>
      <c r="J326" s="56"/>
      <c r="K326" s="56"/>
      <c r="L326" s="56"/>
      <c r="M326" s="56"/>
      <c r="N326" s="56"/>
      <c r="O326" s="56"/>
      <c r="P326" s="56"/>
      <c r="Q326" s="56"/>
      <c r="R326" s="56"/>
      <c r="S326" s="56"/>
      <c r="T326" s="56"/>
      <c r="U326" s="56"/>
      <c r="V326" s="56"/>
      <c r="W326" s="56"/>
      <c r="X326" s="56"/>
      <c r="Y326" s="56"/>
    </row>
    <row r="327">
      <c r="A327" s="56"/>
      <c r="B327" s="56"/>
      <c r="C327" s="56"/>
      <c r="D327" s="56"/>
      <c r="E327" s="56"/>
      <c r="F327" s="67"/>
      <c r="G327" s="67"/>
      <c r="H327" s="56"/>
      <c r="I327" s="56"/>
      <c r="J327" s="56"/>
      <c r="K327" s="56"/>
      <c r="L327" s="56"/>
      <c r="M327" s="56"/>
      <c r="N327" s="56"/>
      <c r="O327" s="56"/>
      <c r="P327" s="56"/>
      <c r="Q327" s="56"/>
      <c r="R327" s="56"/>
      <c r="S327" s="56"/>
      <c r="T327" s="56"/>
      <c r="U327" s="56"/>
      <c r="V327" s="56"/>
      <c r="W327" s="56"/>
      <c r="X327" s="56"/>
      <c r="Y327" s="56"/>
    </row>
    <row r="328">
      <c r="A328" s="56"/>
      <c r="B328" s="56"/>
      <c r="C328" s="56"/>
      <c r="D328" s="56"/>
      <c r="E328" s="56"/>
      <c r="F328" s="67"/>
      <c r="G328" s="67"/>
      <c r="H328" s="56"/>
      <c r="I328" s="56"/>
      <c r="J328" s="56"/>
      <c r="K328" s="56"/>
      <c r="L328" s="56"/>
      <c r="M328" s="56"/>
      <c r="N328" s="56"/>
      <c r="O328" s="56"/>
      <c r="P328" s="56"/>
      <c r="Q328" s="56"/>
      <c r="R328" s="56"/>
      <c r="S328" s="56"/>
      <c r="T328" s="56"/>
      <c r="U328" s="56"/>
      <c r="V328" s="56"/>
      <c r="W328" s="56"/>
      <c r="X328" s="56"/>
      <c r="Y328" s="56"/>
    </row>
    <row r="329">
      <c r="A329" s="56"/>
      <c r="B329" s="56"/>
      <c r="C329" s="56"/>
      <c r="D329" s="56"/>
      <c r="E329" s="56"/>
      <c r="F329" s="67"/>
      <c r="G329" s="67"/>
      <c r="H329" s="56"/>
      <c r="I329" s="56"/>
      <c r="J329" s="56"/>
      <c r="K329" s="56"/>
      <c r="L329" s="56"/>
      <c r="M329" s="56"/>
      <c r="N329" s="56"/>
      <c r="O329" s="56"/>
      <c r="P329" s="56"/>
      <c r="Q329" s="56"/>
      <c r="R329" s="56"/>
      <c r="S329" s="56"/>
      <c r="T329" s="56"/>
      <c r="U329" s="56"/>
      <c r="V329" s="56"/>
      <c r="W329" s="56"/>
      <c r="X329" s="56"/>
      <c r="Y329" s="56"/>
    </row>
    <row r="330">
      <c r="A330" s="56"/>
      <c r="B330" s="56"/>
      <c r="C330" s="56"/>
      <c r="D330" s="56"/>
      <c r="E330" s="56"/>
      <c r="F330" s="67"/>
      <c r="G330" s="67"/>
      <c r="H330" s="56"/>
      <c r="I330" s="56"/>
      <c r="J330" s="56"/>
      <c r="K330" s="56"/>
      <c r="L330" s="56"/>
      <c r="M330" s="56"/>
      <c r="N330" s="56"/>
      <c r="O330" s="56"/>
      <c r="P330" s="56"/>
      <c r="Q330" s="56"/>
      <c r="R330" s="56"/>
      <c r="S330" s="56"/>
      <c r="T330" s="56"/>
      <c r="U330" s="56"/>
      <c r="V330" s="56"/>
      <c r="W330" s="56"/>
      <c r="X330" s="56"/>
      <c r="Y330" s="56"/>
    </row>
    <row r="331">
      <c r="A331" s="56"/>
      <c r="B331" s="56"/>
      <c r="C331" s="56"/>
      <c r="D331" s="56"/>
      <c r="E331" s="56"/>
      <c r="F331" s="67"/>
      <c r="G331" s="67"/>
      <c r="H331" s="56"/>
      <c r="I331" s="56"/>
      <c r="J331" s="56"/>
      <c r="K331" s="56"/>
      <c r="L331" s="56"/>
      <c r="M331" s="56"/>
      <c r="N331" s="56"/>
      <c r="O331" s="56"/>
      <c r="P331" s="56"/>
      <c r="Q331" s="56"/>
      <c r="R331" s="56"/>
      <c r="S331" s="56"/>
      <c r="T331" s="56"/>
      <c r="U331" s="56"/>
      <c r="V331" s="56"/>
      <c r="W331" s="56"/>
      <c r="X331" s="56"/>
      <c r="Y331" s="56"/>
    </row>
    <row r="332">
      <c r="A332" s="56"/>
      <c r="B332" s="56"/>
      <c r="C332" s="56"/>
      <c r="D332" s="56"/>
      <c r="E332" s="56"/>
      <c r="F332" s="67"/>
      <c r="G332" s="67"/>
      <c r="H332" s="56"/>
      <c r="I332" s="56"/>
      <c r="J332" s="56"/>
      <c r="K332" s="56"/>
      <c r="L332" s="56"/>
      <c r="M332" s="56"/>
      <c r="N332" s="56"/>
      <c r="O332" s="56"/>
      <c r="P332" s="56"/>
      <c r="Q332" s="56"/>
      <c r="R332" s="56"/>
      <c r="S332" s="56"/>
      <c r="T332" s="56"/>
      <c r="U332" s="56"/>
      <c r="V332" s="56"/>
      <c r="W332" s="56"/>
      <c r="X332" s="56"/>
      <c r="Y332" s="56"/>
    </row>
    <row r="333">
      <c r="A333" s="56"/>
      <c r="B333" s="56"/>
      <c r="C333" s="56"/>
      <c r="D333" s="56"/>
      <c r="E333" s="56"/>
      <c r="F333" s="67"/>
      <c r="G333" s="67"/>
      <c r="H333" s="56"/>
      <c r="I333" s="56"/>
      <c r="J333" s="56"/>
      <c r="K333" s="56"/>
      <c r="L333" s="56"/>
      <c r="M333" s="56"/>
      <c r="N333" s="56"/>
      <c r="O333" s="56"/>
      <c r="P333" s="56"/>
      <c r="Q333" s="56"/>
      <c r="R333" s="56"/>
      <c r="S333" s="56"/>
      <c r="T333" s="56"/>
      <c r="U333" s="56"/>
      <c r="V333" s="56"/>
      <c r="W333" s="56"/>
      <c r="X333" s="56"/>
      <c r="Y333" s="56"/>
    </row>
    <row r="334">
      <c r="A334" s="56"/>
      <c r="B334" s="56"/>
      <c r="C334" s="56"/>
      <c r="D334" s="56"/>
      <c r="E334" s="56"/>
      <c r="F334" s="67"/>
      <c r="G334" s="67"/>
      <c r="H334" s="56"/>
      <c r="I334" s="56"/>
      <c r="J334" s="56"/>
      <c r="K334" s="56"/>
      <c r="L334" s="56"/>
      <c r="M334" s="56"/>
      <c r="N334" s="56"/>
      <c r="O334" s="56"/>
      <c r="P334" s="56"/>
      <c r="Q334" s="56"/>
      <c r="R334" s="56"/>
      <c r="S334" s="56"/>
      <c r="T334" s="56"/>
      <c r="U334" s="56"/>
      <c r="V334" s="56"/>
      <c r="W334" s="56"/>
      <c r="X334" s="56"/>
      <c r="Y334" s="56"/>
    </row>
    <row r="335">
      <c r="A335" s="56"/>
      <c r="B335" s="56"/>
      <c r="C335" s="56"/>
      <c r="D335" s="56"/>
      <c r="E335" s="56"/>
      <c r="F335" s="67"/>
      <c r="G335" s="67"/>
      <c r="H335" s="56"/>
      <c r="I335" s="56"/>
      <c r="J335" s="56"/>
      <c r="K335" s="56"/>
      <c r="L335" s="56"/>
      <c r="M335" s="56"/>
      <c r="N335" s="56"/>
      <c r="O335" s="56"/>
      <c r="P335" s="56"/>
      <c r="Q335" s="56"/>
      <c r="R335" s="56"/>
      <c r="S335" s="56"/>
      <c r="T335" s="56"/>
      <c r="U335" s="56"/>
      <c r="V335" s="56"/>
      <c r="W335" s="56"/>
      <c r="X335" s="56"/>
      <c r="Y335" s="56"/>
    </row>
    <row r="336">
      <c r="A336" s="56"/>
      <c r="B336" s="56"/>
      <c r="C336" s="56"/>
      <c r="D336" s="56"/>
      <c r="E336" s="56"/>
      <c r="F336" s="67"/>
      <c r="G336" s="67"/>
      <c r="H336" s="56"/>
      <c r="I336" s="56"/>
      <c r="J336" s="56"/>
      <c r="K336" s="56"/>
      <c r="L336" s="56"/>
      <c r="M336" s="56"/>
      <c r="N336" s="56"/>
      <c r="O336" s="56"/>
      <c r="P336" s="56"/>
      <c r="Q336" s="56"/>
      <c r="R336" s="56"/>
      <c r="S336" s="56"/>
      <c r="T336" s="56"/>
      <c r="U336" s="56"/>
      <c r="V336" s="56"/>
      <c r="W336" s="56"/>
      <c r="X336" s="56"/>
      <c r="Y336" s="56"/>
    </row>
    <row r="337">
      <c r="A337" s="56"/>
      <c r="B337" s="56"/>
      <c r="C337" s="56"/>
      <c r="D337" s="56"/>
      <c r="E337" s="56"/>
      <c r="F337" s="67"/>
      <c r="G337" s="67"/>
      <c r="H337" s="56"/>
      <c r="I337" s="56"/>
      <c r="J337" s="56"/>
      <c r="K337" s="56"/>
      <c r="L337" s="56"/>
      <c r="M337" s="56"/>
      <c r="N337" s="56"/>
      <c r="O337" s="56"/>
      <c r="P337" s="56"/>
      <c r="Q337" s="56"/>
      <c r="R337" s="56"/>
      <c r="S337" s="56"/>
      <c r="T337" s="56"/>
      <c r="U337" s="56"/>
      <c r="V337" s="56"/>
      <c r="W337" s="56"/>
      <c r="X337" s="56"/>
      <c r="Y337" s="56"/>
    </row>
    <row r="338">
      <c r="A338" s="56"/>
      <c r="B338" s="56"/>
      <c r="C338" s="56"/>
      <c r="D338" s="56"/>
      <c r="E338" s="56"/>
      <c r="F338" s="67"/>
      <c r="G338" s="67"/>
      <c r="H338" s="56"/>
      <c r="I338" s="56"/>
      <c r="J338" s="56"/>
      <c r="K338" s="56"/>
      <c r="L338" s="56"/>
      <c r="M338" s="56"/>
      <c r="N338" s="56"/>
      <c r="O338" s="56"/>
      <c r="P338" s="56"/>
      <c r="Q338" s="56"/>
      <c r="R338" s="56"/>
      <c r="S338" s="56"/>
      <c r="T338" s="56"/>
      <c r="U338" s="56"/>
      <c r="V338" s="56"/>
      <c r="W338" s="56"/>
      <c r="X338" s="56"/>
      <c r="Y338" s="56"/>
    </row>
    <row r="339">
      <c r="A339" s="56"/>
      <c r="B339" s="56"/>
      <c r="C339" s="56"/>
      <c r="D339" s="56"/>
      <c r="E339" s="56"/>
      <c r="F339" s="67"/>
      <c r="G339" s="67"/>
      <c r="H339" s="56"/>
      <c r="I339" s="56"/>
      <c r="J339" s="56"/>
      <c r="K339" s="56"/>
      <c r="L339" s="56"/>
      <c r="M339" s="56"/>
      <c r="N339" s="56"/>
      <c r="O339" s="56"/>
      <c r="P339" s="56"/>
      <c r="Q339" s="56"/>
      <c r="R339" s="56"/>
      <c r="S339" s="56"/>
      <c r="T339" s="56"/>
      <c r="U339" s="56"/>
      <c r="V339" s="56"/>
      <c r="W339" s="56"/>
      <c r="X339" s="56"/>
      <c r="Y339" s="56"/>
    </row>
    <row r="340">
      <c r="A340" s="56"/>
      <c r="B340" s="56"/>
      <c r="C340" s="56"/>
      <c r="D340" s="56"/>
      <c r="E340" s="56"/>
      <c r="F340" s="67"/>
      <c r="G340" s="67"/>
      <c r="H340" s="56"/>
      <c r="I340" s="56"/>
      <c r="J340" s="56"/>
      <c r="K340" s="56"/>
      <c r="L340" s="56"/>
      <c r="M340" s="56"/>
      <c r="N340" s="56"/>
      <c r="O340" s="56"/>
      <c r="P340" s="56"/>
      <c r="Q340" s="56"/>
      <c r="R340" s="56"/>
      <c r="S340" s="56"/>
      <c r="T340" s="56"/>
      <c r="U340" s="56"/>
      <c r="V340" s="56"/>
      <c r="W340" s="56"/>
      <c r="X340" s="56"/>
      <c r="Y340" s="56"/>
    </row>
    <row r="341">
      <c r="A341" s="56"/>
      <c r="B341" s="56"/>
      <c r="C341" s="56"/>
      <c r="D341" s="56"/>
      <c r="E341" s="56"/>
      <c r="F341" s="67"/>
      <c r="G341" s="67"/>
      <c r="H341" s="56"/>
      <c r="I341" s="56"/>
      <c r="J341" s="56"/>
      <c r="K341" s="56"/>
      <c r="L341" s="56"/>
      <c r="M341" s="56"/>
      <c r="N341" s="56"/>
      <c r="O341" s="56"/>
      <c r="P341" s="56"/>
      <c r="Q341" s="56"/>
      <c r="R341" s="56"/>
      <c r="S341" s="56"/>
      <c r="T341" s="56"/>
      <c r="U341" s="56"/>
      <c r="V341" s="56"/>
      <c r="W341" s="56"/>
      <c r="X341" s="56"/>
      <c r="Y341" s="56"/>
    </row>
    <row r="342">
      <c r="A342" s="56"/>
      <c r="B342" s="56"/>
      <c r="C342" s="56"/>
      <c r="D342" s="56"/>
      <c r="E342" s="56"/>
      <c r="F342" s="67"/>
      <c r="G342" s="67"/>
      <c r="H342" s="56"/>
      <c r="I342" s="56"/>
      <c r="J342" s="56"/>
      <c r="K342" s="56"/>
      <c r="L342" s="56"/>
      <c r="M342" s="56"/>
      <c r="N342" s="56"/>
      <c r="O342" s="56"/>
      <c r="P342" s="56"/>
      <c r="Q342" s="56"/>
      <c r="R342" s="56"/>
      <c r="S342" s="56"/>
      <c r="T342" s="56"/>
      <c r="U342" s="56"/>
      <c r="V342" s="56"/>
      <c r="W342" s="56"/>
      <c r="X342" s="56"/>
      <c r="Y342" s="56"/>
    </row>
    <row r="343">
      <c r="A343" s="56"/>
      <c r="B343" s="56"/>
      <c r="C343" s="56"/>
      <c r="D343" s="56"/>
      <c r="E343" s="56"/>
      <c r="F343" s="67"/>
      <c r="G343" s="67"/>
      <c r="H343" s="56"/>
      <c r="I343" s="56"/>
      <c r="J343" s="56"/>
      <c r="K343" s="56"/>
      <c r="L343" s="56"/>
      <c r="M343" s="56"/>
      <c r="N343" s="56"/>
      <c r="O343" s="56"/>
      <c r="P343" s="56"/>
      <c r="Q343" s="56"/>
      <c r="R343" s="56"/>
      <c r="S343" s="56"/>
      <c r="T343" s="56"/>
      <c r="U343" s="56"/>
      <c r="V343" s="56"/>
      <c r="W343" s="56"/>
      <c r="X343" s="56"/>
      <c r="Y343" s="56"/>
    </row>
    <row r="344">
      <c r="A344" s="56"/>
      <c r="B344" s="56"/>
      <c r="C344" s="56"/>
      <c r="D344" s="56"/>
      <c r="E344" s="56"/>
      <c r="F344" s="67"/>
      <c r="G344" s="67"/>
      <c r="H344" s="56"/>
      <c r="I344" s="56"/>
      <c r="J344" s="56"/>
      <c r="K344" s="56"/>
      <c r="L344" s="56"/>
      <c r="M344" s="56"/>
      <c r="N344" s="56"/>
      <c r="O344" s="56"/>
      <c r="P344" s="56"/>
      <c r="Q344" s="56"/>
      <c r="R344" s="56"/>
      <c r="S344" s="56"/>
      <c r="T344" s="56"/>
      <c r="U344" s="56"/>
      <c r="V344" s="56"/>
      <c r="W344" s="56"/>
      <c r="X344" s="56"/>
      <c r="Y344" s="56"/>
    </row>
    <row r="345">
      <c r="A345" s="56"/>
      <c r="B345" s="56"/>
      <c r="C345" s="56"/>
      <c r="D345" s="56"/>
      <c r="E345" s="56"/>
      <c r="F345" s="67"/>
      <c r="G345" s="67"/>
      <c r="H345" s="56"/>
      <c r="I345" s="56"/>
      <c r="J345" s="56"/>
      <c r="K345" s="56"/>
      <c r="L345" s="56"/>
      <c r="M345" s="56"/>
      <c r="N345" s="56"/>
      <c r="O345" s="56"/>
      <c r="P345" s="56"/>
      <c r="Q345" s="56"/>
      <c r="R345" s="56"/>
      <c r="S345" s="56"/>
      <c r="T345" s="56"/>
      <c r="U345" s="56"/>
      <c r="V345" s="56"/>
      <c r="W345" s="56"/>
      <c r="X345" s="56"/>
      <c r="Y345" s="56"/>
    </row>
    <row r="346">
      <c r="A346" s="56"/>
      <c r="B346" s="56"/>
      <c r="C346" s="56"/>
      <c r="D346" s="56"/>
      <c r="E346" s="56"/>
      <c r="F346" s="67"/>
      <c r="G346" s="67"/>
      <c r="H346" s="56"/>
      <c r="I346" s="56"/>
      <c r="J346" s="56"/>
      <c r="K346" s="56"/>
      <c r="L346" s="56"/>
      <c r="M346" s="56"/>
      <c r="N346" s="56"/>
      <c r="O346" s="56"/>
      <c r="P346" s="56"/>
      <c r="Q346" s="56"/>
      <c r="R346" s="56"/>
      <c r="S346" s="56"/>
      <c r="T346" s="56"/>
      <c r="U346" s="56"/>
      <c r="V346" s="56"/>
      <c r="W346" s="56"/>
      <c r="X346" s="56"/>
      <c r="Y346" s="56"/>
    </row>
    <row r="347">
      <c r="A347" s="56"/>
      <c r="B347" s="56"/>
      <c r="C347" s="56"/>
      <c r="D347" s="56"/>
      <c r="E347" s="56"/>
      <c r="F347" s="67"/>
      <c r="G347" s="67"/>
      <c r="H347" s="56"/>
      <c r="I347" s="56"/>
      <c r="J347" s="56"/>
      <c r="K347" s="56"/>
      <c r="L347" s="56"/>
      <c r="M347" s="56"/>
      <c r="N347" s="56"/>
      <c r="O347" s="56"/>
      <c r="P347" s="56"/>
      <c r="Q347" s="56"/>
      <c r="R347" s="56"/>
      <c r="S347" s="56"/>
      <c r="T347" s="56"/>
      <c r="U347" s="56"/>
      <c r="V347" s="56"/>
      <c r="W347" s="56"/>
      <c r="X347" s="56"/>
      <c r="Y347" s="56"/>
    </row>
    <row r="348">
      <c r="A348" s="56"/>
      <c r="B348" s="56"/>
      <c r="C348" s="56"/>
      <c r="D348" s="56"/>
      <c r="E348" s="56"/>
      <c r="F348" s="67"/>
      <c r="G348" s="67"/>
      <c r="H348" s="56"/>
      <c r="I348" s="56"/>
      <c r="J348" s="56"/>
      <c r="K348" s="56"/>
      <c r="L348" s="56"/>
      <c r="M348" s="56"/>
      <c r="N348" s="56"/>
      <c r="O348" s="56"/>
      <c r="P348" s="56"/>
      <c r="Q348" s="56"/>
      <c r="R348" s="56"/>
      <c r="S348" s="56"/>
      <c r="T348" s="56"/>
      <c r="U348" s="56"/>
      <c r="V348" s="56"/>
      <c r="W348" s="56"/>
      <c r="X348" s="56"/>
      <c r="Y348" s="56"/>
    </row>
    <row r="349">
      <c r="A349" s="56"/>
      <c r="B349" s="56"/>
      <c r="C349" s="56"/>
      <c r="D349" s="56"/>
      <c r="E349" s="56"/>
      <c r="F349" s="67"/>
      <c r="G349" s="67"/>
      <c r="H349" s="56"/>
      <c r="I349" s="56"/>
      <c r="J349" s="56"/>
      <c r="K349" s="56"/>
      <c r="L349" s="56"/>
      <c r="M349" s="56"/>
      <c r="N349" s="56"/>
      <c r="O349" s="56"/>
      <c r="P349" s="56"/>
      <c r="Q349" s="56"/>
      <c r="R349" s="56"/>
      <c r="S349" s="56"/>
      <c r="T349" s="56"/>
      <c r="U349" s="56"/>
      <c r="V349" s="56"/>
      <c r="W349" s="56"/>
      <c r="X349" s="56"/>
      <c r="Y349" s="56"/>
    </row>
    <row r="350">
      <c r="A350" s="56"/>
      <c r="B350" s="56"/>
      <c r="C350" s="56"/>
      <c r="D350" s="56"/>
      <c r="E350" s="56"/>
      <c r="F350" s="67"/>
      <c r="G350" s="67"/>
      <c r="H350" s="56"/>
      <c r="I350" s="56"/>
      <c r="J350" s="56"/>
      <c r="K350" s="56"/>
      <c r="L350" s="56"/>
      <c r="M350" s="56"/>
      <c r="N350" s="56"/>
      <c r="O350" s="56"/>
      <c r="P350" s="56"/>
      <c r="Q350" s="56"/>
      <c r="R350" s="56"/>
      <c r="S350" s="56"/>
      <c r="T350" s="56"/>
      <c r="U350" s="56"/>
      <c r="V350" s="56"/>
      <c r="W350" s="56"/>
      <c r="X350" s="56"/>
      <c r="Y350" s="56"/>
    </row>
    <row r="351">
      <c r="A351" s="56"/>
      <c r="B351" s="56"/>
      <c r="C351" s="56"/>
      <c r="D351" s="56"/>
      <c r="E351" s="56"/>
      <c r="F351" s="67"/>
      <c r="G351" s="67"/>
      <c r="H351" s="56"/>
      <c r="I351" s="56"/>
      <c r="J351" s="56"/>
      <c r="K351" s="56"/>
      <c r="L351" s="56"/>
      <c r="M351" s="56"/>
      <c r="N351" s="56"/>
      <c r="O351" s="56"/>
      <c r="P351" s="56"/>
      <c r="Q351" s="56"/>
      <c r="R351" s="56"/>
      <c r="S351" s="56"/>
      <c r="T351" s="56"/>
      <c r="U351" s="56"/>
      <c r="V351" s="56"/>
      <c r="W351" s="56"/>
      <c r="X351" s="56"/>
      <c r="Y351" s="56"/>
    </row>
    <row r="352">
      <c r="A352" s="56"/>
      <c r="B352" s="56"/>
      <c r="C352" s="56"/>
      <c r="D352" s="56"/>
      <c r="E352" s="56"/>
      <c r="F352" s="67"/>
      <c r="G352" s="67"/>
      <c r="H352" s="56"/>
      <c r="I352" s="56"/>
      <c r="J352" s="56"/>
      <c r="K352" s="56"/>
      <c r="L352" s="56"/>
      <c r="M352" s="56"/>
      <c r="N352" s="56"/>
      <c r="O352" s="56"/>
      <c r="P352" s="56"/>
      <c r="Q352" s="56"/>
      <c r="R352" s="56"/>
      <c r="S352" s="56"/>
      <c r="T352" s="56"/>
      <c r="U352" s="56"/>
      <c r="V352" s="56"/>
      <c r="W352" s="56"/>
      <c r="X352" s="56"/>
      <c r="Y352" s="56"/>
    </row>
    <row r="353">
      <c r="A353" s="56"/>
      <c r="B353" s="56"/>
      <c r="C353" s="56"/>
      <c r="D353" s="56"/>
      <c r="E353" s="56"/>
      <c r="F353" s="67"/>
      <c r="G353" s="67"/>
      <c r="H353" s="56"/>
      <c r="I353" s="56"/>
      <c r="J353" s="56"/>
      <c r="K353" s="56"/>
      <c r="L353" s="56"/>
      <c r="M353" s="56"/>
      <c r="N353" s="56"/>
      <c r="O353" s="56"/>
      <c r="P353" s="56"/>
      <c r="Q353" s="56"/>
      <c r="R353" s="56"/>
      <c r="S353" s="56"/>
      <c r="T353" s="56"/>
      <c r="U353" s="56"/>
      <c r="V353" s="56"/>
      <c r="W353" s="56"/>
      <c r="X353" s="56"/>
      <c r="Y353" s="56"/>
    </row>
    <row r="354">
      <c r="A354" s="56"/>
      <c r="B354" s="56"/>
      <c r="C354" s="56"/>
      <c r="D354" s="56"/>
      <c r="E354" s="56"/>
      <c r="F354" s="67"/>
      <c r="G354" s="67"/>
      <c r="H354" s="56"/>
      <c r="I354" s="56"/>
      <c r="J354" s="56"/>
      <c r="K354" s="56"/>
      <c r="L354" s="56"/>
      <c r="M354" s="56"/>
      <c r="N354" s="56"/>
      <c r="O354" s="56"/>
      <c r="P354" s="56"/>
      <c r="Q354" s="56"/>
      <c r="R354" s="56"/>
      <c r="S354" s="56"/>
      <c r="T354" s="56"/>
      <c r="U354" s="56"/>
      <c r="V354" s="56"/>
      <c r="W354" s="56"/>
      <c r="X354" s="56"/>
      <c r="Y354" s="56"/>
    </row>
    <row r="355">
      <c r="A355" s="56"/>
      <c r="B355" s="56"/>
      <c r="C355" s="56"/>
      <c r="D355" s="56"/>
      <c r="E355" s="56"/>
      <c r="F355" s="67"/>
      <c r="G355" s="67"/>
      <c r="H355" s="56"/>
      <c r="I355" s="56"/>
      <c r="J355" s="56"/>
      <c r="K355" s="56"/>
      <c r="L355" s="56"/>
      <c r="M355" s="56"/>
      <c r="N355" s="56"/>
      <c r="O355" s="56"/>
      <c r="P355" s="56"/>
      <c r="Q355" s="56"/>
      <c r="R355" s="56"/>
      <c r="S355" s="56"/>
      <c r="T355" s="56"/>
      <c r="U355" s="56"/>
      <c r="V355" s="56"/>
      <c r="W355" s="56"/>
      <c r="X355" s="56"/>
      <c r="Y355" s="56"/>
    </row>
    <row r="356">
      <c r="A356" s="56"/>
      <c r="B356" s="56"/>
      <c r="C356" s="56"/>
      <c r="D356" s="56"/>
      <c r="E356" s="56"/>
      <c r="F356" s="67"/>
      <c r="G356" s="67"/>
      <c r="H356" s="56"/>
      <c r="I356" s="56"/>
      <c r="J356" s="56"/>
      <c r="K356" s="56"/>
      <c r="L356" s="56"/>
      <c r="M356" s="56"/>
      <c r="N356" s="56"/>
      <c r="O356" s="56"/>
      <c r="P356" s="56"/>
      <c r="Q356" s="56"/>
      <c r="R356" s="56"/>
      <c r="S356" s="56"/>
      <c r="T356" s="56"/>
      <c r="U356" s="56"/>
      <c r="V356" s="56"/>
      <c r="W356" s="56"/>
      <c r="X356" s="56"/>
      <c r="Y356" s="56"/>
    </row>
    <row r="357">
      <c r="A357" s="56"/>
      <c r="B357" s="56"/>
      <c r="C357" s="56"/>
      <c r="D357" s="56"/>
      <c r="E357" s="56"/>
      <c r="F357" s="67"/>
      <c r="G357" s="67"/>
      <c r="H357" s="56"/>
      <c r="I357" s="56"/>
      <c r="J357" s="56"/>
      <c r="K357" s="56"/>
      <c r="L357" s="56"/>
      <c r="M357" s="56"/>
      <c r="N357" s="56"/>
      <c r="O357" s="56"/>
      <c r="P357" s="56"/>
      <c r="Q357" s="56"/>
      <c r="R357" s="56"/>
      <c r="S357" s="56"/>
      <c r="T357" s="56"/>
      <c r="U357" s="56"/>
      <c r="V357" s="56"/>
      <c r="W357" s="56"/>
      <c r="X357" s="56"/>
      <c r="Y357" s="56"/>
    </row>
    <row r="358">
      <c r="A358" s="56"/>
      <c r="B358" s="56"/>
      <c r="C358" s="56"/>
      <c r="D358" s="56"/>
      <c r="E358" s="56"/>
      <c r="F358" s="67"/>
      <c r="G358" s="67"/>
      <c r="H358" s="56"/>
      <c r="I358" s="56"/>
      <c r="J358" s="56"/>
      <c r="K358" s="56"/>
      <c r="L358" s="56"/>
      <c r="M358" s="56"/>
      <c r="N358" s="56"/>
      <c r="O358" s="56"/>
      <c r="P358" s="56"/>
      <c r="Q358" s="56"/>
      <c r="R358" s="56"/>
      <c r="S358" s="56"/>
      <c r="T358" s="56"/>
      <c r="U358" s="56"/>
      <c r="V358" s="56"/>
      <c r="W358" s="56"/>
      <c r="X358" s="56"/>
      <c r="Y358" s="56"/>
    </row>
    <row r="359">
      <c r="A359" s="56"/>
      <c r="B359" s="56"/>
      <c r="C359" s="56"/>
      <c r="D359" s="56"/>
      <c r="E359" s="56"/>
      <c r="F359" s="67"/>
      <c r="G359" s="67"/>
      <c r="H359" s="56"/>
      <c r="I359" s="56"/>
      <c r="J359" s="56"/>
      <c r="K359" s="56"/>
      <c r="L359" s="56"/>
      <c r="M359" s="56"/>
      <c r="N359" s="56"/>
      <c r="O359" s="56"/>
      <c r="P359" s="56"/>
      <c r="Q359" s="56"/>
      <c r="R359" s="56"/>
      <c r="S359" s="56"/>
      <c r="T359" s="56"/>
      <c r="U359" s="56"/>
      <c r="V359" s="56"/>
      <c r="W359" s="56"/>
      <c r="X359" s="56"/>
      <c r="Y359" s="56"/>
    </row>
    <row r="360">
      <c r="A360" s="56"/>
      <c r="B360" s="56"/>
      <c r="C360" s="56"/>
      <c r="D360" s="56"/>
      <c r="E360" s="56"/>
      <c r="F360" s="67"/>
      <c r="G360" s="67"/>
      <c r="H360" s="56"/>
      <c r="I360" s="56"/>
      <c r="J360" s="56"/>
      <c r="K360" s="56"/>
      <c r="L360" s="56"/>
      <c r="M360" s="56"/>
      <c r="N360" s="56"/>
      <c r="O360" s="56"/>
      <c r="P360" s="56"/>
      <c r="Q360" s="56"/>
      <c r="R360" s="56"/>
      <c r="S360" s="56"/>
      <c r="T360" s="56"/>
      <c r="U360" s="56"/>
      <c r="V360" s="56"/>
      <c r="W360" s="56"/>
      <c r="X360" s="56"/>
      <c r="Y360" s="56"/>
    </row>
    <row r="361">
      <c r="A361" s="56"/>
      <c r="B361" s="56"/>
      <c r="C361" s="56"/>
      <c r="D361" s="56"/>
      <c r="E361" s="56"/>
      <c r="F361" s="67"/>
      <c r="G361" s="67"/>
      <c r="H361" s="56"/>
      <c r="I361" s="56"/>
      <c r="J361" s="56"/>
      <c r="K361" s="56"/>
      <c r="L361" s="56"/>
      <c r="M361" s="56"/>
      <c r="N361" s="56"/>
      <c r="O361" s="56"/>
      <c r="P361" s="56"/>
      <c r="Q361" s="56"/>
      <c r="R361" s="56"/>
      <c r="S361" s="56"/>
      <c r="T361" s="56"/>
      <c r="U361" s="56"/>
      <c r="V361" s="56"/>
      <c r="W361" s="56"/>
      <c r="X361" s="56"/>
      <c r="Y361" s="56"/>
    </row>
    <row r="362">
      <c r="A362" s="56"/>
      <c r="B362" s="56"/>
      <c r="C362" s="56"/>
      <c r="D362" s="56"/>
      <c r="E362" s="56"/>
      <c r="F362" s="67"/>
      <c r="G362" s="67"/>
      <c r="H362" s="56"/>
      <c r="I362" s="56"/>
      <c r="J362" s="56"/>
      <c r="K362" s="56"/>
      <c r="L362" s="56"/>
      <c r="M362" s="56"/>
      <c r="N362" s="56"/>
      <c r="O362" s="56"/>
      <c r="P362" s="56"/>
      <c r="Q362" s="56"/>
      <c r="R362" s="56"/>
      <c r="S362" s="56"/>
      <c r="T362" s="56"/>
      <c r="U362" s="56"/>
      <c r="V362" s="56"/>
      <c r="W362" s="56"/>
      <c r="X362" s="56"/>
      <c r="Y362" s="56"/>
    </row>
    <row r="363">
      <c r="A363" s="56"/>
      <c r="B363" s="56"/>
      <c r="C363" s="56"/>
      <c r="D363" s="56"/>
      <c r="E363" s="56"/>
      <c r="F363" s="67"/>
      <c r="G363" s="67"/>
      <c r="H363" s="56"/>
      <c r="I363" s="56"/>
      <c r="J363" s="56"/>
      <c r="K363" s="56"/>
      <c r="L363" s="56"/>
      <c r="M363" s="56"/>
      <c r="N363" s="56"/>
      <c r="O363" s="56"/>
      <c r="P363" s="56"/>
      <c r="Q363" s="56"/>
      <c r="R363" s="56"/>
      <c r="S363" s="56"/>
      <c r="T363" s="56"/>
      <c r="U363" s="56"/>
      <c r="V363" s="56"/>
      <c r="W363" s="56"/>
      <c r="X363" s="56"/>
      <c r="Y363" s="56"/>
    </row>
    <row r="364">
      <c r="A364" s="56"/>
      <c r="B364" s="56"/>
      <c r="C364" s="56"/>
      <c r="D364" s="56"/>
      <c r="E364" s="56"/>
      <c r="F364" s="67"/>
      <c r="G364" s="67"/>
      <c r="H364" s="56"/>
      <c r="I364" s="56"/>
      <c r="J364" s="56"/>
      <c r="K364" s="56"/>
      <c r="L364" s="56"/>
      <c r="M364" s="56"/>
      <c r="N364" s="56"/>
      <c r="O364" s="56"/>
      <c r="P364" s="56"/>
      <c r="Q364" s="56"/>
      <c r="R364" s="56"/>
      <c r="S364" s="56"/>
      <c r="T364" s="56"/>
      <c r="U364" s="56"/>
      <c r="V364" s="56"/>
      <c r="W364" s="56"/>
      <c r="X364" s="56"/>
      <c r="Y364" s="56"/>
    </row>
    <row r="365">
      <c r="A365" s="56"/>
      <c r="B365" s="56"/>
      <c r="C365" s="56"/>
      <c r="D365" s="56"/>
      <c r="E365" s="56"/>
      <c r="F365" s="67"/>
      <c r="G365" s="67"/>
      <c r="H365" s="56"/>
      <c r="I365" s="56"/>
      <c r="J365" s="56"/>
      <c r="K365" s="56"/>
      <c r="L365" s="56"/>
      <c r="M365" s="56"/>
      <c r="N365" s="56"/>
      <c r="O365" s="56"/>
      <c r="P365" s="56"/>
      <c r="Q365" s="56"/>
      <c r="R365" s="56"/>
      <c r="S365" s="56"/>
      <c r="T365" s="56"/>
      <c r="U365" s="56"/>
      <c r="V365" s="56"/>
      <c r="W365" s="56"/>
      <c r="X365" s="56"/>
      <c r="Y365" s="56"/>
    </row>
    <row r="366">
      <c r="A366" s="56"/>
      <c r="B366" s="56"/>
      <c r="C366" s="56"/>
      <c r="D366" s="56"/>
      <c r="E366" s="56"/>
      <c r="F366" s="67"/>
      <c r="G366" s="67"/>
      <c r="H366" s="56"/>
      <c r="I366" s="56"/>
      <c r="J366" s="56"/>
      <c r="K366" s="56"/>
      <c r="L366" s="56"/>
      <c r="M366" s="56"/>
      <c r="N366" s="56"/>
      <c r="O366" s="56"/>
      <c r="P366" s="56"/>
      <c r="Q366" s="56"/>
      <c r="R366" s="56"/>
      <c r="S366" s="56"/>
      <c r="T366" s="56"/>
      <c r="U366" s="56"/>
      <c r="V366" s="56"/>
      <c r="W366" s="56"/>
      <c r="X366" s="56"/>
      <c r="Y366" s="56"/>
    </row>
    <row r="367">
      <c r="A367" s="56"/>
      <c r="B367" s="56"/>
      <c r="C367" s="56"/>
      <c r="D367" s="56"/>
      <c r="E367" s="56"/>
      <c r="F367" s="67"/>
      <c r="G367" s="67"/>
      <c r="H367" s="56"/>
      <c r="I367" s="56"/>
      <c r="J367" s="56"/>
      <c r="K367" s="56"/>
      <c r="L367" s="56"/>
      <c r="M367" s="56"/>
      <c r="N367" s="56"/>
      <c r="O367" s="56"/>
      <c r="P367" s="56"/>
      <c r="Q367" s="56"/>
      <c r="R367" s="56"/>
      <c r="S367" s="56"/>
      <c r="T367" s="56"/>
      <c r="U367" s="56"/>
      <c r="V367" s="56"/>
      <c r="W367" s="56"/>
      <c r="X367" s="56"/>
      <c r="Y367" s="56"/>
    </row>
    <row r="368">
      <c r="A368" s="56"/>
      <c r="B368" s="56"/>
      <c r="C368" s="56"/>
      <c r="D368" s="56"/>
      <c r="E368" s="56"/>
      <c r="F368" s="67"/>
      <c r="G368" s="67"/>
      <c r="H368" s="56"/>
      <c r="I368" s="56"/>
      <c r="J368" s="56"/>
      <c r="K368" s="56"/>
      <c r="L368" s="56"/>
      <c r="M368" s="56"/>
      <c r="N368" s="56"/>
      <c r="O368" s="56"/>
      <c r="P368" s="56"/>
      <c r="Q368" s="56"/>
      <c r="R368" s="56"/>
      <c r="S368" s="56"/>
      <c r="T368" s="56"/>
      <c r="U368" s="56"/>
      <c r="V368" s="56"/>
      <c r="W368" s="56"/>
      <c r="X368" s="56"/>
      <c r="Y368" s="56"/>
    </row>
    <row r="369">
      <c r="A369" s="56"/>
      <c r="B369" s="56"/>
      <c r="C369" s="56"/>
      <c r="D369" s="56"/>
      <c r="E369" s="56"/>
      <c r="F369" s="67"/>
      <c r="G369" s="67"/>
      <c r="H369" s="56"/>
      <c r="I369" s="56"/>
      <c r="J369" s="56"/>
      <c r="K369" s="56"/>
      <c r="L369" s="56"/>
      <c r="M369" s="56"/>
      <c r="N369" s="56"/>
      <c r="O369" s="56"/>
      <c r="P369" s="56"/>
      <c r="Q369" s="56"/>
      <c r="R369" s="56"/>
      <c r="S369" s="56"/>
      <c r="T369" s="56"/>
      <c r="U369" s="56"/>
      <c r="V369" s="56"/>
      <c r="W369" s="56"/>
      <c r="X369" s="56"/>
      <c r="Y369" s="56"/>
    </row>
    <row r="370">
      <c r="A370" s="56"/>
      <c r="B370" s="56"/>
      <c r="C370" s="56"/>
      <c r="D370" s="56"/>
      <c r="E370" s="56"/>
      <c r="F370" s="67"/>
      <c r="G370" s="67"/>
      <c r="H370" s="56"/>
      <c r="I370" s="56"/>
      <c r="J370" s="56"/>
      <c r="K370" s="56"/>
      <c r="L370" s="56"/>
      <c r="M370" s="56"/>
      <c r="N370" s="56"/>
      <c r="O370" s="56"/>
      <c r="P370" s="56"/>
      <c r="Q370" s="56"/>
      <c r="R370" s="56"/>
      <c r="S370" s="56"/>
      <c r="T370" s="56"/>
      <c r="U370" s="56"/>
      <c r="V370" s="56"/>
      <c r="W370" s="56"/>
      <c r="X370" s="56"/>
      <c r="Y370" s="56"/>
    </row>
    <row r="371">
      <c r="A371" s="56"/>
      <c r="B371" s="56"/>
      <c r="C371" s="56"/>
      <c r="D371" s="56"/>
      <c r="E371" s="56"/>
      <c r="F371" s="67"/>
      <c r="G371" s="67"/>
      <c r="H371" s="56"/>
      <c r="I371" s="56"/>
      <c r="J371" s="56"/>
      <c r="K371" s="56"/>
      <c r="L371" s="56"/>
      <c r="M371" s="56"/>
      <c r="N371" s="56"/>
      <c r="O371" s="56"/>
      <c r="P371" s="56"/>
      <c r="Q371" s="56"/>
      <c r="R371" s="56"/>
      <c r="S371" s="56"/>
      <c r="T371" s="56"/>
      <c r="U371" s="56"/>
      <c r="V371" s="56"/>
      <c r="W371" s="56"/>
      <c r="X371" s="56"/>
      <c r="Y371" s="56"/>
    </row>
    <row r="372">
      <c r="A372" s="56"/>
      <c r="B372" s="56"/>
      <c r="C372" s="56"/>
      <c r="D372" s="56"/>
      <c r="E372" s="56"/>
      <c r="F372" s="67"/>
      <c r="G372" s="67"/>
      <c r="H372" s="56"/>
      <c r="I372" s="56"/>
      <c r="J372" s="56"/>
      <c r="K372" s="56"/>
      <c r="L372" s="56"/>
      <c r="M372" s="56"/>
      <c r="N372" s="56"/>
      <c r="O372" s="56"/>
      <c r="P372" s="56"/>
      <c r="Q372" s="56"/>
      <c r="R372" s="56"/>
      <c r="S372" s="56"/>
      <c r="T372" s="56"/>
      <c r="U372" s="56"/>
      <c r="V372" s="56"/>
      <c r="W372" s="56"/>
      <c r="X372" s="56"/>
      <c r="Y372" s="56"/>
    </row>
    <row r="373">
      <c r="A373" s="56"/>
      <c r="B373" s="56"/>
      <c r="C373" s="56"/>
      <c r="D373" s="56"/>
      <c r="E373" s="56"/>
      <c r="F373" s="67"/>
      <c r="G373" s="67"/>
      <c r="H373" s="56"/>
      <c r="I373" s="56"/>
      <c r="J373" s="56"/>
      <c r="K373" s="56"/>
      <c r="L373" s="56"/>
      <c r="M373" s="56"/>
      <c r="N373" s="56"/>
      <c r="O373" s="56"/>
      <c r="P373" s="56"/>
      <c r="Q373" s="56"/>
      <c r="R373" s="56"/>
      <c r="S373" s="56"/>
      <c r="T373" s="56"/>
      <c r="U373" s="56"/>
      <c r="V373" s="56"/>
      <c r="W373" s="56"/>
      <c r="X373" s="56"/>
      <c r="Y373" s="56"/>
    </row>
    <row r="374">
      <c r="A374" s="56"/>
      <c r="B374" s="56"/>
      <c r="C374" s="56"/>
      <c r="D374" s="56"/>
      <c r="E374" s="56"/>
      <c r="F374" s="67"/>
      <c r="G374" s="67"/>
      <c r="H374" s="56"/>
      <c r="I374" s="56"/>
      <c r="J374" s="56"/>
      <c r="K374" s="56"/>
      <c r="L374" s="56"/>
      <c r="M374" s="56"/>
      <c r="N374" s="56"/>
      <c r="O374" s="56"/>
      <c r="P374" s="56"/>
      <c r="Q374" s="56"/>
      <c r="R374" s="56"/>
      <c r="S374" s="56"/>
      <c r="T374" s="56"/>
      <c r="U374" s="56"/>
      <c r="V374" s="56"/>
      <c r="W374" s="56"/>
      <c r="X374" s="56"/>
      <c r="Y374" s="56"/>
    </row>
    <row r="375">
      <c r="A375" s="56"/>
      <c r="B375" s="56"/>
      <c r="C375" s="56"/>
      <c r="D375" s="56"/>
      <c r="E375" s="56"/>
      <c r="F375" s="67"/>
      <c r="G375" s="67"/>
      <c r="H375" s="56"/>
      <c r="I375" s="56"/>
      <c r="J375" s="56"/>
      <c r="K375" s="56"/>
      <c r="L375" s="56"/>
      <c r="M375" s="56"/>
      <c r="N375" s="56"/>
      <c r="O375" s="56"/>
      <c r="P375" s="56"/>
      <c r="Q375" s="56"/>
      <c r="R375" s="56"/>
      <c r="S375" s="56"/>
      <c r="T375" s="56"/>
      <c r="U375" s="56"/>
      <c r="V375" s="56"/>
      <c r="W375" s="56"/>
      <c r="X375" s="56"/>
      <c r="Y375" s="56"/>
    </row>
    <row r="376">
      <c r="A376" s="56"/>
      <c r="B376" s="56"/>
      <c r="C376" s="56"/>
      <c r="D376" s="56"/>
      <c r="E376" s="56"/>
      <c r="F376" s="67"/>
      <c r="G376" s="67"/>
      <c r="H376" s="56"/>
      <c r="I376" s="56"/>
      <c r="J376" s="56"/>
      <c r="K376" s="56"/>
      <c r="L376" s="56"/>
      <c r="M376" s="56"/>
      <c r="N376" s="56"/>
      <c r="O376" s="56"/>
      <c r="P376" s="56"/>
      <c r="Q376" s="56"/>
      <c r="R376" s="56"/>
      <c r="S376" s="56"/>
      <c r="T376" s="56"/>
      <c r="U376" s="56"/>
      <c r="V376" s="56"/>
      <c r="W376" s="56"/>
      <c r="X376" s="56"/>
      <c r="Y376" s="56"/>
    </row>
    <row r="377">
      <c r="A377" s="56"/>
      <c r="B377" s="56"/>
      <c r="C377" s="56"/>
      <c r="D377" s="56"/>
      <c r="E377" s="56"/>
      <c r="F377" s="67"/>
      <c r="G377" s="67"/>
      <c r="H377" s="56"/>
      <c r="I377" s="56"/>
      <c r="J377" s="56"/>
      <c r="K377" s="56"/>
      <c r="L377" s="56"/>
      <c r="M377" s="56"/>
      <c r="N377" s="56"/>
      <c r="O377" s="56"/>
      <c r="P377" s="56"/>
      <c r="Q377" s="56"/>
      <c r="R377" s="56"/>
      <c r="S377" s="56"/>
      <c r="T377" s="56"/>
      <c r="U377" s="56"/>
      <c r="V377" s="56"/>
      <c r="W377" s="56"/>
      <c r="X377" s="56"/>
      <c r="Y377" s="56"/>
    </row>
    <row r="378">
      <c r="A378" s="56"/>
      <c r="B378" s="56"/>
      <c r="C378" s="56"/>
      <c r="D378" s="56"/>
      <c r="E378" s="56"/>
      <c r="F378" s="67"/>
      <c r="G378" s="67"/>
      <c r="H378" s="56"/>
      <c r="I378" s="56"/>
      <c r="J378" s="56"/>
      <c r="K378" s="56"/>
      <c r="L378" s="56"/>
      <c r="M378" s="56"/>
      <c r="N378" s="56"/>
      <c r="O378" s="56"/>
      <c r="P378" s="56"/>
      <c r="Q378" s="56"/>
      <c r="R378" s="56"/>
      <c r="S378" s="56"/>
      <c r="T378" s="56"/>
      <c r="U378" s="56"/>
      <c r="V378" s="56"/>
      <c r="W378" s="56"/>
      <c r="X378" s="56"/>
      <c r="Y378" s="56"/>
    </row>
    <row r="379">
      <c r="A379" s="56"/>
      <c r="B379" s="56"/>
      <c r="C379" s="56"/>
      <c r="D379" s="56"/>
      <c r="E379" s="56"/>
      <c r="F379" s="67"/>
      <c r="G379" s="67"/>
      <c r="H379" s="56"/>
      <c r="I379" s="56"/>
      <c r="J379" s="56"/>
      <c r="K379" s="56"/>
      <c r="L379" s="56"/>
      <c r="M379" s="56"/>
      <c r="N379" s="56"/>
      <c r="O379" s="56"/>
      <c r="P379" s="56"/>
      <c r="Q379" s="56"/>
      <c r="R379" s="56"/>
      <c r="S379" s="56"/>
      <c r="T379" s="56"/>
      <c r="U379" s="56"/>
      <c r="V379" s="56"/>
      <c r="W379" s="56"/>
      <c r="X379" s="56"/>
      <c r="Y379" s="56"/>
    </row>
    <row r="380">
      <c r="A380" s="56"/>
      <c r="B380" s="56"/>
      <c r="C380" s="56"/>
      <c r="D380" s="56"/>
      <c r="E380" s="56"/>
      <c r="F380" s="67"/>
      <c r="G380" s="67"/>
      <c r="H380" s="56"/>
      <c r="I380" s="56"/>
      <c r="J380" s="56"/>
      <c r="K380" s="56"/>
      <c r="L380" s="56"/>
      <c r="M380" s="56"/>
      <c r="N380" s="56"/>
      <c r="O380" s="56"/>
      <c r="P380" s="56"/>
      <c r="Q380" s="56"/>
      <c r="R380" s="56"/>
      <c r="S380" s="56"/>
      <c r="T380" s="56"/>
      <c r="U380" s="56"/>
      <c r="V380" s="56"/>
      <c r="W380" s="56"/>
      <c r="X380" s="56"/>
      <c r="Y380" s="56"/>
    </row>
    <row r="381">
      <c r="A381" s="56"/>
      <c r="B381" s="56"/>
      <c r="C381" s="56"/>
      <c r="D381" s="56"/>
      <c r="E381" s="56"/>
      <c r="F381" s="67"/>
      <c r="G381" s="67"/>
      <c r="H381" s="56"/>
      <c r="I381" s="56"/>
      <c r="J381" s="56"/>
      <c r="K381" s="56"/>
      <c r="L381" s="56"/>
      <c r="M381" s="56"/>
      <c r="N381" s="56"/>
      <c r="O381" s="56"/>
      <c r="P381" s="56"/>
      <c r="Q381" s="56"/>
      <c r="R381" s="56"/>
      <c r="S381" s="56"/>
      <c r="T381" s="56"/>
      <c r="U381" s="56"/>
      <c r="V381" s="56"/>
      <c r="W381" s="56"/>
      <c r="X381" s="56"/>
      <c r="Y381" s="56"/>
    </row>
    <row r="382">
      <c r="A382" s="56"/>
      <c r="B382" s="56"/>
      <c r="C382" s="56"/>
      <c r="D382" s="56"/>
      <c r="E382" s="56"/>
      <c r="F382" s="67"/>
      <c r="G382" s="67"/>
      <c r="H382" s="56"/>
      <c r="I382" s="56"/>
      <c r="J382" s="56"/>
      <c r="K382" s="56"/>
      <c r="L382" s="56"/>
      <c r="M382" s="56"/>
      <c r="N382" s="56"/>
      <c r="O382" s="56"/>
      <c r="P382" s="56"/>
      <c r="Q382" s="56"/>
      <c r="R382" s="56"/>
      <c r="S382" s="56"/>
      <c r="T382" s="56"/>
      <c r="U382" s="56"/>
      <c r="V382" s="56"/>
      <c r="W382" s="56"/>
      <c r="X382" s="56"/>
      <c r="Y382" s="56"/>
    </row>
    <row r="383">
      <c r="A383" s="56"/>
      <c r="B383" s="56"/>
      <c r="C383" s="56"/>
      <c r="D383" s="56"/>
      <c r="E383" s="56"/>
      <c r="F383" s="67"/>
      <c r="G383" s="67"/>
      <c r="H383" s="56"/>
      <c r="I383" s="56"/>
      <c r="J383" s="56"/>
      <c r="K383" s="56"/>
      <c r="L383" s="56"/>
      <c r="M383" s="56"/>
      <c r="N383" s="56"/>
      <c r="O383" s="56"/>
      <c r="P383" s="56"/>
      <c r="Q383" s="56"/>
      <c r="R383" s="56"/>
      <c r="S383" s="56"/>
      <c r="T383" s="56"/>
      <c r="U383" s="56"/>
      <c r="V383" s="56"/>
      <c r="W383" s="56"/>
      <c r="X383" s="56"/>
      <c r="Y383" s="56"/>
    </row>
    <row r="384">
      <c r="A384" s="56"/>
      <c r="B384" s="56"/>
      <c r="C384" s="56"/>
      <c r="D384" s="56"/>
      <c r="E384" s="56"/>
      <c r="F384" s="67"/>
      <c r="G384" s="67"/>
      <c r="H384" s="56"/>
      <c r="I384" s="56"/>
      <c r="J384" s="56"/>
      <c r="K384" s="56"/>
      <c r="L384" s="56"/>
      <c r="M384" s="56"/>
      <c r="N384" s="56"/>
      <c r="O384" s="56"/>
      <c r="P384" s="56"/>
      <c r="Q384" s="56"/>
      <c r="R384" s="56"/>
      <c r="S384" s="56"/>
      <c r="T384" s="56"/>
      <c r="U384" s="56"/>
      <c r="V384" s="56"/>
      <c r="W384" s="56"/>
      <c r="X384" s="56"/>
      <c r="Y384" s="56"/>
    </row>
    <row r="385">
      <c r="A385" s="56"/>
      <c r="B385" s="56"/>
      <c r="C385" s="56"/>
      <c r="D385" s="56"/>
      <c r="E385" s="56"/>
      <c r="F385" s="67"/>
      <c r="G385" s="67"/>
      <c r="H385" s="56"/>
      <c r="I385" s="56"/>
      <c r="J385" s="56"/>
      <c r="K385" s="56"/>
      <c r="L385" s="56"/>
      <c r="M385" s="56"/>
      <c r="N385" s="56"/>
      <c r="O385" s="56"/>
      <c r="P385" s="56"/>
      <c r="Q385" s="56"/>
      <c r="R385" s="56"/>
      <c r="S385" s="56"/>
      <c r="T385" s="56"/>
      <c r="U385" s="56"/>
      <c r="V385" s="56"/>
      <c r="W385" s="56"/>
      <c r="X385" s="56"/>
      <c r="Y385" s="56"/>
    </row>
    <row r="386">
      <c r="A386" s="56"/>
      <c r="B386" s="56"/>
      <c r="C386" s="56"/>
      <c r="D386" s="56"/>
      <c r="E386" s="56"/>
      <c r="F386" s="67"/>
      <c r="G386" s="67"/>
      <c r="H386" s="56"/>
      <c r="I386" s="56"/>
      <c r="J386" s="56"/>
      <c r="K386" s="56"/>
      <c r="L386" s="56"/>
      <c r="M386" s="56"/>
      <c r="N386" s="56"/>
      <c r="O386" s="56"/>
      <c r="P386" s="56"/>
      <c r="Q386" s="56"/>
      <c r="R386" s="56"/>
      <c r="S386" s="56"/>
      <c r="T386" s="56"/>
      <c r="U386" s="56"/>
      <c r="V386" s="56"/>
      <c r="W386" s="56"/>
      <c r="X386" s="56"/>
      <c r="Y386" s="56"/>
    </row>
    <row r="387">
      <c r="A387" s="56"/>
      <c r="B387" s="56"/>
      <c r="C387" s="56"/>
      <c r="D387" s="56"/>
      <c r="E387" s="56"/>
      <c r="F387" s="67"/>
      <c r="G387" s="67"/>
      <c r="H387" s="56"/>
      <c r="I387" s="56"/>
      <c r="J387" s="56"/>
      <c r="K387" s="56"/>
      <c r="L387" s="56"/>
      <c r="M387" s="56"/>
      <c r="N387" s="56"/>
      <c r="O387" s="56"/>
      <c r="P387" s="56"/>
      <c r="Q387" s="56"/>
      <c r="R387" s="56"/>
      <c r="S387" s="56"/>
      <c r="T387" s="56"/>
      <c r="U387" s="56"/>
      <c r="V387" s="56"/>
      <c r="W387" s="56"/>
      <c r="X387" s="56"/>
      <c r="Y387" s="56"/>
    </row>
    <row r="388">
      <c r="A388" s="56"/>
      <c r="B388" s="56"/>
      <c r="C388" s="56"/>
      <c r="D388" s="56"/>
      <c r="E388" s="56"/>
      <c r="F388" s="67"/>
      <c r="G388" s="67"/>
      <c r="H388" s="56"/>
      <c r="I388" s="56"/>
      <c r="J388" s="56"/>
      <c r="K388" s="56"/>
      <c r="L388" s="56"/>
      <c r="M388" s="56"/>
      <c r="N388" s="56"/>
      <c r="O388" s="56"/>
      <c r="P388" s="56"/>
      <c r="Q388" s="56"/>
      <c r="R388" s="56"/>
      <c r="S388" s="56"/>
      <c r="T388" s="56"/>
      <c r="U388" s="56"/>
      <c r="V388" s="56"/>
      <c r="W388" s="56"/>
      <c r="X388" s="56"/>
      <c r="Y388" s="56"/>
    </row>
    <row r="389">
      <c r="A389" s="56"/>
      <c r="B389" s="56"/>
      <c r="C389" s="56"/>
      <c r="D389" s="56"/>
      <c r="E389" s="56"/>
      <c r="F389" s="67"/>
      <c r="G389" s="67"/>
      <c r="H389" s="56"/>
      <c r="I389" s="56"/>
      <c r="J389" s="56"/>
      <c r="K389" s="56"/>
      <c r="L389" s="56"/>
      <c r="M389" s="56"/>
      <c r="N389" s="56"/>
      <c r="O389" s="56"/>
      <c r="P389" s="56"/>
      <c r="Q389" s="56"/>
      <c r="R389" s="56"/>
      <c r="S389" s="56"/>
      <c r="T389" s="56"/>
      <c r="U389" s="56"/>
      <c r="V389" s="56"/>
      <c r="W389" s="56"/>
      <c r="X389" s="56"/>
      <c r="Y389" s="56"/>
    </row>
    <row r="390">
      <c r="A390" s="56"/>
      <c r="B390" s="56"/>
      <c r="C390" s="56"/>
      <c r="D390" s="56"/>
      <c r="E390" s="56"/>
      <c r="F390" s="67"/>
      <c r="G390" s="67"/>
      <c r="H390" s="56"/>
      <c r="I390" s="56"/>
      <c r="J390" s="56"/>
      <c r="K390" s="56"/>
      <c r="L390" s="56"/>
      <c r="M390" s="56"/>
      <c r="N390" s="56"/>
      <c r="O390" s="56"/>
      <c r="P390" s="56"/>
      <c r="Q390" s="56"/>
      <c r="R390" s="56"/>
      <c r="S390" s="56"/>
      <c r="T390" s="56"/>
      <c r="U390" s="56"/>
      <c r="V390" s="56"/>
      <c r="W390" s="56"/>
      <c r="X390" s="56"/>
      <c r="Y390" s="56"/>
    </row>
    <row r="391">
      <c r="A391" s="56"/>
      <c r="B391" s="56"/>
      <c r="C391" s="56"/>
      <c r="D391" s="56"/>
      <c r="E391" s="56"/>
      <c r="F391" s="67"/>
      <c r="G391" s="67"/>
      <c r="H391" s="56"/>
      <c r="I391" s="56"/>
      <c r="J391" s="56"/>
      <c r="K391" s="56"/>
      <c r="L391" s="56"/>
      <c r="M391" s="56"/>
      <c r="N391" s="56"/>
      <c r="O391" s="56"/>
      <c r="P391" s="56"/>
      <c r="Q391" s="56"/>
      <c r="R391" s="56"/>
      <c r="S391" s="56"/>
      <c r="T391" s="56"/>
      <c r="U391" s="56"/>
      <c r="V391" s="56"/>
      <c r="W391" s="56"/>
      <c r="X391" s="56"/>
      <c r="Y391" s="56"/>
    </row>
    <row r="392">
      <c r="A392" s="56"/>
      <c r="B392" s="56"/>
      <c r="C392" s="56"/>
      <c r="D392" s="56"/>
      <c r="E392" s="56"/>
      <c r="F392" s="67"/>
      <c r="G392" s="67"/>
      <c r="H392" s="56"/>
      <c r="I392" s="56"/>
      <c r="J392" s="56"/>
      <c r="K392" s="56"/>
      <c r="L392" s="56"/>
      <c r="M392" s="56"/>
      <c r="N392" s="56"/>
      <c r="O392" s="56"/>
      <c r="P392" s="56"/>
      <c r="Q392" s="56"/>
      <c r="R392" s="56"/>
      <c r="S392" s="56"/>
      <c r="T392" s="56"/>
      <c r="U392" s="56"/>
      <c r="V392" s="56"/>
      <c r="W392" s="56"/>
      <c r="X392" s="56"/>
      <c r="Y392" s="56"/>
    </row>
    <row r="393">
      <c r="A393" s="56"/>
      <c r="B393" s="56"/>
      <c r="C393" s="56"/>
      <c r="D393" s="56"/>
      <c r="E393" s="56"/>
      <c r="F393" s="67"/>
      <c r="G393" s="67"/>
      <c r="H393" s="56"/>
      <c r="I393" s="56"/>
      <c r="J393" s="56"/>
      <c r="K393" s="56"/>
      <c r="L393" s="56"/>
      <c r="M393" s="56"/>
      <c r="N393" s="56"/>
      <c r="O393" s="56"/>
      <c r="P393" s="56"/>
      <c r="Q393" s="56"/>
      <c r="R393" s="56"/>
      <c r="S393" s="56"/>
      <c r="T393" s="56"/>
      <c r="U393" s="56"/>
      <c r="V393" s="56"/>
      <c r="W393" s="56"/>
      <c r="X393" s="56"/>
      <c r="Y393" s="56"/>
    </row>
    <row r="394">
      <c r="A394" s="56"/>
      <c r="B394" s="56"/>
      <c r="C394" s="56"/>
      <c r="D394" s="56"/>
      <c r="E394" s="56"/>
      <c r="F394" s="67"/>
      <c r="G394" s="67"/>
      <c r="H394" s="56"/>
      <c r="I394" s="56"/>
      <c r="J394" s="56"/>
      <c r="K394" s="56"/>
      <c r="L394" s="56"/>
      <c r="M394" s="56"/>
      <c r="N394" s="56"/>
      <c r="O394" s="56"/>
      <c r="P394" s="56"/>
      <c r="Q394" s="56"/>
      <c r="R394" s="56"/>
      <c r="S394" s="56"/>
      <c r="T394" s="56"/>
      <c r="U394" s="56"/>
      <c r="V394" s="56"/>
      <c r="W394" s="56"/>
      <c r="X394" s="56"/>
      <c r="Y394" s="56"/>
    </row>
    <row r="395">
      <c r="A395" s="56"/>
      <c r="B395" s="56"/>
      <c r="C395" s="56"/>
      <c r="D395" s="56"/>
      <c r="E395" s="56"/>
      <c r="F395" s="67"/>
      <c r="G395" s="67"/>
      <c r="H395" s="56"/>
      <c r="I395" s="56"/>
      <c r="J395" s="56"/>
      <c r="K395" s="56"/>
      <c r="L395" s="56"/>
      <c r="M395" s="56"/>
      <c r="N395" s="56"/>
      <c r="O395" s="56"/>
      <c r="P395" s="56"/>
      <c r="Q395" s="56"/>
      <c r="R395" s="56"/>
      <c r="S395" s="56"/>
      <c r="T395" s="56"/>
      <c r="U395" s="56"/>
      <c r="V395" s="56"/>
      <c r="W395" s="56"/>
      <c r="X395" s="56"/>
      <c r="Y395" s="56"/>
    </row>
    <row r="396">
      <c r="A396" s="56"/>
      <c r="B396" s="56"/>
      <c r="C396" s="56"/>
      <c r="D396" s="56"/>
      <c r="E396" s="56"/>
      <c r="F396" s="67"/>
      <c r="G396" s="67"/>
      <c r="H396" s="56"/>
      <c r="I396" s="56"/>
      <c r="J396" s="56"/>
      <c r="K396" s="56"/>
      <c r="L396" s="56"/>
      <c r="M396" s="56"/>
      <c r="N396" s="56"/>
      <c r="O396" s="56"/>
      <c r="P396" s="56"/>
      <c r="Q396" s="56"/>
      <c r="R396" s="56"/>
      <c r="S396" s="56"/>
      <c r="T396" s="56"/>
      <c r="U396" s="56"/>
      <c r="V396" s="56"/>
      <c r="W396" s="56"/>
      <c r="X396" s="56"/>
      <c r="Y396" s="56"/>
    </row>
    <row r="397">
      <c r="A397" s="56"/>
      <c r="B397" s="56"/>
      <c r="C397" s="56"/>
      <c r="D397" s="56"/>
      <c r="E397" s="56"/>
      <c r="F397" s="67"/>
      <c r="G397" s="67"/>
      <c r="H397" s="56"/>
      <c r="I397" s="56"/>
      <c r="J397" s="56"/>
      <c r="K397" s="56"/>
      <c r="L397" s="56"/>
      <c r="M397" s="56"/>
      <c r="N397" s="56"/>
      <c r="O397" s="56"/>
      <c r="P397" s="56"/>
      <c r="Q397" s="56"/>
      <c r="R397" s="56"/>
      <c r="S397" s="56"/>
      <c r="T397" s="56"/>
      <c r="U397" s="56"/>
      <c r="V397" s="56"/>
      <c r="W397" s="56"/>
      <c r="X397" s="56"/>
      <c r="Y397" s="56"/>
    </row>
    <row r="398">
      <c r="A398" s="56"/>
      <c r="B398" s="56"/>
      <c r="C398" s="56"/>
      <c r="D398" s="56"/>
      <c r="E398" s="56"/>
      <c r="F398" s="67"/>
      <c r="G398" s="67"/>
      <c r="H398" s="56"/>
      <c r="I398" s="56"/>
      <c r="J398" s="56"/>
      <c r="K398" s="56"/>
      <c r="L398" s="56"/>
      <c r="M398" s="56"/>
      <c r="N398" s="56"/>
      <c r="O398" s="56"/>
      <c r="P398" s="56"/>
      <c r="Q398" s="56"/>
      <c r="R398" s="56"/>
      <c r="S398" s="56"/>
      <c r="T398" s="56"/>
      <c r="U398" s="56"/>
      <c r="V398" s="56"/>
      <c r="W398" s="56"/>
      <c r="X398" s="56"/>
      <c r="Y398" s="56"/>
    </row>
    <row r="399">
      <c r="A399" s="56"/>
      <c r="B399" s="56"/>
      <c r="C399" s="56"/>
      <c r="D399" s="56"/>
      <c r="E399" s="56"/>
      <c r="F399" s="67"/>
      <c r="G399" s="67"/>
      <c r="H399" s="56"/>
      <c r="I399" s="56"/>
      <c r="J399" s="56"/>
      <c r="K399" s="56"/>
      <c r="L399" s="56"/>
      <c r="M399" s="56"/>
      <c r="N399" s="56"/>
      <c r="O399" s="56"/>
      <c r="P399" s="56"/>
      <c r="Q399" s="56"/>
      <c r="R399" s="56"/>
      <c r="S399" s="56"/>
      <c r="T399" s="56"/>
      <c r="U399" s="56"/>
      <c r="V399" s="56"/>
      <c r="W399" s="56"/>
      <c r="X399" s="56"/>
      <c r="Y399" s="56"/>
    </row>
    <row r="400">
      <c r="A400" s="56"/>
      <c r="B400" s="56"/>
      <c r="C400" s="56"/>
      <c r="D400" s="56"/>
      <c r="E400" s="56"/>
      <c r="F400" s="67"/>
      <c r="G400" s="67"/>
      <c r="H400" s="56"/>
      <c r="I400" s="56"/>
      <c r="J400" s="56"/>
      <c r="K400" s="56"/>
      <c r="L400" s="56"/>
      <c r="M400" s="56"/>
      <c r="N400" s="56"/>
      <c r="O400" s="56"/>
      <c r="P400" s="56"/>
      <c r="Q400" s="56"/>
      <c r="R400" s="56"/>
      <c r="S400" s="56"/>
      <c r="T400" s="56"/>
      <c r="U400" s="56"/>
      <c r="V400" s="56"/>
      <c r="W400" s="56"/>
      <c r="X400" s="56"/>
      <c r="Y400" s="56"/>
    </row>
    <row r="401">
      <c r="A401" s="56"/>
      <c r="B401" s="56"/>
      <c r="C401" s="56"/>
      <c r="D401" s="56"/>
      <c r="E401" s="56"/>
      <c r="F401" s="67"/>
      <c r="G401" s="67"/>
      <c r="H401" s="56"/>
      <c r="I401" s="56"/>
      <c r="J401" s="56"/>
      <c r="K401" s="56"/>
      <c r="L401" s="56"/>
      <c r="M401" s="56"/>
      <c r="N401" s="56"/>
      <c r="O401" s="56"/>
      <c r="P401" s="56"/>
      <c r="Q401" s="56"/>
      <c r="R401" s="56"/>
      <c r="S401" s="56"/>
      <c r="T401" s="56"/>
      <c r="U401" s="56"/>
      <c r="V401" s="56"/>
      <c r="W401" s="56"/>
      <c r="X401" s="56"/>
      <c r="Y401" s="56"/>
    </row>
    <row r="402">
      <c r="A402" s="56"/>
      <c r="B402" s="56"/>
      <c r="C402" s="56"/>
      <c r="D402" s="56"/>
      <c r="E402" s="56"/>
      <c r="F402" s="67"/>
      <c r="G402" s="67"/>
      <c r="H402" s="56"/>
      <c r="I402" s="56"/>
      <c r="J402" s="56"/>
      <c r="K402" s="56"/>
      <c r="L402" s="56"/>
      <c r="M402" s="56"/>
      <c r="N402" s="56"/>
      <c r="O402" s="56"/>
      <c r="P402" s="56"/>
      <c r="Q402" s="56"/>
      <c r="R402" s="56"/>
      <c r="S402" s="56"/>
      <c r="T402" s="56"/>
      <c r="U402" s="56"/>
      <c r="V402" s="56"/>
      <c r="W402" s="56"/>
      <c r="X402" s="56"/>
      <c r="Y402" s="56"/>
    </row>
    <row r="403">
      <c r="A403" s="56"/>
      <c r="B403" s="56"/>
      <c r="C403" s="56"/>
      <c r="D403" s="56"/>
      <c r="E403" s="56"/>
      <c r="F403" s="67"/>
      <c r="G403" s="67"/>
      <c r="H403" s="56"/>
      <c r="I403" s="56"/>
      <c r="J403" s="56"/>
      <c r="K403" s="56"/>
      <c r="L403" s="56"/>
      <c r="M403" s="56"/>
      <c r="N403" s="56"/>
      <c r="O403" s="56"/>
      <c r="P403" s="56"/>
      <c r="Q403" s="56"/>
      <c r="R403" s="56"/>
      <c r="S403" s="56"/>
      <c r="T403" s="56"/>
      <c r="U403" s="56"/>
      <c r="V403" s="56"/>
      <c r="W403" s="56"/>
      <c r="X403" s="56"/>
      <c r="Y403" s="56"/>
    </row>
    <row r="404">
      <c r="A404" s="56"/>
      <c r="B404" s="56"/>
      <c r="C404" s="56"/>
      <c r="D404" s="56"/>
      <c r="E404" s="56"/>
      <c r="F404" s="67"/>
      <c r="G404" s="67"/>
      <c r="H404" s="56"/>
      <c r="I404" s="56"/>
      <c r="J404" s="56"/>
      <c r="K404" s="56"/>
      <c r="L404" s="56"/>
      <c r="M404" s="56"/>
      <c r="N404" s="56"/>
      <c r="O404" s="56"/>
      <c r="P404" s="56"/>
      <c r="Q404" s="56"/>
      <c r="R404" s="56"/>
      <c r="S404" s="56"/>
      <c r="T404" s="56"/>
      <c r="U404" s="56"/>
      <c r="V404" s="56"/>
      <c r="W404" s="56"/>
      <c r="X404" s="56"/>
      <c r="Y404" s="56"/>
    </row>
    <row r="405">
      <c r="A405" s="56"/>
      <c r="B405" s="56"/>
      <c r="C405" s="56"/>
      <c r="D405" s="56"/>
      <c r="E405" s="56"/>
      <c r="F405" s="67"/>
      <c r="G405" s="67"/>
      <c r="H405" s="56"/>
      <c r="I405" s="56"/>
      <c r="J405" s="56"/>
      <c r="K405" s="56"/>
      <c r="L405" s="56"/>
      <c r="M405" s="56"/>
      <c r="N405" s="56"/>
      <c r="O405" s="56"/>
      <c r="P405" s="56"/>
      <c r="Q405" s="56"/>
      <c r="R405" s="56"/>
      <c r="S405" s="56"/>
      <c r="T405" s="56"/>
      <c r="U405" s="56"/>
      <c r="V405" s="56"/>
      <c r="W405" s="56"/>
      <c r="X405" s="56"/>
      <c r="Y405" s="56"/>
    </row>
    <row r="406">
      <c r="A406" s="56"/>
      <c r="B406" s="56"/>
      <c r="C406" s="56"/>
      <c r="D406" s="56"/>
      <c r="E406" s="56"/>
      <c r="F406" s="67"/>
      <c r="G406" s="67"/>
      <c r="H406" s="56"/>
      <c r="I406" s="56"/>
      <c r="J406" s="56"/>
      <c r="K406" s="56"/>
      <c r="L406" s="56"/>
      <c r="M406" s="56"/>
      <c r="N406" s="56"/>
      <c r="O406" s="56"/>
      <c r="P406" s="56"/>
      <c r="Q406" s="56"/>
      <c r="R406" s="56"/>
      <c r="S406" s="56"/>
      <c r="T406" s="56"/>
      <c r="U406" s="56"/>
      <c r="V406" s="56"/>
      <c r="W406" s="56"/>
      <c r="X406" s="56"/>
      <c r="Y406" s="56"/>
    </row>
    <row r="407">
      <c r="A407" s="56"/>
      <c r="B407" s="56"/>
      <c r="C407" s="56"/>
      <c r="D407" s="56"/>
      <c r="E407" s="56"/>
      <c r="F407" s="67"/>
      <c r="G407" s="67"/>
      <c r="H407" s="56"/>
      <c r="I407" s="56"/>
      <c r="J407" s="56"/>
      <c r="K407" s="56"/>
      <c r="L407" s="56"/>
      <c r="M407" s="56"/>
      <c r="N407" s="56"/>
      <c r="O407" s="56"/>
      <c r="P407" s="56"/>
      <c r="Q407" s="56"/>
      <c r="R407" s="56"/>
      <c r="S407" s="56"/>
      <c r="T407" s="56"/>
      <c r="U407" s="56"/>
      <c r="V407" s="56"/>
      <c r="W407" s="56"/>
      <c r="X407" s="56"/>
      <c r="Y407" s="56"/>
    </row>
    <row r="408">
      <c r="A408" s="56"/>
      <c r="B408" s="56"/>
      <c r="C408" s="56"/>
      <c r="D408" s="56"/>
      <c r="E408" s="56"/>
      <c r="F408" s="67"/>
      <c r="G408" s="67"/>
      <c r="H408" s="56"/>
      <c r="I408" s="56"/>
      <c r="J408" s="56"/>
      <c r="K408" s="56"/>
      <c r="L408" s="56"/>
      <c r="M408" s="56"/>
      <c r="N408" s="56"/>
      <c r="O408" s="56"/>
      <c r="P408" s="56"/>
      <c r="Q408" s="56"/>
      <c r="R408" s="56"/>
      <c r="S408" s="56"/>
      <c r="T408" s="56"/>
      <c r="U408" s="56"/>
      <c r="V408" s="56"/>
      <c r="W408" s="56"/>
      <c r="X408" s="56"/>
      <c r="Y408" s="56"/>
    </row>
    <row r="409">
      <c r="A409" s="56"/>
      <c r="B409" s="56"/>
      <c r="C409" s="56"/>
      <c r="D409" s="56"/>
      <c r="E409" s="56"/>
      <c r="F409" s="67"/>
      <c r="G409" s="67"/>
      <c r="H409" s="56"/>
      <c r="I409" s="56"/>
      <c r="J409" s="56"/>
      <c r="K409" s="56"/>
      <c r="L409" s="56"/>
      <c r="M409" s="56"/>
      <c r="N409" s="56"/>
      <c r="O409" s="56"/>
      <c r="P409" s="56"/>
      <c r="Q409" s="56"/>
      <c r="R409" s="56"/>
      <c r="S409" s="56"/>
      <c r="T409" s="56"/>
      <c r="U409" s="56"/>
      <c r="V409" s="56"/>
      <c r="W409" s="56"/>
      <c r="X409" s="56"/>
      <c r="Y409" s="56"/>
    </row>
    <row r="410">
      <c r="A410" s="56"/>
      <c r="B410" s="56"/>
      <c r="C410" s="56"/>
      <c r="D410" s="56"/>
      <c r="E410" s="56"/>
      <c r="F410" s="67"/>
      <c r="G410" s="67"/>
      <c r="H410" s="56"/>
      <c r="I410" s="56"/>
      <c r="J410" s="56"/>
      <c r="K410" s="56"/>
      <c r="L410" s="56"/>
      <c r="M410" s="56"/>
      <c r="N410" s="56"/>
      <c r="O410" s="56"/>
      <c r="P410" s="56"/>
      <c r="Q410" s="56"/>
      <c r="R410" s="56"/>
      <c r="S410" s="56"/>
      <c r="T410" s="56"/>
      <c r="U410" s="56"/>
      <c r="V410" s="56"/>
      <c r="W410" s="56"/>
      <c r="X410" s="56"/>
      <c r="Y410" s="56"/>
    </row>
    <row r="411">
      <c r="A411" s="56"/>
      <c r="B411" s="56"/>
      <c r="C411" s="56"/>
      <c r="D411" s="56"/>
      <c r="E411" s="56"/>
      <c r="F411" s="67"/>
      <c r="G411" s="67"/>
      <c r="H411" s="56"/>
      <c r="I411" s="56"/>
      <c r="J411" s="56"/>
      <c r="K411" s="56"/>
      <c r="L411" s="56"/>
      <c r="M411" s="56"/>
      <c r="N411" s="56"/>
      <c r="O411" s="56"/>
      <c r="P411" s="56"/>
      <c r="Q411" s="56"/>
      <c r="R411" s="56"/>
      <c r="S411" s="56"/>
      <c r="T411" s="56"/>
      <c r="U411" s="56"/>
      <c r="V411" s="56"/>
      <c r="W411" s="56"/>
      <c r="X411" s="56"/>
      <c r="Y411" s="56"/>
    </row>
    <row r="412">
      <c r="A412" s="56"/>
      <c r="B412" s="56"/>
      <c r="C412" s="56"/>
      <c r="D412" s="56"/>
      <c r="E412" s="56"/>
      <c r="F412" s="67"/>
      <c r="G412" s="67"/>
      <c r="H412" s="56"/>
      <c r="I412" s="56"/>
      <c r="J412" s="56"/>
      <c r="K412" s="56"/>
      <c r="L412" s="56"/>
      <c r="M412" s="56"/>
      <c r="N412" s="56"/>
      <c r="O412" s="56"/>
      <c r="P412" s="56"/>
      <c r="Q412" s="56"/>
      <c r="R412" s="56"/>
      <c r="S412" s="56"/>
      <c r="T412" s="56"/>
      <c r="U412" s="56"/>
      <c r="V412" s="56"/>
      <c r="W412" s="56"/>
      <c r="X412" s="56"/>
      <c r="Y412" s="56"/>
    </row>
    <row r="413">
      <c r="A413" s="56"/>
      <c r="B413" s="56"/>
      <c r="C413" s="56"/>
      <c r="D413" s="56"/>
      <c r="E413" s="56"/>
      <c r="F413" s="67"/>
      <c r="G413" s="67"/>
      <c r="H413" s="56"/>
      <c r="I413" s="56"/>
      <c r="J413" s="56"/>
      <c r="K413" s="56"/>
      <c r="L413" s="56"/>
      <c r="M413" s="56"/>
      <c r="N413" s="56"/>
      <c r="O413" s="56"/>
      <c r="P413" s="56"/>
      <c r="Q413" s="56"/>
      <c r="R413" s="56"/>
      <c r="S413" s="56"/>
      <c r="T413" s="56"/>
      <c r="U413" s="56"/>
      <c r="V413" s="56"/>
      <c r="W413" s="56"/>
      <c r="X413" s="56"/>
      <c r="Y413" s="56"/>
    </row>
    <row r="414">
      <c r="A414" s="56"/>
      <c r="B414" s="56"/>
      <c r="C414" s="56"/>
      <c r="D414" s="56"/>
      <c r="E414" s="56"/>
      <c r="F414" s="67"/>
      <c r="G414" s="67"/>
      <c r="H414" s="56"/>
      <c r="I414" s="56"/>
      <c r="J414" s="56"/>
      <c r="K414" s="56"/>
      <c r="L414" s="56"/>
      <c r="M414" s="56"/>
      <c r="N414" s="56"/>
      <c r="O414" s="56"/>
      <c r="P414" s="56"/>
      <c r="Q414" s="56"/>
      <c r="R414" s="56"/>
      <c r="S414" s="56"/>
      <c r="T414" s="56"/>
      <c r="U414" s="56"/>
      <c r="V414" s="56"/>
      <c r="W414" s="56"/>
      <c r="X414" s="56"/>
      <c r="Y414" s="56"/>
    </row>
    <row r="415">
      <c r="A415" s="56"/>
      <c r="B415" s="56"/>
      <c r="C415" s="56"/>
      <c r="D415" s="56"/>
      <c r="E415" s="56"/>
      <c r="F415" s="67"/>
      <c r="G415" s="67"/>
      <c r="H415" s="56"/>
      <c r="I415" s="56"/>
      <c r="J415" s="56"/>
      <c r="K415" s="56"/>
      <c r="L415" s="56"/>
      <c r="M415" s="56"/>
      <c r="N415" s="56"/>
      <c r="O415" s="56"/>
      <c r="P415" s="56"/>
      <c r="Q415" s="56"/>
      <c r="R415" s="56"/>
      <c r="S415" s="56"/>
      <c r="T415" s="56"/>
      <c r="U415" s="56"/>
      <c r="V415" s="56"/>
      <c r="W415" s="56"/>
      <c r="X415" s="56"/>
      <c r="Y415" s="56"/>
    </row>
    <row r="416">
      <c r="A416" s="56"/>
      <c r="B416" s="56"/>
      <c r="C416" s="56"/>
      <c r="D416" s="56"/>
      <c r="E416" s="56"/>
      <c r="F416" s="67"/>
      <c r="G416" s="67"/>
      <c r="H416" s="56"/>
      <c r="I416" s="56"/>
      <c r="J416" s="56"/>
      <c r="K416" s="56"/>
      <c r="L416" s="56"/>
      <c r="M416" s="56"/>
      <c r="N416" s="56"/>
      <c r="O416" s="56"/>
      <c r="P416" s="56"/>
      <c r="Q416" s="56"/>
      <c r="R416" s="56"/>
      <c r="S416" s="56"/>
      <c r="T416" s="56"/>
      <c r="U416" s="56"/>
      <c r="V416" s="56"/>
      <c r="W416" s="56"/>
      <c r="X416" s="56"/>
      <c r="Y416" s="56"/>
    </row>
    <row r="417">
      <c r="A417" s="56"/>
      <c r="B417" s="56"/>
      <c r="C417" s="56"/>
      <c r="D417" s="56"/>
      <c r="E417" s="56"/>
      <c r="F417" s="67"/>
      <c r="G417" s="67"/>
      <c r="H417" s="56"/>
      <c r="I417" s="56"/>
      <c r="J417" s="56"/>
      <c r="K417" s="56"/>
      <c r="L417" s="56"/>
      <c r="M417" s="56"/>
      <c r="N417" s="56"/>
      <c r="O417" s="56"/>
      <c r="P417" s="56"/>
      <c r="Q417" s="56"/>
      <c r="R417" s="56"/>
      <c r="S417" s="56"/>
      <c r="T417" s="56"/>
      <c r="U417" s="56"/>
      <c r="V417" s="56"/>
      <c r="W417" s="56"/>
      <c r="X417" s="56"/>
      <c r="Y417" s="56"/>
    </row>
    <row r="418">
      <c r="A418" s="56"/>
      <c r="B418" s="56"/>
      <c r="C418" s="56"/>
      <c r="D418" s="56"/>
      <c r="E418" s="56"/>
      <c r="F418" s="67"/>
      <c r="G418" s="67"/>
      <c r="H418" s="56"/>
      <c r="I418" s="56"/>
      <c r="J418" s="56"/>
      <c r="K418" s="56"/>
      <c r="L418" s="56"/>
      <c r="M418" s="56"/>
      <c r="N418" s="56"/>
      <c r="O418" s="56"/>
      <c r="P418" s="56"/>
      <c r="Q418" s="56"/>
      <c r="R418" s="56"/>
      <c r="S418" s="56"/>
      <c r="T418" s="56"/>
      <c r="U418" s="56"/>
      <c r="V418" s="56"/>
      <c r="W418" s="56"/>
      <c r="X418" s="56"/>
      <c r="Y418" s="56"/>
    </row>
    <row r="419">
      <c r="A419" s="56"/>
      <c r="B419" s="56"/>
      <c r="C419" s="56"/>
      <c r="D419" s="56"/>
      <c r="E419" s="56"/>
      <c r="F419" s="67"/>
      <c r="G419" s="67"/>
      <c r="H419" s="56"/>
      <c r="I419" s="56"/>
      <c r="J419" s="56"/>
      <c r="K419" s="56"/>
      <c r="L419" s="56"/>
      <c r="M419" s="56"/>
      <c r="N419" s="56"/>
      <c r="O419" s="56"/>
      <c r="P419" s="56"/>
      <c r="Q419" s="56"/>
      <c r="R419" s="56"/>
      <c r="S419" s="56"/>
      <c r="T419" s="56"/>
      <c r="U419" s="56"/>
      <c r="V419" s="56"/>
      <c r="W419" s="56"/>
      <c r="X419" s="56"/>
      <c r="Y419" s="56"/>
    </row>
    <row r="420">
      <c r="A420" s="56"/>
      <c r="B420" s="56"/>
      <c r="C420" s="56"/>
      <c r="D420" s="56"/>
      <c r="E420" s="56"/>
      <c r="F420" s="67"/>
      <c r="G420" s="67"/>
      <c r="H420" s="56"/>
      <c r="I420" s="56"/>
      <c r="J420" s="56"/>
      <c r="K420" s="56"/>
      <c r="L420" s="56"/>
      <c r="M420" s="56"/>
      <c r="N420" s="56"/>
      <c r="O420" s="56"/>
      <c r="P420" s="56"/>
      <c r="Q420" s="56"/>
      <c r="R420" s="56"/>
      <c r="S420" s="56"/>
      <c r="T420" s="56"/>
      <c r="U420" s="56"/>
      <c r="V420" s="56"/>
      <c r="W420" s="56"/>
      <c r="X420" s="56"/>
      <c r="Y420" s="56"/>
    </row>
    <row r="421">
      <c r="A421" s="56"/>
      <c r="B421" s="56"/>
      <c r="C421" s="56"/>
      <c r="D421" s="56"/>
      <c r="E421" s="56"/>
      <c r="F421" s="67"/>
      <c r="G421" s="67"/>
      <c r="H421" s="56"/>
      <c r="I421" s="56"/>
      <c r="J421" s="56"/>
      <c r="K421" s="56"/>
      <c r="L421" s="56"/>
      <c r="M421" s="56"/>
      <c r="N421" s="56"/>
      <c r="O421" s="56"/>
      <c r="P421" s="56"/>
      <c r="Q421" s="56"/>
      <c r="R421" s="56"/>
      <c r="S421" s="56"/>
      <c r="T421" s="56"/>
      <c r="U421" s="56"/>
      <c r="V421" s="56"/>
      <c r="W421" s="56"/>
      <c r="X421" s="56"/>
      <c r="Y421" s="56"/>
    </row>
    <row r="422">
      <c r="A422" s="56"/>
      <c r="B422" s="56"/>
      <c r="C422" s="56"/>
      <c r="D422" s="56"/>
      <c r="E422" s="56"/>
      <c r="F422" s="67"/>
      <c r="G422" s="67"/>
      <c r="H422" s="56"/>
      <c r="I422" s="56"/>
      <c r="J422" s="56"/>
      <c r="K422" s="56"/>
      <c r="L422" s="56"/>
      <c r="M422" s="56"/>
      <c r="N422" s="56"/>
      <c r="O422" s="56"/>
      <c r="P422" s="56"/>
      <c r="Q422" s="56"/>
      <c r="R422" s="56"/>
      <c r="S422" s="56"/>
      <c r="T422" s="56"/>
      <c r="U422" s="56"/>
      <c r="V422" s="56"/>
      <c r="W422" s="56"/>
      <c r="X422" s="56"/>
      <c r="Y422" s="56"/>
    </row>
    <row r="423">
      <c r="A423" s="56"/>
      <c r="B423" s="56"/>
      <c r="C423" s="56"/>
      <c r="D423" s="56"/>
      <c r="E423" s="56"/>
      <c r="F423" s="67"/>
      <c r="G423" s="67"/>
      <c r="H423" s="56"/>
      <c r="I423" s="56"/>
      <c r="J423" s="56"/>
      <c r="K423" s="56"/>
      <c r="L423" s="56"/>
      <c r="M423" s="56"/>
      <c r="N423" s="56"/>
      <c r="O423" s="56"/>
      <c r="P423" s="56"/>
      <c r="Q423" s="56"/>
      <c r="R423" s="56"/>
      <c r="S423" s="56"/>
      <c r="T423" s="56"/>
      <c r="U423" s="56"/>
      <c r="V423" s="56"/>
      <c r="W423" s="56"/>
      <c r="X423" s="56"/>
      <c r="Y423" s="56"/>
    </row>
    <row r="424">
      <c r="A424" s="56"/>
      <c r="B424" s="56"/>
      <c r="C424" s="56"/>
      <c r="D424" s="56"/>
      <c r="E424" s="56"/>
      <c r="F424" s="67"/>
      <c r="G424" s="67"/>
      <c r="H424" s="56"/>
      <c r="I424" s="56"/>
      <c r="J424" s="56"/>
      <c r="K424" s="56"/>
      <c r="L424" s="56"/>
      <c r="M424" s="56"/>
      <c r="N424" s="56"/>
      <c r="O424" s="56"/>
      <c r="P424" s="56"/>
      <c r="Q424" s="56"/>
      <c r="R424" s="56"/>
      <c r="S424" s="56"/>
      <c r="T424" s="56"/>
      <c r="U424" s="56"/>
      <c r="V424" s="56"/>
      <c r="W424" s="56"/>
      <c r="X424" s="56"/>
      <c r="Y424" s="56"/>
    </row>
    <row r="425">
      <c r="A425" s="56"/>
      <c r="B425" s="56"/>
      <c r="C425" s="56"/>
      <c r="D425" s="56"/>
      <c r="E425" s="56"/>
      <c r="F425" s="67"/>
      <c r="G425" s="67"/>
      <c r="H425" s="56"/>
      <c r="I425" s="56"/>
      <c r="J425" s="56"/>
      <c r="K425" s="56"/>
      <c r="L425" s="56"/>
      <c r="M425" s="56"/>
      <c r="N425" s="56"/>
      <c r="O425" s="56"/>
      <c r="P425" s="56"/>
      <c r="Q425" s="56"/>
      <c r="R425" s="56"/>
      <c r="S425" s="56"/>
      <c r="T425" s="56"/>
      <c r="U425" s="56"/>
      <c r="V425" s="56"/>
      <c r="W425" s="56"/>
      <c r="X425" s="56"/>
      <c r="Y425" s="56"/>
    </row>
    <row r="426">
      <c r="A426" s="56"/>
      <c r="B426" s="56"/>
      <c r="C426" s="56"/>
      <c r="D426" s="56"/>
      <c r="E426" s="56"/>
      <c r="F426" s="67"/>
      <c r="G426" s="67"/>
      <c r="H426" s="56"/>
      <c r="I426" s="56"/>
      <c r="J426" s="56"/>
      <c r="K426" s="56"/>
      <c r="L426" s="56"/>
      <c r="M426" s="56"/>
      <c r="N426" s="56"/>
      <c r="O426" s="56"/>
      <c r="P426" s="56"/>
      <c r="Q426" s="56"/>
      <c r="R426" s="56"/>
      <c r="S426" s="56"/>
      <c r="T426" s="56"/>
      <c r="U426" s="56"/>
      <c r="V426" s="56"/>
      <c r="W426" s="56"/>
      <c r="X426" s="56"/>
      <c r="Y426" s="56"/>
    </row>
    <row r="427">
      <c r="A427" s="56"/>
      <c r="B427" s="56"/>
      <c r="C427" s="56"/>
      <c r="D427" s="56"/>
      <c r="E427" s="56"/>
      <c r="F427" s="67"/>
      <c r="G427" s="67"/>
      <c r="H427" s="56"/>
      <c r="I427" s="56"/>
      <c r="J427" s="56"/>
      <c r="K427" s="56"/>
      <c r="L427" s="56"/>
      <c r="M427" s="56"/>
      <c r="N427" s="56"/>
      <c r="O427" s="56"/>
      <c r="P427" s="56"/>
      <c r="Q427" s="56"/>
      <c r="R427" s="56"/>
      <c r="S427" s="56"/>
      <c r="T427" s="56"/>
      <c r="U427" s="56"/>
      <c r="V427" s="56"/>
      <c r="W427" s="56"/>
      <c r="X427" s="56"/>
      <c r="Y427" s="56"/>
    </row>
    <row r="428">
      <c r="A428" s="56"/>
      <c r="B428" s="56"/>
      <c r="C428" s="56"/>
      <c r="D428" s="56"/>
      <c r="E428" s="56"/>
      <c r="F428" s="67"/>
      <c r="G428" s="67"/>
      <c r="H428" s="56"/>
      <c r="I428" s="56"/>
      <c r="J428" s="56"/>
      <c r="K428" s="56"/>
      <c r="L428" s="56"/>
      <c r="M428" s="56"/>
      <c r="N428" s="56"/>
      <c r="O428" s="56"/>
      <c r="P428" s="56"/>
      <c r="Q428" s="56"/>
      <c r="R428" s="56"/>
      <c r="S428" s="56"/>
      <c r="T428" s="56"/>
      <c r="U428" s="56"/>
      <c r="V428" s="56"/>
      <c r="W428" s="56"/>
      <c r="X428" s="56"/>
      <c r="Y428" s="56"/>
    </row>
    <row r="429">
      <c r="A429" s="56"/>
      <c r="B429" s="56"/>
      <c r="C429" s="56"/>
      <c r="D429" s="56"/>
      <c r="E429" s="56"/>
      <c r="F429" s="67"/>
      <c r="G429" s="67"/>
      <c r="H429" s="56"/>
      <c r="I429" s="56"/>
      <c r="J429" s="56"/>
      <c r="K429" s="56"/>
      <c r="L429" s="56"/>
      <c r="M429" s="56"/>
      <c r="N429" s="56"/>
      <c r="O429" s="56"/>
      <c r="P429" s="56"/>
      <c r="Q429" s="56"/>
      <c r="R429" s="56"/>
      <c r="S429" s="56"/>
      <c r="T429" s="56"/>
      <c r="U429" s="56"/>
      <c r="V429" s="56"/>
      <c r="W429" s="56"/>
      <c r="X429" s="56"/>
      <c r="Y429" s="56"/>
    </row>
    <row r="430">
      <c r="A430" s="56"/>
      <c r="B430" s="56"/>
      <c r="C430" s="56"/>
      <c r="D430" s="56"/>
      <c r="E430" s="56"/>
      <c r="F430" s="67"/>
      <c r="G430" s="67"/>
      <c r="H430" s="56"/>
      <c r="I430" s="56"/>
      <c r="J430" s="56"/>
      <c r="K430" s="56"/>
      <c r="L430" s="56"/>
      <c r="M430" s="56"/>
      <c r="N430" s="56"/>
      <c r="O430" s="56"/>
      <c r="P430" s="56"/>
      <c r="Q430" s="56"/>
      <c r="R430" s="56"/>
      <c r="S430" s="56"/>
      <c r="T430" s="56"/>
      <c r="U430" s="56"/>
      <c r="V430" s="56"/>
      <c r="W430" s="56"/>
      <c r="X430" s="56"/>
      <c r="Y430" s="56"/>
    </row>
    <row r="431">
      <c r="A431" s="56"/>
      <c r="B431" s="56"/>
      <c r="C431" s="56"/>
      <c r="D431" s="56"/>
      <c r="E431" s="56"/>
      <c r="F431" s="67"/>
      <c r="G431" s="67"/>
      <c r="H431" s="56"/>
      <c r="I431" s="56"/>
      <c r="J431" s="56"/>
      <c r="K431" s="56"/>
      <c r="L431" s="56"/>
      <c r="M431" s="56"/>
      <c r="N431" s="56"/>
      <c r="O431" s="56"/>
      <c r="P431" s="56"/>
      <c r="Q431" s="56"/>
      <c r="R431" s="56"/>
      <c r="S431" s="56"/>
      <c r="T431" s="56"/>
      <c r="U431" s="56"/>
      <c r="V431" s="56"/>
      <c r="W431" s="56"/>
      <c r="X431" s="56"/>
      <c r="Y431" s="56"/>
    </row>
    <row r="432">
      <c r="A432" s="56"/>
      <c r="B432" s="56"/>
      <c r="C432" s="56"/>
      <c r="D432" s="56"/>
      <c r="E432" s="56"/>
      <c r="F432" s="67"/>
      <c r="G432" s="67"/>
      <c r="H432" s="56"/>
      <c r="I432" s="56"/>
      <c r="J432" s="56"/>
      <c r="K432" s="56"/>
      <c r="L432" s="56"/>
      <c r="M432" s="56"/>
      <c r="N432" s="56"/>
      <c r="O432" s="56"/>
      <c r="P432" s="56"/>
      <c r="Q432" s="56"/>
      <c r="R432" s="56"/>
      <c r="S432" s="56"/>
      <c r="T432" s="56"/>
      <c r="U432" s="56"/>
      <c r="V432" s="56"/>
      <c r="W432" s="56"/>
      <c r="X432" s="56"/>
      <c r="Y432" s="56"/>
    </row>
    <row r="433">
      <c r="A433" s="56"/>
      <c r="B433" s="56"/>
      <c r="C433" s="56"/>
      <c r="D433" s="56"/>
      <c r="E433" s="56"/>
      <c r="F433" s="67"/>
      <c r="G433" s="67"/>
      <c r="H433" s="56"/>
      <c r="I433" s="56"/>
      <c r="J433" s="56"/>
      <c r="K433" s="56"/>
      <c r="L433" s="56"/>
      <c r="M433" s="56"/>
      <c r="N433" s="56"/>
      <c r="O433" s="56"/>
      <c r="P433" s="56"/>
      <c r="Q433" s="56"/>
      <c r="R433" s="56"/>
      <c r="S433" s="56"/>
      <c r="T433" s="56"/>
      <c r="U433" s="56"/>
      <c r="V433" s="56"/>
      <c r="W433" s="56"/>
      <c r="X433" s="56"/>
      <c r="Y433" s="56"/>
    </row>
    <row r="434">
      <c r="A434" s="56"/>
      <c r="B434" s="56"/>
      <c r="C434" s="56"/>
      <c r="D434" s="56"/>
      <c r="E434" s="56"/>
      <c r="F434" s="67"/>
      <c r="G434" s="67"/>
      <c r="H434" s="56"/>
      <c r="I434" s="56"/>
      <c r="J434" s="56"/>
      <c r="K434" s="56"/>
      <c r="L434" s="56"/>
      <c r="M434" s="56"/>
      <c r="N434" s="56"/>
      <c r="O434" s="56"/>
      <c r="P434" s="56"/>
      <c r="Q434" s="56"/>
      <c r="R434" s="56"/>
      <c r="S434" s="56"/>
      <c r="T434" s="56"/>
      <c r="U434" s="56"/>
      <c r="V434" s="56"/>
      <c r="W434" s="56"/>
      <c r="X434" s="56"/>
      <c r="Y434" s="56"/>
    </row>
    <row r="435">
      <c r="A435" s="56"/>
      <c r="B435" s="56"/>
      <c r="C435" s="56"/>
      <c r="D435" s="56"/>
      <c r="E435" s="56"/>
      <c r="F435" s="67"/>
      <c r="G435" s="67"/>
      <c r="H435" s="56"/>
      <c r="I435" s="56"/>
      <c r="J435" s="56"/>
      <c r="K435" s="56"/>
      <c r="L435" s="56"/>
      <c r="M435" s="56"/>
      <c r="N435" s="56"/>
      <c r="O435" s="56"/>
      <c r="P435" s="56"/>
      <c r="Q435" s="56"/>
      <c r="R435" s="56"/>
      <c r="S435" s="56"/>
      <c r="T435" s="56"/>
      <c r="U435" s="56"/>
      <c r="V435" s="56"/>
      <c r="W435" s="56"/>
      <c r="X435" s="56"/>
      <c r="Y435" s="56"/>
    </row>
    <row r="436">
      <c r="A436" s="56"/>
      <c r="B436" s="56"/>
      <c r="C436" s="56"/>
      <c r="D436" s="56"/>
      <c r="E436" s="56"/>
      <c r="F436" s="67"/>
      <c r="G436" s="67"/>
      <c r="H436" s="56"/>
      <c r="I436" s="56"/>
      <c r="J436" s="56"/>
      <c r="K436" s="56"/>
      <c r="L436" s="56"/>
      <c r="M436" s="56"/>
      <c r="N436" s="56"/>
      <c r="O436" s="56"/>
      <c r="P436" s="56"/>
      <c r="Q436" s="56"/>
      <c r="R436" s="56"/>
      <c r="S436" s="56"/>
      <c r="T436" s="56"/>
      <c r="U436" s="56"/>
      <c r="V436" s="56"/>
      <c r="W436" s="56"/>
      <c r="X436" s="56"/>
      <c r="Y436" s="56"/>
    </row>
    <row r="437">
      <c r="A437" s="56"/>
      <c r="B437" s="56"/>
      <c r="C437" s="56"/>
      <c r="D437" s="56"/>
      <c r="E437" s="56"/>
      <c r="F437" s="67"/>
      <c r="G437" s="67"/>
      <c r="H437" s="56"/>
      <c r="I437" s="56"/>
      <c r="J437" s="56"/>
      <c r="K437" s="56"/>
      <c r="L437" s="56"/>
      <c r="M437" s="56"/>
      <c r="N437" s="56"/>
      <c r="O437" s="56"/>
      <c r="P437" s="56"/>
      <c r="Q437" s="56"/>
      <c r="R437" s="56"/>
      <c r="S437" s="56"/>
      <c r="T437" s="56"/>
      <c r="U437" s="56"/>
      <c r="V437" s="56"/>
      <c r="W437" s="56"/>
      <c r="X437" s="56"/>
      <c r="Y437" s="56"/>
    </row>
    <row r="438">
      <c r="A438" s="56"/>
      <c r="B438" s="56"/>
      <c r="C438" s="56"/>
      <c r="D438" s="56"/>
      <c r="E438" s="56"/>
      <c r="F438" s="67"/>
      <c r="G438" s="67"/>
      <c r="H438" s="56"/>
      <c r="I438" s="56"/>
      <c r="J438" s="56"/>
      <c r="K438" s="56"/>
      <c r="L438" s="56"/>
      <c r="M438" s="56"/>
      <c r="N438" s="56"/>
      <c r="O438" s="56"/>
      <c r="P438" s="56"/>
      <c r="Q438" s="56"/>
      <c r="R438" s="56"/>
      <c r="S438" s="56"/>
      <c r="T438" s="56"/>
      <c r="U438" s="56"/>
      <c r="V438" s="56"/>
      <c r="W438" s="56"/>
      <c r="X438" s="56"/>
      <c r="Y438" s="56"/>
    </row>
    <row r="439">
      <c r="A439" s="56"/>
      <c r="B439" s="56"/>
      <c r="C439" s="56"/>
      <c r="D439" s="56"/>
      <c r="E439" s="56"/>
      <c r="F439" s="67"/>
      <c r="G439" s="67"/>
      <c r="H439" s="56"/>
      <c r="I439" s="56"/>
      <c r="J439" s="56"/>
      <c r="K439" s="56"/>
      <c r="L439" s="56"/>
      <c r="M439" s="56"/>
      <c r="N439" s="56"/>
      <c r="O439" s="56"/>
      <c r="P439" s="56"/>
      <c r="Q439" s="56"/>
      <c r="R439" s="56"/>
      <c r="S439" s="56"/>
      <c r="T439" s="56"/>
      <c r="U439" s="56"/>
      <c r="V439" s="56"/>
      <c r="W439" s="56"/>
      <c r="X439" s="56"/>
      <c r="Y439" s="56"/>
    </row>
    <row r="440">
      <c r="A440" s="56"/>
      <c r="B440" s="56"/>
      <c r="C440" s="56"/>
      <c r="D440" s="56"/>
      <c r="E440" s="56"/>
      <c r="F440" s="67"/>
      <c r="G440" s="67"/>
      <c r="H440" s="56"/>
      <c r="I440" s="56"/>
      <c r="J440" s="56"/>
      <c r="K440" s="56"/>
      <c r="L440" s="56"/>
      <c r="M440" s="56"/>
      <c r="N440" s="56"/>
      <c r="O440" s="56"/>
      <c r="P440" s="56"/>
      <c r="Q440" s="56"/>
      <c r="R440" s="56"/>
      <c r="S440" s="56"/>
      <c r="T440" s="56"/>
      <c r="U440" s="56"/>
      <c r="V440" s="56"/>
      <c r="W440" s="56"/>
      <c r="X440" s="56"/>
      <c r="Y440" s="56"/>
    </row>
    <row r="441">
      <c r="A441" s="56"/>
      <c r="B441" s="56"/>
      <c r="C441" s="56"/>
      <c r="D441" s="56"/>
      <c r="E441" s="56"/>
      <c r="F441" s="67"/>
      <c r="G441" s="67"/>
      <c r="H441" s="56"/>
      <c r="I441" s="56"/>
      <c r="J441" s="56"/>
      <c r="K441" s="56"/>
      <c r="L441" s="56"/>
      <c r="M441" s="56"/>
      <c r="N441" s="56"/>
      <c r="O441" s="56"/>
      <c r="P441" s="56"/>
      <c r="Q441" s="56"/>
      <c r="R441" s="56"/>
      <c r="S441" s="56"/>
      <c r="T441" s="56"/>
      <c r="U441" s="56"/>
      <c r="V441" s="56"/>
      <c r="W441" s="56"/>
      <c r="X441" s="56"/>
      <c r="Y441" s="56"/>
    </row>
    <row r="442">
      <c r="A442" s="56"/>
      <c r="B442" s="56"/>
      <c r="C442" s="56"/>
      <c r="D442" s="56"/>
      <c r="E442" s="56"/>
      <c r="F442" s="67"/>
      <c r="G442" s="67"/>
      <c r="H442" s="56"/>
      <c r="I442" s="56"/>
      <c r="J442" s="56"/>
      <c r="K442" s="56"/>
      <c r="L442" s="56"/>
      <c r="M442" s="56"/>
      <c r="N442" s="56"/>
      <c r="O442" s="56"/>
      <c r="P442" s="56"/>
      <c r="Q442" s="56"/>
      <c r="R442" s="56"/>
      <c r="S442" s="56"/>
      <c r="T442" s="56"/>
      <c r="U442" s="56"/>
      <c r="V442" s="56"/>
      <c r="W442" s="56"/>
      <c r="X442" s="56"/>
      <c r="Y442" s="56"/>
    </row>
    <row r="443">
      <c r="A443" s="56"/>
      <c r="B443" s="56"/>
      <c r="C443" s="56"/>
      <c r="D443" s="56"/>
      <c r="E443" s="56"/>
      <c r="F443" s="67"/>
      <c r="G443" s="67"/>
      <c r="H443" s="56"/>
      <c r="I443" s="56"/>
      <c r="J443" s="56"/>
      <c r="K443" s="56"/>
      <c r="L443" s="56"/>
      <c r="M443" s="56"/>
      <c r="N443" s="56"/>
      <c r="O443" s="56"/>
      <c r="P443" s="56"/>
      <c r="Q443" s="56"/>
      <c r="R443" s="56"/>
      <c r="S443" s="56"/>
      <c r="T443" s="56"/>
      <c r="U443" s="56"/>
      <c r="V443" s="56"/>
      <c r="W443" s="56"/>
      <c r="X443" s="56"/>
      <c r="Y443" s="56"/>
    </row>
    <row r="444">
      <c r="A444" s="56"/>
      <c r="B444" s="56"/>
      <c r="C444" s="56"/>
      <c r="D444" s="56"/>
      <c r="E444" s="56"/>
      <c r="F444" s="67"/>
      <c r="G444" s="67"/>
      <c r="H444" s="56"/>
      <c r="I444" s="56"/>
      <c r="J444" s="56"/>
      <c r="K444" s="56"/>
      <c r="L444" s="56"/>
      <c r="M444" s="56"/>
      <c r="N444" s="56"/>
      <c r="O444" s="56"/>
      <c r="P444" s="56"/>
      <c r="Q444" s="56"/>
      <c r="R444" s="56"/>
      <c r="S444" s="56"/>
      <c r="T444" s="56"/>
      <c r="U444" s="56"/>
      <c r="V444" s="56"/>
      <c r="W444" s="56"/>
      <c r="X444" s="56"/>
      <c r="Y444" s="56"/>
    </row>
    <row r="445">
      <c r="A445" s="56"/>
      <c r="B445" s="56"/>
      <c r="C445" s="56"/>
      <c r="D445" s="56"/>
      <c r="E445" s="56"/>
      <c r="F445" s="67"/>
      <c r="G445" s="67"/>
      <c r="H445" s="56"/>
      <c r="I445" s="56"/>
      <c r="J445" s="56"/>
      <c r="K445" s="56"/>
      <c r="L445" s="56"/>
      <c r="M445" s="56"/>
      <c r="N445" s="56"/>
      <c r="O445" s="56"/>
      <c r="P445" s="56"/>
      <c r="Q445" s="56"/>
      <c r="R445" s="56"/>
      <c r="S445" s="56"/>
      <c r="T445" s="56"/>
      <c r="U445" s="56"/>
      <c r="V445" s="56"/>
      <c r="W445" s="56"/>
      <c r="X445" s="56"/>
      <c r="Y445" s="56"/>
    </row>
    <row r="446">
      <c r="A446" s="56"/>
      <c r="B446" s="56"/>
      <c r="C446" s="56"/>
      <c r="D446" s="56"/>
      <c r="E446" s="56"/>
      <c r="F446" s="67"/>
      <c r="G446" s="67"/>
      <c r="H446" s="56"/>
      <c r="I446" s="56"/>
      <c r="J446" s="56"/>
      <c r="K446" s="56"/>
      <c r="L446" s="56"/>
      <c r="M446" s="56"/>
      <c r="N446" s="56"/>
      <c r="O446" s="56"/>
      <c r="P446" s="56"/>
      <c r="Q446" s="56"/>
      <c r="R446" s="56"/>
      <c r="S446" s="56"/>
      <c r="T446" s="56"/>
      <c r="U446" s="56"/>
      <c r="V446" s="56"/>
      <c r="W446" s="56"/>
      <c r="X446" s="56"/>
      <c r="Y446" s="56"/>
    </row>
    <row r="447">
      <c r="A447" s="56"/>
      <c r="B447" s="56"/>
      <c r="C447" s="56"/>
      <c r="D447" s="56"/>
      <c r="E447" s="56"/>
      <c r="F447" s="67"/>
      <c r="G447" s="67"/>
      <c r="H447" s="56"/>
      <c r="I447" s="56"/>
      <c r="J447" s="56"/>
      <c r="K447" s="56"/>
      <c r="L447" s="56"/>
      <c r="M447" s="56"/>
      <c r="N447" s="56"/>
      <c r="O447" s="56"/>
      <c r="P447" s="56"/>
      <c r="Q447" s="56"/>
      <c r="R447" s="56"/>
      <c r="S447" s="56"/>
      <c r="T447" s="56"/>
      <c r="U447" s="56"/>
      <c r="V447" s="56"/>
      <c r="W447" s="56"/>
      <c r="X447" s="56"/>
      <c r="Y447" s="56"/>
    </row>
    <row r="448">
      <c r="A448" s="56"/>
      <c r="B448" s="56"/>
      <c r="C448" s="56"/>
      <c r="D448" s="56"/>
      <c r="E448" s="56"/>
      <c r="F448" s="67"/>
      <c r="G448" s="67"/>
      <c r="H448" s="56"/>
      <c r="I448" s="56"/>
      <c r="J448" s="56"/>
      <c r="K448" s="56"/>
      <c r="L448" s="56"/>
      <c r="M448" s="56"/>
      <c r="N448" s="56"/>
      <c r="O448" s="56"/>
      <c r="P448" s="56"/>
      <c r="Q448" s="56"/>
      <c r="R448" s="56"/>
      <c r="S448" s="56"/>
      <c r="T448" s="56"/>
      <c r="U448" s="56"/>
      <c r="V448" s="56"/>
      <c r="W448" s="56"/>
      <c r="X448" s="56"/>
      <c r="Y448" s="56"/>
    </row>
    <row r="449">
      <c r="A449" s="56"/>
      <c r="B449" s="56"/>
      <c r="C449" s="56"/>
      <c r="D449" s="56"/>
      <c r="E449" s="56"/>
      <c r="F449" s="67"/>
      <c r="G449" s="67"/>
      <c r="H449" s="56"/>
      <c r="I449" s="56"/>
      <c r="J449" s="56"/>
      <c r="K449" s="56"/>
      <c r="L449" s="56"/>
      <c r="M449" s="56"/>
      <c r="N449" s="56"/>
      <c r="O449" s="56"/>
      <c r="P449" s="56"/>
      <c r="Q449" s="56"/>
      <c r="R449" s="56"/>
      <c r="S449" s="56"/>
      <c r="T449" s="56"/>
      <c r="U449" s="56"/>
      <c r="V449" s="56"/>
      <c r="W449" s="56"/>
      <c r="X449" s="56"/>
      <c r="Y449" s="56"/>
    </row>
    <row r="450">
      <c r="A450" s="56"/>
      <c r="B450" s="56"/>
      <c r="C450" s="56"/>
      <c r="D450" s="56"/>
      <c r="E450" s="56"/>
      <c r="F450" s="67"/>
      <c r="G450" s="67"/>
      <c r="H450" s="56"/>
      <c r="I450" s="56"/>
      <c r="J450" s="56"/>
      <c r="K450" s="56"/>
      <c r="L450" s="56"/>
      <c r="M450" s="56"/>
      <c r="N450" s="56"/>
      <c r="O450" s="56"/>
      <c r="P450" s="56"/>
      <c r="Q450" s="56"/>
      <c r="R450" s="56"/>
      <c r="S450" s="56"/>
      <c r="T450" s="56"/>
      <c r="U450" s="56"/>
      <c r="V450" s="56"/>
      <c r="W450" s="56"/>
      <c r="X450" s="56"/>
      <c r="Y450" s="56"/>
    </row>
    <row r="451">
      <c r="A451" s="56"/>
      <c r="B451" s="56"/>
      <c r="C451" s="56"/>
      <c r="D451" s="56"/>
      <c r="E451" s="56"/>
      <c r="F451" s="67"/>
      <c r="G451" s="67"/>
      <c r="H451" s="56"/>
      <c r="I451" s="56"/>
      <c r="J451" s="56"/>
      <c r="K451" s="56"/>
      <c r="L451" s="56"/>
      <c r="M451" s="56"/>
      <c r="N451" s="56"/>
      <c r="O451" s="56"/>
      <c r="P451" s="56"/>
      <c r="Q451" s="56"/>
      <c r="R451" s="56"/>
      <c r="S451" s="56"/>
      <c r="T451" s="56"/>
      <c r="U451" s="56"/>
      <c r="V451" s="56"/>
      <c r="W451" s="56"/>
      <c r="X451" s="56"/>
      <c r="Y451" s="56"/>
    </row>
    <row r="452">
      <c r="A452" s="56"/>
      <c r="B452" s="56"/>
      <c r="C452" s="56"/>
      <c r="D452" s="56"/>
      <c r="E452" s="56"/>
      <c r="F452" s="67"/>
      <c r="G452" s="67"/>
      <c r="H452" s="56"/>
      <c r="I452" s="56"/>
      <c r="J452" s="56"/>
      <c r="K452" s="56"/>
      <c r="L452" s="56"/>
      <c r="M452" s="56"/>
      <c r="N452" s="56"/>
      <c r="O452" s="56"/>
      <c r="P452" s="56"/>
      <c r="Q452" s="56"/>
      <c r="R452" s="56"/>
      <c r="S452" s="56"/>
      <c r="T452" s="56"/>
      <c r="U452" s="56"/>
      <c r="V452" s="56"/>
      <c r="W452" s="56"/>
      <c r="X452" s="56"/>
      <c r="Y452" s="56"/>
    </row>
    <row r="453">
      <c r="A453" s="56"/>
      <c r="B453" s="56"/>
      <c r="C453" s="56"/>
      <c r="D453" s="56"/>
      <c r="E453" s="56"/>
      <c r="F453" s="67"/>
      <c r="G453" s="67"/>
      <c r="H453" s="56"/>
      <c r="I453" s="56"/>
      <c r="J453" s="56"/>
      <c r="K453" s="56"/>
      <c r="L453" s="56"/>
      <c r="M453" s="56"/>
      <c r="N453" s="56"/>
      <c r="O453" s="56"/>
      <c r="P453" s="56"/>
      <c r="Q453" s="56"/>
      <c r="R453" s="56"/>
      <c r="S453" s="56"/>
      <c r="T453" s="56"/>
      <c r="U453" s="56"/>
      <c r="V453" s="56"/>
      <c r="W453" s="56"/>
      <c r="X453" s="56"/>
      <c r="Y453" s="56"/>
    </row>
    <row r="454">
      <c r="A454" s="56"/>
      <c r="B454" s="56"/>
      <c r="C454" s="56"/>
      <c r="D454" s="56"/>
      <c r="E454" s="56"/>
      <c r="F454" s="67"/>
      <c r="G454" s="67"/>
      <c r="H454" s="56"/>
      <c r="I454" s="56"/>
      <c r="J454" s="56"/>
      <c r="K454" s="56"/>
      <c r="L454" s="56"/>
      <c r="M454" s="56"/>
      <c r="N454" s="56"/>
      <c r="O454" s="56"/>
      <c r="P454" s="56"/>
      <c r="Q454" s="56"/>
      <c r="R454" s="56"/>
      <c r="S454" s="56"/>
      <c r="T454" s="56"/>
      <c r="U454" s="56"/>
      <c r="V454" s="56"/>
      <c r="W454" s="56"/>
      <c r="X454" s="56"/>
      <c r="Y454" s="56"/>
    </row>
    <row r="455">
      <c r="A455" s="56"/>
      <c r="B455" s="56"/>
      <c r="C455" s="56"/>
      <c r="D455" s="56"/>
      <c r="E455" s="56"/>
      <c r="F455" s="67"/>
      <c r="G455" s="67"/>
      <c r="H455" s="56"/>
      <c r="I455" s="56"/>
      <c r="J455" s="56"/>
      <c r="K455" s="56"/>
      <c r="L455" s="56"/>
      <c r="M455" s="56"/>
      <c r="N455" s="56"/>
      <c r="O455" s="56"/>
      <c r="P455" s="56"/>
      <c r="Q455" s="56"/>
      <c r="R455" s="56"/>
      <c r="S455" s="56"/>
      <c r="T455" s="56"/>
      <c r="U455" s="56"/>
      <c r="V455" s="56"/>
      <c r="W455" s="56"/>
      <c r="X455" s="56"/>
      <c r="Y455" s="56"/>
    </row>
    <row r="456">
      <c r="A456" s="56"/>
      <c r="B456" s="56"/>
      <c r="C456" s="56"/>
      <c r="D456" s="56"/>
      <c r="E456" s="56"/>
      <c r="F456" s="67"/>
      <c r="G456" s="67"/>
      <c r="H456" s="56"/>
      <c r="I456" s="56"/>
      <c r="J456" s="56"/>
      <c r="K456" s="56"/>
      <c r="L456" s="56"/>
      <c r="M456" s="56"/>
      <c r="N456" s="56"/>
      <c r="O456" s="56"/>
      <c r="P456" s="56"/>
      <c r="Q456" s="56"/>
      <c r="R456" s="56"/>
      <c r="S456" s="56"/>
      <c r="T456" s="56"/>
      <c r="U456" s="56"/>
      <c r="V456" s="56"/>
      <c r="W456" s="56"/>
      <c r="X456" s="56"/>
      <c r="Y456" s="56"/>
    </row>
    <row r="457">
      <c r="A457" s="56"/>
      <c r="B457" s="56"/>
      <c r="C457" s="56"/>
      <c r="D457" s="56"/>
      <c r="E457" s="56"/>
      <c r="F457" s="67"/>
      <c r="G457" s="67"/>
      <c r="H457" s="56"/>
      <c r="I457" s="56"/>
      <c r="J457" s="56"/>
      <c r="K457" s="56"/>
      <c r="L457" s="56"/>
      <c r="M457" s="56"/>
      <c r="N457" s="56"/>
      <c r="O457" s="56"/>
      <c r="P457" s="56"/>
      <c r="Q457" s="56"/>
      <c r="R457" s="56"/>
      <c r="S457" s="56"/>
      <c r="T457" s="56"/>
      <c r="U457" s="56"/>
      <c r="V457" s="56"/>
      <c r="W457" s="56"/>
      <c r="X457" s="56"/>
      <c r="Y457" s="56"/>
    </row>
    <row r="458">
      <c r="A458" s="56"/>
      <c r="B458" s="56"/>
      <c r="C458" s="56"/>
      <c r="D458" s="56"/>
      <c r="E458" s="56"/>
      <c r="F458" s="67"/>
      <c r="G458" s="67"/>
      <c r="H458" s="56"/>
      <c r="I458" s="56"/>
      <c r="J458" s="56"/>
      <c r="K458" s="56"/>
      <c r="L458" s="56"/>
      <c r="M458" s="56"/>
      <c r="N458" s="56"/>
      <c r="O458" s="56"/>
      <c r="P458" s="56"/>
      <c r="Q458" s="56"/>
      <c r="R458" s="56"/>
      <c r="S458" s="56"/>
      <c r="T458" s="56"/>
      <c r="U458" s="56"/>
      <c r="V458" s="56"/>
      <c r="W458" s="56"/>
      <c r="X458" s="56"/>
      <c r="Y458" s="56"/>
    </row>
    <row r="459">
      <c r="A459" s="56"/>
      <c r="B459" s="56"/>
      <c r="C459" s="56"/>
      <c r="D459" s="56"/>
      <c r="E459" s="56"/>
      <c r="F459" s="67"/>
      <c r="G459" s="67"/>
      <c r="H459" s="56"/>
      <c r="I459" s="56"/>
      <c r="J459" s="56"/>
      <c r="K459" s="56"/>
      <c r="L459" s="56"/>
      <c r="M459" s="56"/>
      <c r="N459" s="56"/>
      <c r="O459" s="56"/>
      <c r="P459" s="56"/>
      <c r="Q459" s="56"/>
      <c r="R459" s="56"/>
      <c r="S459" s="56"/>
      <c r="T459" s="56"/>
      <c r="U459" s="56"/>
      <c r="V459" s="56"/>
      <c r="W459" s="56"/>
      <c r="X459" s="56"/>
      <c r="Y459" s="56"/>
    </row>
    <row r="460">
      <c r="A460" s="56"/>
      <c r="B460" s="56"/>
      <c r="C460" s="56"/>
      <c r="D460" s="56"/>
      <c r="E460" s="56"/>
      <c r="F460" s="67"/>
      <c r="G460" s="67"/>
      <c r="H460" s="56"/>
      <c r="I460" s="56"/>
      <c r="J460" s="56"/>
      <c r="K460" s="56"/>
      <c r="L460" s="56"/>
      <c r="M460" s="56"/>
      <c r="N460" s="56"/>
      <c r="O460" s="56"/>
      <c r="P460" s="56"/>
      <c r="Q460" s="56"/>
      <c r="R460" s="56"/>
      <c r="S460" s="56"/>
      <c r="T460" s="56"/>
      <c r="U460" s="56"/>
      <c r="V460" s="56"/>
      <c r="W460" s="56"/>
      <c r="X460" s="56"/>
      <c r="Y460" s="56"/>
    </row>
    <row r="461">
      <c r="A461" s="56"/>
      <c r="B461" s="56"/>
      <c r="C461" s="56"/>
      <c r="D461" s="56"/>
      <c r="E461" s="56"/>
      <c r="F461" s="67"/>
      <c r="G461" s="67"/>
      <c r="H461" s="56"/>
      <c r="I461" s="56"/>
      <c r="J461" s="56"/>
      <c r="K461" s="56"/>
      <c r="L461" s="56"/>
      <c r="M461" s="56"/>
      <c r="N461" s="56"/>
      <c r="O461" s="56"/>
      <c r="P461" s="56"/>
      <c r="Q461" s="56"/>
      <c r="R461" s="56"/>
      <c r="S461" s="56"/>
      <c r="T461" s="56"/>
      <c r="U461" s="56"/>
      <c r="V461" s="56"/>
      <c r="W461" s="56"/>
      <c r="X461" s="56"/>
      <c r="Y461" s="56"/>
    </row>
    <row r="462">
      <c r="A462" s="56"/>
      <c r="B462" s="56"/>
      <c r="C462" s="56"/>
      <c r="D462" s="56"/>
      <c r="E462" s="56"/>
      <c r="F462" s="67"/>
      <c r="G462" s="67"/>
      <c r="H462" s="56"/>
      <c r="I462" s="56"/>
      <c r="J462" s="56"/>
      <c r="K462" s="56"/>
      <c r="L462" s="56"/>
      <c r="M462" s="56"/>
      <c r="N462" s="56"/>
      <c r="O462" s="56"/>
      <c r="P462" s="56"/>
      <c r="Q462" s="56"/>
      <c r="R462" s="56"/>
      <c r="S462" s="56"/>
      <c r="T462" s="56"/>
      <c r="U462" s="56"/>
      <c r="V462" s="56"/>
      <c r="W462" s="56"/>
      <c r="X462" s="56"/>
      <c r="Y462" s="56"/>
    </row>
    <row r="463">
      <c r="A463" s="56"/>
      <c r="B463" s="56"/>
      <c r="C463" s="56"/>
      <c r="D463" s="56"/>
      <c r="E463" s="56"/>
      <c r="F463" s="67"/>
      <c r="G463" s="67"/>
      <c r="H463" s="56"/>
      <c r="I463" s="56"/>
      <c r="J463" s="56"/>
      <c r="K463" s="56"/>
      <c r="L463" s="56"/>
      <c r="M463" s="56"/>
      <c r="N463" s="56"/>
      <c r="O463" s="56"/>
      <c r="P463" s="56"/>
      <c r="Q463" s="56"/>
      <c r="R463" s="56"/>
      <c r="S463" s="56"/>
      <c r="T463" s="56"/>
      <c r="U463" s="56"/>
      <c r="V463" s="56"/>
      <c r="W463" s="56"/>
      <c r="X463" s="56"/>
      <c r="Y463" s="56"/>
    </row>
    <row r="464">
      <c r="A464" s="56"/>
      <c r="B464" s="56"/>
      <c r="C464" s="56"/>
      <c r="D464" s="56"/>
      <c r="E464" s="56"/>
      <c r="F464" s="67"/>
      <c r="G464" s="67"/>
      <c r="H464" s="56"/>
      <c r="I464" s="56"/>
      <c r="J464" s="56"/>
      <c r="K464" s="56"/>
      <c r="L464" s="56"/>
      <c r="M464" s="56"/>
      <c r="N464" s="56"/>
      <c r="O464" s="56"/>
      <c r="P464" s="56"/>
      <c r="Q464" s="56"/>
      <c r="R464" s="56"/>
      <c r="S464" s="56"/>
      <c r="T464" s="56"/>
      <c r="U464" s="56"/>
      <c r="V464" s="56"/>
      <c r="W464" s="56"/>
      <c r="X464" s="56"/>
      <c r="Y464" s="56"/>
    </row>
    <row r="465">
      <c r="A465" s="56"/>
      <c r="B465" s="56"/>
      <c r="C465" s="56"/>
      <c r="D465" s="56"/>
      <c r="E465" s="56"/>
      <c r="F465" s="67"/>
      <c r="G465" s="67"/>
      <c r="H465" s="56"/>
      <c r="I465" s="56"/>
      <c r="J465" s="56"/>
      <c r="K465" s="56"/>
      <c r="L465" s="56"/>
      <c r="M465" s="56"/>
      <c r="N465" s="56"/>
      <c r="O465" s="56"/>
      <c r="P465" s="56"/>
      <c r="Q465" s="56"/>
      <c r="R465" s="56"/>
      <c r="S465" s="56"/>
      <c r="T465" s="56"/>
      <c r="U465" s="56"/>
      <c r="V465" s="56"/>
      <c r="W465" s="56"/>
      <c r="X465" s="56"/>
      <c r="Y465" s="56"/>
    </row>
    <row r="466">
      <c r="A466" s="56"/>
      <c r="B466" s="56"/>
      <c r="C466" s="56"/>
      <c r="D466" s="56"/>
      <c r="E466" s="56"/>
      <c r="F466" s="67"/>
      <c r="G466" s="67"/>
      <c r="H466" s="56"/>
      <c r="I466" s="56"/>
      <c r="J466" s="56"/>
      <c r="K466" s="56"/>
      <c r="L466" s="56"/>
      <c r="M466" s="56"/>
      <c r="N466" s="56"/>
      <c r="O466" s="56"/>
      <c r="P466" s="56"/>
      <c r="Q466" s="56"/>
      <c r="R466" s="56"/>
      <c r="S466" s="56"/>
      <c r="T466" s="56"/>
      <c r="U466" s="56"/>
      <c r="V466" s="56"/>
      <c r="W466" s="56"/>
      <c r="X466" s="56"/>
      <c r="Y466" s="56"/>
    </row>
    <row r="467">
      <c r="A467" s="56"/>
      <c r="B467" s="56"/>
      <c r="C467" s="56"/>
      <c r="D467" s="56"/>
      <c r="E467" s="56"/>
      <c r="F467" s="67"/>
      <c r="G467" s="67"/>
      <c r="H467" s="56"/>
      <c r="I467" s="56"/>
      <c r="J467" s="56"/>
      <c r="K467" s="56"/>
      <c r="L467" s="56"/>
      <c r="M467" s="56"/>
      <c r="N467" s="56"/>
      <c r="O467" s="56"/>
      <c r="P467" s="56"/>
      <c r="Q467" s="56"/>
      <c r="R467" s="56"/>
      <c r="S467" s="56"/>
      <c r="T467" s="56"/>
      <c r="U467" s="56"/>
      <c r="V467" s="56"/>
      <c r="W467" s="56"/>
      <c r="X467" s="56"/>
      <c r="Y467" s="56"/>
    </row>
    <row r="468">
      <c r="A468" s="56"/>
      <c r="B468" s="56"/>
      <c r="C468" s="56"/>
      <c r="D468" s="56"/>
      <c r="E468" s="56"/>
      <c r="F468" s="67"/>
      <c r="G468" s="67"/>
      <c r="H468" s="56"/>
      <c r="I468" s="56"/>
      <c r="J468" s="56"/>
      <c r="K468" s="56"/>
      <c r="L468" s="56"/>
      <c r="M468" s="56"/>
      <c r="N468" s="56"/>
      <c r="O468" s="56"/>
      <c r="P468" s="56"/>
      <c r="Q468" s="56"/>
      <c r="R468" s="56"/>
      <c r="S468" s="56"/>
      <c r="T468" s="56"/>
      <c r="U468" s="56"/>
      <c r="V468" s="56"/>
      <c r="W468" s="56"/>
      <c r="X468" s="56"/>
      <c r="Y468" s="56"/>
    </row>
    <row r="469">
      <c r="A469" s="56"/>
      <c r="B469" s="56"/>
      <c r="C469" s="56"/>
      <c r="D469" s="56"/>
      <c r="E469" s="56"/>
      <c r="F469" s="67"/>
      <c r="G469" s="67"/>
      <c r="H469" s="56"/>
      <c r="I469" s="56"/>
      <c r="J469" s="56"/>
      <c r="K469" s="56"/>
      <c r="L469" s="56"/>
      <c r="M469" s="56"/>
      <c r="N469" s="56"/>
      <c r="O469" s="56"/>
      <c r="P469" s="56"/>
      <c r="Q469" s="56"/>
      <c r="R469" s="56"/>
      <c r="S469" s="56"/>
      <c r="T469" s="56"/>
      <c r="U469" s="56"/>
      <c r="V469" s="56"/>
      <c r="W469" s="56"/>
      <c r="X469" s="56"/>
      <c r="Y469" s="56"/>
    </row>
    <row r="470">
      <c r="A470" s="56"/>
      <c r="B470" s="56"/>
      <c r="C470" s="56"/>
      <c r="D470" s="56"/>
      <c r="E470" s="56"/>
      <c r="F470" s="67"/>
      <c r="G470" s="67"/>
      <c r="H470" s="56"/>
      <c r="I470" s="56"/>
      <c r="J470" s="56"/>
      <c r="K470" s="56"/>
      <c r="L470" s="56"/>
      <c r="M470" s="56"/>
      <c r="N470" s="56"/>
      <c r="O470" s="56"/>
      <c r="P470" s="56"/>
      <c r="Q470" s="56"/>
      <c r="R470" s="56"/>
      <c r="S470" s="56"/>
      <c r="T470" s="56"/>
      <c r="U470" s="56"/>
      <c r="V470" s="56"/>
      <c r="W470" s="56"/>
      <c r="X470" s="56"/>
      <c r="Y470" s="56"/>
    </row>
    <row r="471">
      <c r="A471" s="56"/>
      <c r="B471" s="56"/>
      <c r="C471" s="56"/>
      <c r="D471" s="56"/>
      <c r="E471" s="56"/>
      <c r="F471" s="67"/>
      <c r="G471" s="67"/>
      <c r="H471" s="56"/>
      <c r="I471" s="56"/>
      <c r="J471" s="56"/>
      <c r="K471" s="56"/>
      <c r="L471" s="56"/>
      <c r="M471" s="56"/>
      <c r="N471" s="56"/>
      <c r="O471" s="56"/>
      <c r="P471" s="56"/>
      <c r="Q471" s="56"/>
      <c r="R471" s="56"/>
      <c r="S471" s="56"/>
      <c r="T471" s="56"/>
      <c r="U471" s="56"/>
      <c r="V471" s="56"/>
      <c r="W471" s="56"/>
      <c r="X471" s="56"/>
      <c r="Y471" s="56"/>
    </row>
    <row r="472">
      <c r="A472" s="56"/>
      <c r="B472" s="56"/>
      <c r="C472" s="56"/>
      <c r="D472" s="56"/>
      <c r="E472" s="56"/>
      <c r="F472" s="67"/>
      <c r="G472" s="67"/>
      <c r="H472" s="56"/>
      <c r="I472" s="56"/>
      <c r="J472" s="56"/>
      <c r="K472" s="56"/>
      <c r="L472" s="56"/>
      <c r="M472" s="56"/>
      <c r="N472" s="56"/>
      <c r="O472" s="56"/>
      <c r="P472" s="56"/>
      <c r="Q472" s="56"/>
      <c r="R472" s="56"/>
      <c r="S472" s="56"/>
      <c r="T472" s="56"/>
      <c r="U472" s="56"/>
      <c r="V472" s="56"/>
      <c r="W472" s="56"/>
      <c r="X472" s="56"/>
      <c r="Y472" s="56"/>
    </row>
    <row r="473">
      <c r="A473" s="56"/>
      <c r="B473" s="56"/>
      <c r="C473" s="56"/>
      <c r="D473" s="56"/>
      <c r="E473" s="56"/>
      <c r="F473" s="67"/>
      <c r="G473" s="67"/>
      <c r="H473" s="56"/>
      <c r="I473" s="56"/>
      <c r="J473" s="56"/>
      <c r="K473" s="56"/>
      <c r="L473" s="56"/>
      <c r="M473" s="56"/>
      <c r="N473" s="56"/>
      <c r="O473" s="56"/>
      <c r="P473" s="56"/>
      <c r="Q473" s="56"/>
      <c r="R473" s="56"/>
      <c r="S473" s="56"/>
      <c r="T473" s="56"/>
      <c r="U473" s="56"/>
      <c r="V473" s="56"/>
      <c r="W473" s="56"/>
      <c r="X473" s="56"/>
      <c r="Y473" s="56"/>
    </row>
    <row r="474">
      <c r="A474" s="56"/>
      <c r="B474" s="56"/>
      <c r="C474" s="56"/>
      <c r="D474" s="56"/>
      <c r="E474" s="56"/>
      <c r="F474" s="67"/>
      <c r="G474" s="67"/>
      <c r="H474" s="56"/>
      <c r="I474" s="56"/>
      <c r="J474" s="56"/>
      <c r="K474" s="56"/>
      <c r="L474" s="56"/>
      <c r="M474" s="56"/>
      <c r="N474" s="56"/>
      <c r="O474" s="56"/>
      <c r="P474" s="56"/>
      <c r="Q474" s="56"/>
      <c r="R474" s="56"/>
      <c r="S474" s="56"/>
      <c r="T474" s="56"/>
      <c r="U474" s="56"/>
      <c r="V474" s="56"/>
      <c r="W474" s="56"/>
      <c r="X474" s="56"/>
      <c r="Y474" s="56"/>
    </row>
    <row r="475">
      <c r="A475" s="56"/>
      <c r="B475" s="56"/>
      <c r="C475" s="56"/>
      <c r="D475" s="56"/>
      <c r="E475" s="56"/>
      <c r="F475" s="67"/>
      <c r="G475" s="67"/>
      <c r="H475" s="56"/>
      <c r="I475" s="56"/>
      <c r="J475" s="56"/>
      <c r="K475" s="56"/>
      <c r="L475" s="56"/>
      <c r="M475" s="56"/>
      <c r="N475" s="56"/>
      <c r="O475" s="56"/>
      <c r="P475" s="56"/>
      <c r="Q475" s="56"/>
      <c r="R475" s="56"/>
      <c r="S475" s="56"/>
      <c r="T475" s="56"/>
      <c r="U475" s="56"/>
      <c r="V475" s="56"/>
      <c r="W475" s="56"/>
      <c r="X475" s="56"/>
      <c r="Y475" s="56"/>
    </row>
    <row r="476">
      <c r="A476" s="56"/>
      <c r="B476" s="56"/>
      <c r="C476" s="56"/>
      <c r="D476" s="56"/>
      <c r="E476" s="56"/>
      <c r="F476" s="67"/>
      <c r="G476" s="67"/>
      <c r="H476" s="56"/>
      <c r="I476" s="56"/>
      <c r="J476" s="56"/>
      <c r="K476" s="56"/>
      <c r="L476" s="56"/>
      <c r="M476" s="56"/>
      <c r="N476" s="56"/>
      <c r="O476" s="56"/>
      <c r="P476" s="56"/>
      <c r="Q476" s="56"/>
      <c r="R476" s="56"/>
      <c r="S476" s="56"/>
      <c r="T476" s="56"/>
      <c r="U476" s="56"/>
      <c r="V476" s="56"/>
      <c r="W476" s="56"/>
      <c r="X476" s="56"/>
      <c r="Y476" s="56"/>
    </row>
    <row r="477">
      <c r="A477" s="56"/>
      <c r="B477" s="56"/>
      <c r="C477" s="56"/>
      <c r="D477" s="56"/>
      <c r="E477" s="56"/>
      <c r="F477" s="67"/>
      <c r="G477" s="67"/>
      <c r="H477" s="56"/>
      <c r="I477" s="56"/>
      <c r="J477" s="56"/>
      <c r="K477" s="56"/>
      <c r="L477" s="56"/>
      <c r="M477" s="56"/>
      <c r="N477" s="56"/>
      <c r="O477" s="56"/>
      <c r="P477" s="56"/>
      <c r="Q477" s="56"/>
      <c r="R477" s="56"/>
      <c r="S477" s="56"/>
      <c r="T477" s="56"/>
      <c r="U477" s="56"/>
      <c r="V477" s="56"/>
      <c r="W477" s="56"/>
      <c r="X477" s="56"/>
      <c r="Y477" s="56"/>
    </row>
    <row r="478">
      <c r="A478" s="56"/>
      <c r="B478" s="56"/>
      <c r="C478" s="56"/>
      <c r="D478" s="56"/>
      <c r="E478" s="56"/>
      <c r="F478" s="67"/>
      <c r="G478" s="67"/>
      <c r="H478" s="56"/>
      <c r="I478" s="56"/>
      <c r="J478" s="56"/>
      <c r="K478" s="56"/>
      <c r="L478" s="56"/>
      <c r="M478" s="56"/>
      <c r="N478" s="56"/>
      <c r="O478" s="56"/>
      <c r="P478" s="56"/>
      <c r="Q478" s="56"/>
      <c r="R478" s="56"/>
      <c r="S478" s="56"/>
      <c r="T478" s="56"/>
      <c r="U478" s="56"/>
      <c r="V478" s="56"/>
      <c r="W478" s="56"/>
      <c r="X478" s="56"/>
      <c r="Y478" s="56"/>
    </row>
    <row r="479">
      <c r="A479" s="56"/>
      <c r="B479" s="56"/>
      <c r="C479" s="56"/>
      <c r="D479" s="56"/>
      <c r="E479" s="56"/>
      <c r="F479" s="67"/>
      <c r="G479" s="67"/>
      <c r="H479" s="56"/>
      <c r="I479" s="56"/>
      <c r="J479" s="56"/>
      <c r="K479" s="56"/>
      <c r="L479" s="56"/>
      <c r="M479" s="56"/>
      <c r="N479" s="56"/>
      <c r="O479" s="56"/>
      <c r="P479" s="56"/>
      <c r="Q479" s="56"/>
      <c r="R479" s="56"/>
      <c r="S479" s="56"/>
      <c r="T479" s="56"/>
      <c r="U479" s="56"/>
      <c r="V479" s="56"/>
      <c r="W479" s="56"/>
      <c r="X479" s="56"/>
      <c r="Y479" s="56"/>
    </row>
    <row r="480">
      <c r="A480" s="56"/>
      <c r="B480" s="56"/>
      <c r="C480" s="56"/>
      <c r="D480" s="56"/>
      <c r="E480" s="56"/>
      <c r="F480" s="67"/>
      <c r="G480" s="67"/>
      <c r="H480" s="56"/>
      <c r="I480" s="56"/>
      <c r="J480" s="56"/>
      <c r="K480" s="56"/>
      <c r="L480" s="56"/>
      <c r="M480" s="56"/>
      <c r="N480" s="56"/>
      <c r="O480" s="56"/>
      <c r="P480" s="56"/>
      <c r="Q480" s="56"/>
      <c r="R480" s="56"/>
      <c r="S480" s="56"/>
      <c r="T480" s="56"/>
      <c r="U480" s="56"/>
      <c r="V480" s="56"/>
      <c r="W480" s="56"/>
      <c r="X480" s="56"/>
      <c r="Y480" s="56"/>
    </row>
    <row r="481">
      <c r="A481" s="56"/>
      <c r="B481" s="56"/>
      <c r="C481" s="56"/>
      <c r="D481" s="56"/>
      <c r="E481" s="56"/>
      <c r="F481" s="67"/>
      <c r="G481" s="67"/>
      <c r="H481" s="56"/>
      <c r="I481" s="56"/>
      <c r="J481" s="56"/>
      <c r="K481" s="56"/>
      <c r="L481" s="56"/>
      <c r="M481" s="56"/>
      <c r="N481" s="56"/>
      <c r="O481" s="56"/>
      <c r="P481" s="56"/>
      <c r="Q481" s="56"/>
      <c r="R481" s="56"/>
      <c r="S481" s="56"/>
      <c r="T481" s="56"/>
      <c r="U481" s="56"/>
      <c r="V481" s="56"/>
      <c r="W481" s="56"/>
      <c r="X481" s="56"/>
      <c r="Y481" s="56"/>
    </row>
    <row r="482">
      <c r="A482" s="56"/>
      <c r="B482" s="56"/>
      <c r="C482" s="56"/>
      <c r="D482" s="56"/>
      <c r="E482" s="56"/>
      <c r="F482" s="67"/>
      <c r="G482" s="67"/>
      <c r="H482" s="56"/>
      <c r="I482" s="56"/>
      <c r="J482" s="56"/>
      <c r="K482" s="56"/>
      <c r="L482" s="56"/>
      <c r="M482" s="56"/>
      <c r="N482" s="56"/>
      <c r="O482" s="56"/>
      <c r="P482" s="56"/>
      <c r="Q482" s="56"/>
      <c r="R482" s="56"/>
      <c r="S482" s="56"/>
      <c r="T482" s="56"/>
      <c r="U482" s="56"/>
      <c r="V482" s="56"/>
      <c r="W482" s="56"/>
      <c r="X482" s="56"/>
      <c r="Y482" s="56"/>
    </row>
    <row r="483">
      <c r="A483" s="56"/>
      <c r="B483" s="56"/>
      <c r="C483" s="56"/>
      <c r="D483" s="56"/>
      <c r="E483" s="56"/>
      <c r="F483" s="67"/>
      <c r="G483" s="67"/>
      <c r="H483" s="56"/>
      <c r="I483" s="56"/>
      <c r="J483" s="56"/>
      <c r="K483" s="56"/>
      <c r="L483" s="56"/>
      <c r="M483" s="56"/>
      <c r="N483" s="56"/>
      <c r="O483" s="56"/>
      <c r="P483" s="56"/>
      <c r="Q483" s="56"/>
      <c r="R483" s="56"/>
      <c r="S483" s="56"/>
      <c r="T483" s="56"/>
      <c r="U483" s="56"/>
      <c r="V483" s="56"/>
      <c r="W483" s="56"/>
      <c r="X483" s="56"/>
      <c r="Y483" s="56"/>
    </row>
    <row r="484">
      <c r="A484" s="56"/>
      <c r="B484" s="56"/>
      <c r="C484" s="56"/>
      <c r="D484" s="56"/>
      <c r="E484" s="56"/>
      <c r="F484" s="67"/>
      <c r="G484" s="67"/>
      <c r="H484" s="56"/>
      <c r="I484" s="56"/>
      <c r="J484" s="56"/>
      <c r="K484" s="56"/>
      <c r="L484" s="56"/>
      <c r="M484" s="56"/>
      <c r="N484" s="56"/>
      <c r="O484" s="56"/>
      <c r="P484" s="56"/>
      <c r="Q484" s="56"/>
      <c r="R484" s="56"/>
      <c r="S484" s="56"/>
      <c r="T484" s="56"/>
      <c r="U484" s="56"/>
      <c r="V484" s="56"/>
      <c r="W484" s="56"/>
      <c r="X484" s="56"/>
      <c r="Y484" s="56"/>
    </row>
    <row r="485">
      <c r="A485" s="56"/>
      <c r="B485" s="56"/>
      <c r="C485" s="56"/>
      <c r="D485" s="56"/>
      <c r="E485" s="56"/>
      <c r="F485" s="67"/>
      <c r="G485" s="67"/>
      <c r="H485" s="56"/>
      <c r="I485" s="56"/>
      <c r="J485" s="56"/>
      <c r="K485" s="56"/>
      <c r="L485" s="56"/>
      <c r="M485" s="56"/>
      <c r="N485" s="56"/>
      <c r="O485" s="56"/>
      <c r="P485" s="56"/>
      <c r="Q485" s="56"/>
      <c r="R485" s="56"/>
      <c r="S485" s="56"/>
      <c r="T485" s="56"/>
      <c r="U485" s="56"/>
      <c r="V485" s="56"/>
      <c r="W485" s="56"/>
      <c r="X485" s="56"/>
      <c r="Y485" s="56"/>
    </row>
    <row r="486">
      <c r="A486" s="56"/>
      <c r="B486" s="56"/>
      <c r="C486" s="56"/>
      <c r="D486" s="56"/>
      <c r="E486" s="56"/>
      <c r="F486" s="67"/>
      <c r="G486" s="67"/>
      <c r="H486" s="56"/>
      <c r="I486" s="56"/>
      <c r="J486" s="56"/>
      <c r="K486" s="56"/>
      <c r="L486" s="56"/>
      <c r="M486" s="56"/>
      <c r="N486" s="56"/>
      <c r="O486" s="56"/>
      <c r="P486" s="56"/>
      <c r="Q486" s="56"/>
      <c r="R486" s="56"/>
      <c r="S486" s="56"/>
      <c r="T486" s="56"/>
      <c r="U486" s="56"/>
      <c r="V486" s="56"/>
      <c r="W486" s="56"/>
      <c r="X486" s="56"/>
      <c r="Y486" s="56"/>
    </row>
    <row r="487">
      <c r="A487" s="56"/>
      <c r="B487" s="56"/>
      <c r="C487" s="56"/>
      <c r="D487" s="56"/>
      <c r="E487" s="56"/>
      <c r="F487" s="67"/>
      <c r="G487" s="67"/>
      <c r="H487" s="56"/>
      <c r="I487" s="56"/>
      <c r="J487" s="56"/>
      <c r="K487" s="56"/>
      <c r="L487" s="56"/>
      <c r="M487" s="56"/>
      <c r="N487" s="56"/>
      <c r="O487" s="56"/>
      <c r="P487" s="56"/>
      <c r="Q487" s="56"/>
      <c r="R487" s="56"/>
      <c r="S487" s="56"/>
      <c r="T487" s="56"/>
      <c r="U487" s="56"/>
      <c r="V487" s="56"/>
      <c r="W487" s="56"/>
      <c r="X487" s="56"/>
      <c r="Y487" s="56"/>
    </row>
    <row r="488">
      <c r="A488" s="56"/>
      <c r="B488" s="56"/>
      <c r="C488" s="56"/>
      <c r="D488" s="56"/>
      <c r="E488" s="56"/>
      <c r="F488" s="67"/>
      <c r="G488" s="67"/>
      <c r="H488" s="56"/>
      <c r="I488" s="56"/>
      <c r="J488" s="56"/>
      <c r="K488" s="56"/>
      <c r="L488" s="56"/>
      <c r="M488" s="56"/>
      <c r="N488" s="56"/>
      <c r="O488" s="56"/>
      <c r="P488" s="56"/>
      <c r="Q488" s="56"/>
      <c r="R488" s="56"/>
      <c r="S488" s="56"/>
      <c r="T488" s="56"/>
      <c r="U488" s="56"/>
      <c r="V488" s="56"/>
      <c r="W488" s="56"/>
      <c r="X488" s="56"/>
      <c r="Y488" s="56"/>
    </row>
    <row r="489">
      <c r="A489" s="56"/>
      <c r="B489" s="56"/>
      <c r="C489" s="56"/>
      <c r="D489" s="56"/>
      <c r="E489" s="56"/>
      <c r="F489" s="67"/>
      <c r="G489" s="67"/>
      <c r="H489" s="56"/>
      <c r="I489" s="56"/>
      <c r="J489" s="56"/>
      <c r="K489" s="56"/>
      <c r="L489" s="56"/>
      <c r="M489" s="56"/>
      <c r="N489" s="56"/>
      <c r="O489" s="56"/>
      <c r="P489" s="56"/>
      <c r="Q489" s="56"/>
      <c r="R489" s="56"/>
      <c r="S489" s="56"/>
      <c r="T489" s="56"/>
      <c r="U489" s="56"/>
      <c r="V489" s="56"/>
      <c r="W489" s="56"/>
      <c r="X489" s="56"/>
      <c r="Y489" s="56"/>
    </row>
    <row r="490">
      <c r="A490" s="56"/>
      <c r="B490" s="56"/>
      <c r="C490" s="56"/>
      <c r="D490" s="56"/>
      <c r="E490" s="56"/>
      <c r="F490" s="67"/>
      <c r="G490" s="67"/>
      <c r="H490" s="56"/>
      <c r="I490" s="56"/>
      <c r="J490" s="56"/>
      <c r="K490" s="56"/>
      <c r="L490" s="56"/>
      <c r="M490" s="56"/>
      <c r="N490" s="56"/>
      <c r="O490" s="56"/>
      <c r="P490" s="56"/>
      <c r="Q490" s="56"/>
      <c r="R490" s="56"/>
      <c r="S490" s="56"/>
      <c r="T490" s="56"/>
      <c r="U490" s="56"/>
      <c r="V490" s="56"/>
      <c r="W490" s="56"/>
      <c r="X490" s="56"/>
      <c r="Y490" s="56"/>
    </row>
    <row r="491">
      <c r="A491" s="56"/>
      <c r="B491" s="56"/>
      <c r="C491" s="56"/>
      <c r="D491" s="56"/>
      <c r="E491" s="56"/>
      <c r="F491" s="67"/>
      <c r="G491" s="67"/>
      <c r="H491" s="56"/>
      <c r="I491" s="56"/>
      <c r="J491" s="56"/>
      <c r="K491" s="56"/>
      <c r="L491" s="56"/>
      <c r="M491" s="56"/>
      <c r="N491" s="56"/>
      <c r="O491" s="56"/>
      <c r="P491" s="56"/>
      <c r="Q491" s="56"/>
      <c r="R491" s="56"/>
      <c r="S491" s="56"/>
      <c r="T491" s="56"/>
      <c r="U491" s="56"/>
      <c r="V491" s="56"/>
      <c r="W491" s="56"/>
      <c r="X491" s="56"/>
      <c r="Y491" s="56"/>
    </row>
    <row r="492">
      <c r="A492" s="56"/>
      <c r="B492" s="56"/>
      <c r="C492" s="56"/>
      <c r="D492" s="56"/>
      <c r="E492" s="56"/>
      <c r="F492" s="67"/>
      <c r="G492" s="67"/>
      <c r="H492" s="56"/>
      <c r="I492" s="56"/>
      <c r="J492" s="56"/>
      <c r="K492" s="56"/>
      <c r="L492" s="56"/>
      <c r="M492" s="56"/>
      <c r="N492" s="56"/>
      <c r="O492" s="56"/>
      <c r="P492" s="56"/>
      <c r="Q492" s="56"/>
      <c r="R492" s="56"/>
      <c r="S492" s="56"/>
      <c r="T492" s="56"/>
      <c r="U492" s="56"/>
      <c r="V492" s="56"/>
      <c r="W492" s="56"/>
      <c r="X492" s="56"/>
      <c r="Y492" s="56"/>
    </row>
    <row r="493">
      <c r="A493" s="56"/>
      <c r="B493" s="56"/>
      <c r="C493" s="56"/>
      <c r="D493" s="56"/>
      <c r="E493" s="56"/>
      <c r="F493" s="67"/>
      <c r="G493" s="67"/>
      <c r="H493" s="56"/>
      <c r="I493" s="56"/>
      <c r="J493" s="56"/>
      <c r="K493" s="56"/>
      <c r="L493" s="56"/>
      <c r="M493" s="56"/>
      <c r="N493" s="56"/>
      <c r="O493" s="56"/>
      <c r="P493" s="56"/>
      <c r="Q493" s="56"/>
      <c r="R493" s="56"/>
      <c r="S493" s="56"/>
      <c r="T493" s="56"/>
      <c r="U493" s="56"/>
      <c r="V493" s="56"/>
      <c r="W493" s="56"/>
      <c r="X493" s="56"/>
      <c r="Y493" s="56"/>
    </row>
    <row r="494">
      <c r="A494" s="56"/>
      <c r="B494" s="56"/>
      <c r="C494" s="56"/>
      <c r="D494" s="56"/>
      <c r="E494" s="56"/>
      <c r="F494" s="67"/>
      <c r="G494" s="67"/>
      <c r="H494" s="56"/>
      <c r="I494" s="56"/>
      <c r="J494" s="56"/>
      <c r="K494" s="56"/>
      <c r="L494" s="56"/>
      <c r="M494" s="56"/>
      <c r="N494" s="56"/>
      <c r="O494" s="56"/>
      <c r="P494" s="56"/>
      <c r="Q494" s="56"/>
      <c r="R494" s="56"/>
      <c r="S494" s="56"/>
      <c r="T494" s="56"/>
      <c r="U494" s="56"/>
      <c r="V494" s="56"/>
      <c r="W494" s="56"/>
      <c r="X494" s="56"/>
      <c r="Y494" s="56"/>
    </row>
    <row r="495">
      <c r="A495" s="56"/>
      <c r="B495" s="56"/>
      <c r="C495" s="56"/>
      <c r="D495" s="56"/>
      <c r="E495" s="56"/>
      <c r="F495" s="67"/>
      <c r="G495" s="67"/>
      <c r="H495" s="56"/>
      <c r="I495" s="56"/>
      <c r="J495" s="56"/>
      <c r="K495" s="56"/>
      <c r="L495" s="56"/>
      <c r="M495" s="56"/>
      <c r="N495" s="56"/>
      <c r="O495" s="56"/>
      <c r="P495" s="56"/>
      <c r="Q495" s="56"/>
      <c r="R495" s="56"/>
      <c r="S495" s="56"/>
      <c r="T495" s="56"/>
      <c r="U495" s="56"/>
      <c r="V495" s="56"/>
      <c r="W495" s="56"/>
      <c r="X495" s="56"/>
      <c r="Y495" s="56"/>
    </row>
    <row r="496">
      <c r="A496" s="56"/>
      <c r="B496" s="56"/>
      <c r="C496" s="56"/>
      <c r="D496" s="56"/>
      <c r="E496" s="56"/>
      <c r="F496" s="67"/>
      <c r="G496" s="67"/>
      <c r="H496" s="56"/>
      <c r="I496" s="56"/>
      <c r="J496" s="56"/>
      <c r="K496" s="56"/>
      <c r="L496" s="56"/>
      <c r="M496" s="56"/>
      <c r="N496" s="56"/>
      <c r="O496" s="56"/>
      <c r="P496" s="56"/>
      <c r="Q496" s="56"/>
      <c r="R496" s="56"/>
      <c r="S496" s="56"/>
      <c r="T496" s="56"/>
      <c r="U496" s="56"/>
      <c r="V496" s="56"/>
      <c r="W496" s="56"/>
      <c r="X496" s="56"/>
      <c r="Y496" s="56"/>
    </row>
    <row r="497">
      <c r="A497" s="56"/>
      <c r="B497" s="56"/>
      <c r="C497" s="56"/>
      <c r="D497" s="56"/>
      <c r="E497" s="56"/>
      <c r="F497" s="67"/>
      <c r="G497" s="67"/>
      <c r="H497" s="56"/>
      <c r="I497" s="56"/>
      <c r="J497" s="56"/>
      <c r="K497" s="56"/>
      <c r="L497" s="56"/>
      <c r="M497" s="56"/>
      <c r="N497" s="56"/>
      <c r="O497" s="56"/>
      <c r="P497" s="56"/>
      <c r="Q497" s="56"/>
      <c r="R497" s="56"/>
      <c r="S497" s="56"/>
      <c r="T497" s="56"/>
      <c r="U497" s="56"/>
      <c r="V497" s="56"/>
      <c r="W497" s="56"/>
      <c r="X497" s="56"/>
      <c r="Y497" s="56"/>
    </row>
    <row r="498">
      <c r="A498" s="56"/>
      <c r="B498" s="56"/>
      <c r="C498" s="56"/>
      <c r="D498" s="56"/>
      <c r="E498" s="56"/>
      <c r="F498" s="67"/>
      <c r="G498" s="67"/>
      <c r="H498" s="56"/>
      <c r="I498" s="56"/>
      <c r="J498" s="56"/>
      <c r="K498" s="56"/>
      <c r="L498" s="56"/>
      <c r="M498" s="56"/>
      <c r="N498" s="56"/>
      <c r="O498" s="56"/>
      <c r="P498" s="56"/>
      <c r="Q498" s="56"/>
      <c r="R498" s="56"/>
      <c r="S498" s="56"/>
      <c r="T498" s="56"/>
      <c r="U498" s="56"/>
      <c r="V498" s="56"/>
      <c r="W498" s="56"/>
      <c r="X498" s="56"/>
      <c r="Y498" s="56"/>
    </row>
    <row r="499">
      <c r="A499" s="56"/>
      <c r="B499" s="56"/>
      <c r="C499" s="56"/>
      <c r="D499" s="56"/>
      <c r="E499" s="56"/>
      <c r="F499" s="67"/>
      <c r="G499" s="67"/>
      <c r="H499" s="56"/>
      <c r="I499" s="56"/>
      <c r="J499" s="56"/>
      <c r="K499" s="56"/>
      <c r="L499" s="56"/>
      <c r="M499" s="56"/>
      <c r="N499" s="56"/>
      <c r="O499" s="56"/>
      <c r="P499" s="56"/>
      <c r="Q499" s="56"/>
      <c r="R499" s="56"/>
      <c r="S499" s="56"/>
      <c r="T499" s="56"/>
      <c r="U499" s="56"/>
      <c r="V499" s="56"/>
      <c r="W499" s="56"/>
      <c r="X499" s="56"/>
      <c r="Y499" s="56"/>
    </row>
    <row r="500">
      <c r="A500" s="56"/>
      <c r="B500" s="56"/>
      <c r="C500" s="56"/>
      <c r="D500" s="56"/>
      <c r="E500" s="56"/>
      <c r="F500" s="67"/>
      <c r="G500" s="67"/>
      <c r="H500" s="56"/>
      <c r="I500" s="56"/>
      <c r="J500" s="56"/>
      <c r="K500" s="56"/>
      <c r="L500" s="56"/>
      <c r="M500" s="56"/>
      <c r="N500" s="56"/>
      <c r="O500" s="56"/>
      <c r="P500" s="56"/>
      <c r="Q500" s="56"/>
      <c r="R500" s="56"/>
      <c r="S500" s="56"/>
      <c r="T500" s="56"/>
      <c r="U500" s="56"/>
      <c r="V500" s="56"/>
      <c r="W500" s="56"/>
      <c r="X500" s="56"/>
      <c r="Y500" s="56"/>
    </row>
    <row r="501">
      <c r="A501" s="56"/>
      <c r="B501" s="56"/>
      <c r="C501" s="56"/>
      <c r="D501" s="56"/>
      <c r="E501" s="56"/>
      <c r="F501" s="67"/>
      <c r="G501" s="67"/>
      <c r="H501" s="56"/>
      <c r="I501" s="56"/>
      <c r="J501" s="56"/>
      <c r="K501" s="56"/>
      <c r="L501" s="56"/>
      <c r="M501" s="56"/>
      <c r="N501" s="56"/>
      <c r="O501" s="56"/>
      <c r="P501" s="56"/>
      <c r="Q501" s="56"/>
      <c r="R501" s="56"/>
      <c r="S501" s="56"/>
      <c r="T501" s="56"/>
      <c r="U501" s="56"/>
      <c r="V501" s="56"/>
      <c r="W501" s="56"/>
      <c r="X501" s="56"/>
      <c r="Y501" s="56"/>
    </row>
    <row r="502">
      <c r="A502" s="56"/>
      <c r="B502" s="56"/>
      <c r="C502" s="56"/>
      <c r="D502" s="56"/>
      <c r="E502" s="56"/>
      <c r="F502" s="67"/>
      <c r="G502" s="67"/>
      <c r="H502" s="56"/>
      <c r="I502" s="56"/>
      <c r="J502" s="56"/>
      <c r="K502" s="56"/>
      <c r="L502" s="56"/>
      <c r="M502" s="56"/>
      <c r="N502" s="56"/>
      <c r="O502" s="56"/>
      <c r="P502" s="56"/>
      <c r="Q502" s="56"/>
      <c r="R502" s="56"/>
      <c r="S502" s="56"/>
      <c r="T502" s="56"/>
      <c r="U502" s="56"/>
      <c r="V502" s="56"/>
      <c r="W502" s="56"/>
      <c r="X502" s="56"/>
      <c r="Y502" s="56"/>
    </row>
    <row r="503">
      <c r="A503" s="56"/>
      <c r="B503" s="56"/>
      <c r="C503" s="56"/>
      <c r="D503" s="56"/>
      <c r="E503" s="56"/>
      <c r="F503" s="67"/>
      <c r="G503" s="67"/>
      <c r="H503" s="56"/>
      <c r="I503" s="56"/>
      <c r="J503" s="56"/>
      <c r="K503" s="56"/>
      <c r="L503" s="56"/>
      <c r="M503" s="56"/>
      <c r="N503" s="56"/>
      <c r="O503" s="56"/>
      <c r="P503" s="56"/>
      <c r="Q503" s="56"/>
      <c r="R503" s="56"/>
      <c r="S503" s="56"/>
      <c r="T503" s="56"/>
      <c r="U503" s="56"/>
      <c r="V503" s="56"/>
      <c r="W503" s="56"/>
      <c r="X503" s="56"/>
      <c r="Y503" s="56"/>
    </row>
    <row r="504">
      <c r="A504" s="56"/>
      <c r="B504" s="56"/>
      <c r="C504" s="56"/>
      <c r="D504" s="56"/>
      <c r="E504" s="56"/>
      <c r="F504" s="67"/>
      <c r="G504" s="67"/>
      <c r="H504" s="56"/>
      <c r="I504" s="56"/>
      <c r="J504" s="56"/>
      <c r="K504" s="56"/>
      <c r="L504" s="56"/>
      <c r="M504" s="56"/>
      <c r="N504" s="56"/>
      <c r="O504" s="56"/>
      <c r="P504" s="56"/>
      <c r="Q504" s="56"/>
      <c r="R504" s="56"/>
      <c r="S504" s="56"/>
      <c r="T504" s="56"/>
      <c r="U504" s="56"/>
      <c r="V504" s="56"/>
      <c r="W504" s="56"/>
      <c r="X504" s="56"/>
      <c r="Y504" s="56"/>
    </row>
    <row r="505">
      <c r="A505" s="56"/>
      <c r="B505" s="56"/>
      <c r="C505" s="56"/>
      <c r="D505" s="56"/>
      <c r="E505" s="56"/>
      <c r="F505" s="67"/>
      <c r="G505" s="67"/>
      <c r="H505" s="56"/>
      <c r="I505" s="56"/>
      <c r="J505" s="56"/>
      <c r="K505" s="56"/>
      <c r="L505" s="56"/>
      <c r="M505" s="56"/>
      <c r="N505" s="56"/>
      <c r="O505" s="56"/>
      <c r="P505" s="56"/>
      <c r="Q505" s="56"/>
      <c r="R505" s="56"/>
      <c r="S505" s="56"/>
      <c r="T505" s="56"/>
      <c r="U505" s="56"/>
      <c r="V505" s="56"/>
      <c r="W505" s="56"/>
      <c r="X505" s="56"/>
      <c r="Y505" s="56"/>
    </row>
    <row r="506">
      <c r="A506" s="56"/>
      <c r="B506" s="56"/>
      <c r="C506" s="56"/>
      <c r="D506" s="56"/>
      <c r="E506" s="56"/>
      <c r="F506" s="67"/>
      <c r="G506" s="67"/>
      <c r="H506" s="56"/>
      <c r="I506" s="56"/>
      <c r="J506" s="56"/>
      <c r="K506" s="56"/>
      <c r="L506" s="56"/>
      <c r="M506" s="56"/>
      <c r="N506" s="56"/>
      <c r="O506" s="56"/>
      <c r="P506" s="56"/>
      <c r="Q506" s="56"/>
      <c r="R506" s="56"/>
      <c r="S506" s="56"/>
      <c r="T506" s="56"/>
      <c r="U506" s="56"/>
      <c r="V506" s="56"/>
      <c r="W506" s="56"/>
      <c r="X506" s="56"/>
      <c r="Y506" s="56"/>
    </row>
    <row r="507">
      <c r="A507" s="56"/>
      <c r="B507" s="56"/>
      <c r="C507" s="56"/>
      <c r="D507" s="56"/>
      <c r="E507" s="56"/>
      <c r="F507" s="67"/>
      <c r="G507" s="67"/>
      <c r="H507" s="56"/>
      <c r="I507" s="56"/>
      <c r="J507" s="56"/>
      <c r="K507" s="56"/>
      <c r="L507" s="56"/>
      <c r="M507" s="56"/>
      <c r="N507" s="56"/>
      <c r="O507" s="56"/>
      <c r="P507" s="56"/>
      <c r="Q507" s="56"/>
      <c r="R507" s="56"/>
      <c r="S507" s="56"/>
      <c r="T507" s="56"/>
      <c r="U507" s="56"/>
      <c r="V507" s="56"/>
      <c r="W507" s="56"/>
      <c r="X507" s="56"/>
      <c r="Y507" s="56"/>
    </row>
    <row r="508">
      <c r="A508" s="56"/>
      <c r="B508" s="56"/>
      <c r="C508" s="56"/>
      <c r="D508" s="56"/>
      <c r="E508" s="56"/>
      <c r="F508" s="67"/>
      <c r="G508" s="67"/>
      <c r="H508" s="56"/>
      <c r="I508" s="56"/>
      <c r="J508" s="56"/>
      <c r="K508" s="56"/>
      <c r="L508" s="56"/>
      <c r="M508" s="56"/>
      <c r="N508" s="56"/>
      <c r="O508" s="56"/>
      <c r="P508" s="56"/>
      <c r="Q508" s="56"/>
      <c r="R508" s="56"/>
      <c r="S508" s="56"/>
      <c r="T508" s="56"/>
      <c r="U508" s="56"/>
      <c r="V508" s="56"/>
      <c r="W508" s="56"/>
      <c r="X508" s="56"/>
      <c r="Y508" s="56"/>
    </row>
    <row r="509">
      <c r="A509" s="56"/>
      <c r="B509" s="56"/>
      <c r="C509" s="56"/>
      <c r="D509" s="56"/>
      <c r="E509" s="56"/>
      <c r="F509" s="67"/>
      <c r="G509" s="67"/>
      <c r="H509" s="56"/>
      <c r="I509" s="56"/>
      <c r="J509" s="56"/>
      <c r="K509" s="56"/>
      <c r="L509" s="56"/>
      <c r="M509" s="56"/>
      <c r="N509" s="56"/>
      <c r="O509" s="56"/>
      <c r="P509" s="56"/>
      <c r="Q509" s="56"/>
      <c r="R509" s="56"/>
      <c r="S509" s="56"/>
      <c r="T509" s="56"/>
      <c r="U509" s="56"/>
      <c r="V509" s="56"/>
      <c r="W509" s="56"/>
      <c r="X509" s="56"/>
      <c r="Y509" s="56"/>
    </row>
    <row r="510">
      <c r="A510" s="56"/>
      <c r="B510" s="56"/>
      <c r="C510" s="56"/>
      <c r="D510" s="56"/>
      <c r="E510" s="56"/>
      <c r="F510" s="67"/>
      <c r="G510" s="67"/>
      <c r="H510" s="56"/>
      <c r="I510" s="56"/>
      <c r="J510" s="56"/>
      <c r="K510" s="56"/>
      <c r="L510" s="56"/>
      <c r="M510" s="56"/>
      <c r="N510" s="56"/>
      <c r="O510" s="56"/>
      <c r="P510" s="56"/>
      <c r="Q510" s="56"/>
      <c r="R510" s="56"/>
      <c r="S510" s="56"/>
      <c r="T510" s="56"/>
      <c r="U510" s="56"/>
      <c r="V510" s="56"/>
      <c r="W510" s="56"/>
      <c r="X510" s="56"/>
      <c r="Y510" s="56"/>
    </row>
    <row r="511">
      <c r="A511" s="56"/>
      <c r="B511" s="56"/>
      <c r="C511" s="56"/>
      <c r="D511" s="56"/>
      <c r="E511" s="56"/>
      <c r="F511" s="67"/>
      <c r="G511" s="67"/>
      <c r="H511" s="56"/>
      <c r="I511" s="56"/>
      <c r="J511" s="56"/>
      <c r="K511" s="56"/>
      <c r="L511" s="56"/>
      <c r="M511" s="56"/>
      <c r="N511" s="56"/>
      <c r="O511" s="56"/>
      <c r="P511" s="56"/>
      <c r="Q511" s="56"/>
      <c r="R511" s="56"/>
      <c r="S511" s="56"/>
      <c r="T511" s="56"/>
      <c r="U511" s="56"/>
      <c r="V511" s="56"/>
      <c r="W511" s="56"/>
      <c r="X511" s="56"/>
      <c r="Y511" s="56"/>
    </row>
    <row r="512">
      <c r="A512" s="56"/>
      <c r="B512" s="56"/>
      <c r="C512" s="56"/>
      <c r="D512" s="56"/>
      <c r="E512" s="56"/>
      <c r="F512" s="67"/>
      <c r="G512" s="67"/>
      <c r="H512" s="56"/>
      <c r="I512" s="56"/>
      <c r="J512" s="56"/>
      <c r="K512" s="56"/>
      <c r="L512" s="56"/>
      <c r="M512" s="56"/>
      <c r="N512" s="56"/>
      <c r="O512" s="56"/>
      <c r="P512" s="56"/>
      <c r="Q512" s="56"/>
      <c r="R512" s="56"/>
      <c r="S512" s="56"/>
      <c r="T512" s="56"/>
      <c r="U512" s="56"/>
      <c r="V512" s="56"/>
      <c r="W512" s="56"/>
      <c r="X512" s="56"/>
      <c r="Y512" s="56"/>
    </row>
    <row r="513">
      <c r="A513" s="56"/>
      <c r="B513" s="56"/>
      <c r="C513" s="56"/>
      <c r="D513" s="56"/>
      <c r="E513" s="56"/>
      <c r="F513" s="67"/>
      <c r="G513" s="67"/>
      <c r="H513" s="56"/>
      <c r="I513" s="56"/>
      <c r="J513" s="56"/>
      <c r="K513" s="56"/>
      <c r="L513" s="56"/>
      <c r="M513" s="56"/>
      <c r="N513" s="56"/>
      <c r="O513" s="56"/>
      <c r="P513" s="56"/>
      <c r="Q513" s="56"/>
      <c r="R513" s="56"/>
      <c r="S513" s="56"/>
      <c r="T513" s="56"/>
      <c r="U513" s="56"/>
      <c r="V513" s="56"/>
      <c r="W513" s="56"/>
      <c r="X513" s="56"/>
      <c r="Y513" s="56"/>
    </row>
    <row r="514">
      <c r="A514" s="56"/>
      <c r="B514" s="56"/>
      <c r="C514" s="56"/>
      <c r="D514" s="56"/>
      <c r="E514" s="56"/>
      <c r="F514" s="67"/>
      <c r="G514" s="67"/>
      <c r="H514" s="56"/>
      <c r="I514" s="56"/>
      <c r="J514" s="56"/>
      <c r="K514" s="56"/>
      <c r="L514" s="56"/>
      <c r="M514" s="56"/>
      <c r="N514" s="56"/>
      <c r="O514" s="56"/>
      <c r="P514" s="56"/>
      <c r="Q514" s="56"/>
      <c r="R514" s="56"/>
      <c r="S514" s="56"/>
      <c r="T514" s="56"/>
      <c r="U514" s="56"/>
      <c r="V514" s="56"/>
      <c r="W514" s="56"/>
      <c r="X514" s="56"/>
      <c r="Y514" s="56"/>
    </row>
    <row r="515">
      <c r="A515" s="56"/>
      <c r="B515" s="56"/>
      <c r="C515" s="56"/>
      <c r="D515" s="56"/>
      <c r="E515" s="56"/>
      <c r="F515" s="67"/>
      <c r="G515" s="67"/>
      <c r="H515" s="56"/>
      <c r="I515" s="56"/>
      <c r="J515" s="56"/>
      <c r="K515" s="56"/>
      <c r="L515" s="56"/>
      <c r="M515" s="56"/>
      <c r="N515" s="56"/>
      <c r="O515" s="56"/>
      <c r="P515" s="56"/>
      <c r="Q515" s="56"/>
      <c r="R515" s="56"/>
      <c r="S515" s="56"/>
      <c r="T515" s="56"/>
      <c r="U515" s="56"/>
      <c r="V515" s="56"/>
      <c r="W515" s="56"/>
      <c r="X515" s="56"/>
      <c r="Y515" s="56"/>
    </row>
    <row r="516">
      <c r="A516" s="56"/>
      <c r="B516" s="56"/>
      <c r="C516" s="56"/>
      <c r="D516" s="56"/>
      <c r="E516" s="56"/>
      <c r="F516" s="67"/>
      <c r="G516" s="67"/>
      <c r="H516" s="56"/>
      <c r="I516" s="56"/>
      <c r="J516" s="56"/>
      <c r="K516" s="56"/>
      <c r="L516" s="56"/>
      <c r="M516" s="56"/>
      <c r="N516" s="56"/>
      <c r="O516" s="56"/>
      <c r="P516" s="56"/>
      <c r="Q516" s="56"/>
      <c r="R516" s="56"/>
      <c r="S516" s="56"/>
      <c r="T516" s="56"/>
      <c r="U516" s="56"/>
      <c r="V516" s="56"/>
      <c r="W516" s="56"/>
      <c r="X516" s="56"/>
      <c r="Y516" s="56"/>
    </row>
    <row r="517">
      <c r="A517" s="56"/>
      <c r="B517" s="56"/>
      <c r="C517" s="56"/>
      <c r="D517" s="56"/>
      <c r="E517" s="56"/>
      <c r="F517" s="67"/>
      <c r="G517" s="67"/>
      <c r="H517" s="56"/>
      <c r="I517" s="56"/>
      <c r="J517" s="56"/>
      <c r="K517" s="56"/>
      <c r="L517" s="56"/>
      <c r="M517" s="56"/>
      <c r="N517" s="56"/>
      <c r="O517" s="56"/>
      <c r="P517" s="56"/>
      <c r="Q517" s="56"/>
      <c r="R517" s="56"/>
      <c r="S517" s="56"/>
      <c r="T517" s="56"/>
      <c r="U517" s="56"/>
      <c r="V517" s="56"/>
      <c r="W517" s="56"/>
      <c r="X517" s="56"/>
      <c r="Y517" s="56"/>
    </row>
    <row r="518">
      <c r="A518" s="56"/>
      <c r="B518" s="56"/>
      <c r="C518" s="56"/>
      <c r="D518" s="56"/>
      <c r="E518" s="56"/>
      <c r="F518" s="67"/>
      <c r="G518" s="67"/>
      <c r="H518" s="56"/>
      <c r="I518" s="56"/>
      <c r="J518" s="56"/>
      <c r="K518" s="56"/>
      <c r="L518" s="56"/>
      <c r="M518" s="56"/>
      <c r="N518" s="56"/>
      <c r="O518" s="56"/>
      <c r="P518" s="56"/>
      <c r="Q518" s="56"/>
      <c r="R518" s="56"/>
      <c r="S518" s="56"/>
      <c r="T518" s="56"/>
      <c r="U518" s="56"/>
      <c r="V518" s="56"/>
      <c r="W518" s="56"/>
      <c r="X518" s="56"/>
      <c r="Y518" s="56"/>
    </row>
    <row r="519">
      <c r="A519" s="56"/>
      <c r="B519" s="56"/>
      <c r="C519" s="56"/>
      <c r="D519" s="56"/>
      <c r="E519" s="56"/>
      <c r="F519" s="67"/>
      <c r="G519" s="67"/>
      <c r="H519" s="56"/>
      <c r="I519" s="56"/>
      <c r="J519" s="56"/>
      <c r="K519" s="56"/>
      <c r="L519" s="56"/>
      <c r="M519" s="56"/>
      <c r="N519" s="56"/>
      <c r="O519" s="56"/>
      <c r="P519" s="56"/>
      <c r="Q519" s="56"/>
      <c r="R519" s="56"/>
      <c r="S519" s="56"/>
      <c r="T519" s="56"/>
      <c r="U519" s="56"/>
      <c r="V519" s="56"/>
      <c r="W519" s="56"/>
      <c r="X519" s="56"/>
      <c r="Y519" s="56"/>
    </row>
    <row r="520">
      <c r="A520" s="56"/>
      <c r="B520" s="56"/>
      <c r="C520" s="56"/>
      <c r="D520" s="56"/>
      <c r="E520" s="56"/>
      <c r="F520" s="67"/>
      <c r="G520" s="67"/>
      <c r="H520" s="56"/>
      <c r="I520" s="56"/>
      <c r="J520" s="56"/>
      <c r="K520" s="56"/>
      <c r="L520" s="56"/>
      <c r="M520" s="56"/>
      <c r="N520" s="56"/>
      <c r="O520" s="56"/>
      <c r="P520" s="56"/>
      <c r="Q520" s="56"/>
      <c r="R520" s="56"/>
      <c r="S520" s="56"/>
      <c r="T520" s="56"/>
      <c r="U520" s="56"/>
      <c r="V520" s="56"/>
      <c r="W520" s="56"/>
      <c r="X520" s="56"/>
      <c r="Y520" s="56"/>
    </row>
    <row r="521">
      <c r="A521" s="56"/>
      <c r="B521" s="56"/>
      <c r="C521" s="56"/>
      <c r="D521" s="56"/>
      <c r="E521" s="56"/>
      <c r="F521" s="67"/>
      <c r="G521" s="67"/>
      <c r="H521" s="56"/>
      <c r="I521" s="56"/>
      <c r="J521" s="56"/>
      <c r="K521" s="56"/>
      <c r="L521" s="56"/>
      <c r="M521" s="56"/>
      <c r="N521" s="56"/>
      <c r="O521" s="56"/>
      <c r="P521" s="56"/>
      <c r="Q521" s="56"/>
      <c r="R521" s="56"/>
      <c r="S521" s="56"/>
      <c r="T521" s="56"/>
      <c r="U521" s="56"/>
      <c r="V521" s="56"/>
      <c r="W521" s="56"/>
      <c r="X521" s="56"/>
      <c r="Y521" s="56"/>
    </row>
    <row r="522">
      <c r="A522" s="56"/>
      <c r="B522" s="56"/>
      <c r="C522" s="56"/>
      <c r="D522" s="56"/>
      <c r="E522" s="56"/>
      <c r="F522" s="67"/>
      <c r="G522" s="67"/>
      <c r="H522" s="56"/>
      <c r="I522" s="56"/>
      <c r="J522" s="56"/>
      <c r="K522" s="56"/>
      <c r="L522" s="56"/>
      <c r="M522" s="56"/>
      <c r="N522" s="56"/>
      <c r="O522" s="56"/>
      <c r="P522" s="56"/>
      <c r="Q522" s="56"/>
      <c r="R522" s="56"/>
      <c r="S522" s="56"/>
      <c r="T522" s="56"/>
      <c r="U522" s="56"/>
      <c r="V522" s="56"/>
      <c r="W522" s="56"/>
      <c r="X522" s="56"/>
      <c r="Y522" s="56"/>
    </row>
    <row r="523">
      <c r="A523" s="56"/>
      <c r="B523" s="56"/>
      <c r="C523" s="56"/>
      <c r="D523" s="56"/>
      <c r="E523" s="56"/>
      <c r="F523" s="67"/>
      <c r="G523" s="67"/>
      <c r="H523" s="56"/>
      <c r="I523" s="56"/>
      <c r="J523" s="56"/>
      <c r="K523" s="56"/>
      <c r="L523" s="56"/>
      <c r="M523" s="56"/>
      <c r="N523" s="56"/>
      <c r="O523" s="56"/>
      <c r="P523" s="56"/>
      <c r="Q523" s="56"/>
      <c r="R523" s="56"/>
      <c r="S523" s="56"/>
      <c r="T523" s="56"/>
      <c r="U523" s="56"/>
      <c r="V523" s="56"/>
      <c r="W523" s="56"/>
      <c r="X523" s="56"/>
      <c r="Y523" s="56"/>
    </row>
    <row r="524">
      <c r="A524" s="56"/>
      <c r="B524" s="56"/>
      <c r="C524" s="56"/>
      <c r="D524" s="56"/>
      <c r="E524" s="56"/>
      <c r="F524" s="67"/>
      <c r="G524" s="67"/>
      <c r="H524" s="56"/>
      <c r="I524" s="56"/>
      <c r="J524" s="56"/>
      <c r="K524" s="56"/>
      <c r="L524" s="56"/>
      <c r="M524" s="56"/>
      <c r="N524" s="56"/>
      <c r="O524" s="56"/>
      <c r="P524" s="56"/>
      <c r="Q524" s="56"/>
      <c r="R524" s="56"/>
      <c r="S524" s="56"/>
      <c r="T524" s="56"/>
      <c r="U524" s="56"/>
      <c r="V524" s="56"/>
      <c r="W524" s="56"/>
      <c r="X524" s="56"/>
      <c r="Y524" s="56"/>
    </row>
    <row r="525">
      <c r="A525" s="56"/>
      <c r="B525" s="56"/>
      <c r="C525" s="56"/>
      <c r="D525" s="56"/>
      <c r="E525" s="56"/>
      <c r="F525" s="67"/>
      <c r="G525" s="67"/>
      <c r="H525" s="56"/>
      <c r="I525" s="56"/>
      <c r="J525" s="56"/>
      <c r="K525" s="56"/>
      <c r="L525" s="56"/>
      <c r="M525" s="56"/>
      <c r="N525" s="56"/>
      <c r="O525" s="56"/>
      <c r="P525" s="56"/>
      <c r="Q525" s="56"/>
      <c r="R525" s="56"/>
      <c r="S525" s="56"/>
      <c r="T525" s="56"/>
      <c r="U525" s="56"/>
      <c r="V525" s="56"/>
      <c r="W525" s="56"/>
      <c r="X525" s="56"/>
      <c r="Y525" s="56"/>
    </row>
    <row r="526">
      <c r="A526" s="56"/>
      <c r="B526" s="56"/>
      <c r="C526" s="56"/>
      <c r="D526" s="56"/>
      <c r="E526" s="56"/>
      <c r="F526" s="67"/>
      <c r="G526" s="67"/>
      <c r="H526" s="56"/>
      <c r="I526" s="56"/>
      <c r="J526" s="56"/>
      <c r="K526" s="56"/>
      <c r="L526" s="56"/>
      <c r="M526" s="56"/>
      <c r="N526" s="56"/>
      <c r="O526" s="56"/>
      <c r="P526" s="56"/>
      <c r="Q526" s="56"/>
      <c r="R526" s="56"/>
      <c r="S526" s="56"/>
      <c r="T526" s="56"/>
      <c r="U526" s="56"/>
      <c r="V526" s="56"/>
      <c r="W526" s="56"/>
      <c r="X526" s="56"/>
      <c r="Y526" s="56"/>
    </row>
    <row r="527">
      <c r="A527" s="56"/>
      <c r="B527" s="56"/>
      <c r="C527" s="56"/>
      <c r="D527" s="56"/>
      <c r="E527" s="56"/>
      <c r="F527" s="67"/>
      <c r="G527" s="67"/>
      <c r="H527" s="56"/>
      <c r="I527" s="56"/>
      <c r="J527" s="56"/>
      <c r="K527" s="56"/>
      <c r="L527" s="56"/>
      <c r="M527" s="56"/>
      <c r="N527" s="56"/>
      <c r="O527" s="56"/>
      <c r="P527" s="56"/>
      <c r="Q527" s="56"/>
      <c r="R527" s="56"/>
      <c r="S527" s="56"/>
      <c r="T527" s="56"/>
      <c r="U527" s="56"/>
      <c r="V527" s="56"/>
      <c r="W527" s="56"/>
      <c r="X527" s="56"/>
      <c r="Y527" s="56"/>
    </row>
    <row r="528">
      <c r="A528" s="56"/>
      <c r="B528" s="56"/>
      <c r="C528" s="56"/>
      <c r="D528" s="56"/>
      <c r="E528" s="56"/>
      <c r="F528" s="67"/>
      <c r="G528" s="67"/>
      <c r="H528" s="56"/>
      <c r="I528" s="56"/>
      <c r="J528" s="56"/>
      <c r="K528" s="56"/>
      <c r="L528" s="56"/>
      <c r="M528" s="56"/>
      <c r="N528" s="56"/>
      <c r="O528" s="56"/>
      <c r="P528" s="56"/>
      <c r="Q528" s="56"/>
      <c r="R528" s="56"/>
      <c r="S528" s="56"/>
      <c r="T528" s="56"/>
      <c r="U528" s="56"/>
      <c r="V528" s="56"/>
      <c r="W528" s="56"/>
      <c r="X528" s="56"/>
      <c r="Y528" s="56"/>
    </row>
    <row r="529">
      <c r="A529" s="56"/>
      <c r="B529" s="56"/>
      <c r="C529" s="56"/>
      <c r="D529" s="56"/>
      <c r="E529" s="56"/>
      <c r="F529" s="67"/>
      <c r="G529" s="67"/>
      <c r="H529" s="56"/>
      <c r="I529" s="56"/>
      <c r="J529" s="56"/>
      <c r="K529" s="56"/>
      <c r="L529" s="56"/>
      <c r="M529" s="56"/>
      <c r="N529" s="56"/>
      <c r="O529" s="56"/>
      <c r="P529" s="56"/>
      <c r="Q529" s="56"/>
      <c r="R529" s="56"/>
      <c r="S529" s="56"/>
      <c r="T529" s="56"/>
      <c r="U529" s="56"/>
      <c r="V529" s="56"/>
      <c r="W529" s="56"/>
      <c r="X529" s="56"/>
      <c r="Y529" s="56"/>
    </row>
    <row r="530">
      <c r="A530" s="56"/>
      <c r="B530" s="56"/>
      <c r="C530" s="56"/>
      <c r="D530" s="56"/>
      <c r="E530" s="56"/>
      <c r="F530" s="67"/>
      <c r="G530" s="67"/>
      <c r="H530" s="56"/>
      <c r="I530" s="56"/>
      <c r="J530" s="56"/>
      <c r="K530" s="56"/>
      <c r="L530" s="56"/>
      <c r="M530" s="56"/>
      <c r="N530" s="56"/>
      <c r="O530" s="56"/>
      <c r="P530" s="56"/>
      <c r="Q530" s="56"/>
      <c r="R530" s="56"/>
      <c r="S530" s="56"/>
      <c r="T530" s="56"/>
      <c r="U530" s="56"/>
      <c r="V530" s="56"/>
      <c r="W530" s="56"/>
      <c r="X530" s="56"/>
      <c r="Y530" s="56"/>
    </row>
    <row r="531">
      <c r="A531" s="56"/>
      <c r="B531" s="56"/>
      <c r="C531" s="56"/>
      <c r="D531" s="56"/>
      <c r="E531" s="56"/>
      <c r="F531" s="67"/>
      <c r="G531" s="67"/>
      <c r="H531" s="56"/>
      <c r="I531" s="56"/>
      <c r="J531" s="56"/>
      <c r="K531" s="56"/>
      <c r="L531" s="56"/>
      <c r="M531" s="56"/>
      <c r="N531" s="56"/>
      <c r="O531" s="56"/>
      <c r="P531" s="56"/>
      <c r="Q531" s="56"/>
      <c r="R531" s="56"/>
      <c r="S531" s="56"/>
      <c r="T531" s="56"/>
      <c r="U531" s="56"/>
      <c r="V531" s="56"/>
      <c r="W531" s="56"/>
      <c r="X531" s="56"/>
      <c r="Y531" s="56"/>
    </row>
    <row r="532">
      <c r="A532" s="56"/>
      <c r="B532" s="56"/>
      <c r="C532" s="56"/>
      <c r="D532" s="56"/>
      <c r="E532" s="56"/>
      <c r="F532" s="67"/>
      <c r="G532" s="67"/>
      <c r="H532" s="56"/>
      <c r="I532" s="56"/>
      <c r="J532" s="56"/>
      <c r="K532" s="56"/>
      <c r="L532" s="56"/>
      <c r="M532" s="56"/>
      <c r="N532" s="56"/>
      <c r="O532" s="56"/>
      <c r="P532" s="56"/>
      <c r="Q532" s="56"/>
      <c r="R532" s="56"/>
      <c r="S532" s="56"/>
      <c r="T532" s="56"/>
      <c r="U532" s="56"/>
      <c r="V532" s="56"/>
      <c r="W532" s="56"/>
      <c r="X532" s="56"/>
      <c r="Y532" s="56"/>
    </row>
    <row r="533">
      <c r="A533" s="56"/>
      <c r="B533" s="56"/>
      <c r="C533" s="56"/>
      <c r="D533" s="56"/>
      <c r="E533" s="56"/>
      <c r="F533" s="67"/>
      <c r="G533" s="67"/>
      <c r="H533" s="56"/>
      <c r="I533" s="56"/>
      <c r="J533" s="56"/>
      <c r="K533" s="56"/>
      <c r="L533" s="56"/>
      <c r="M533" s="56"/>
      <c r="N533" s="56"/>
      <c r="O533" s="56"/>
      <c r="P533" s="56"/>
      <c r="Q533" s="56"/>
      <c r="R533" s="56"/>
      <c r="S533" s="56"/>
      <c r="T533" s="56"/>
      <c r="U533" s="56"/>
      <c r="V533" s="56"/>
      <c r="W533" s="56"/>
      <c r="X533" s="56"/>
      <c r="Y533" s="56"/>
    </row>
    <row r="534">
      <c r="A534" s="56"/>
      <c r="B534" s="56"/>
      <c r="C534" s="56"/>
      <c r="D534" s="56"/>
      <c r="E534" s="56"/>
      <c r="F534" s="67"/>
      <c r="G534" s="67"/>
      <c r="H534" s="56"/>
      <c r="I534" s="56"/>
      <c r="J534" s="56"/>
      <c r="K534" s="56"/>
      <c r="L534" s="56"/>
      <c r="M534" s="56"/>
      <c r="N534" s="56"/>
      <c r="O534" s="56"/>
      <c r="P534" s="56"/>
      <c r="Q534" s="56"/>
      <c r="R534" s="56"/>
      <c r="S534" s="56"/>
      <c r="T534" s="56"/>
      <c r="U534" s="56"/>
      <c r="V534" s="56"/>
      <c r="W534" s="56"/>
      <c r="X534" s="56"/>
      <c r="Y534" s="56"/>
    </row>
    <row r="535">
      <c r="A535" s="56"/>
      <c r="B535" s="56"/>
      <c r="C535" s="56"/>
      <c r="D535" s="56"/>
      <c r="E535" s="56"/>
      <c r="F535" s="67"/>
      <c r="G535" s="67"/>
      <c r="H535" s="56"/>
      <c r="I535" s="56"/>
      <c r="J535" s="56"/>
      <c r="K535" s="56"/>
      <c r="L535" s="56"/>
      <c r="M535" s="56"/>
      <c r="N535" s="56"/>
      <c r="O535" s="56"/>
      <c r="P535" s="56"/>
      <c r="Q535" s="56"/>
      <c r="R535" s="56"/>
      <c r="S535" s="56"/>
      <c r="T535" s="56"/>
      <c r="U535" s="56"/>
      <c r="V535" s="56"/>
      <c r="W535" s="56"/>
      <c r="X535" s="56"/>
      <c r="Y535" s="56"/>
    </row>
    <row r="536">
      <c r="A536" s="56"/>
      <c r="B536" s="56"/>
      <c r="C536" s="56"/>
      <c r="D536" s="56"/>
      <c r="E536" s="56"/>
      <c r="F536" s="67"/>
      <c r="G536" s="67"/>
      <c r="H536" s="56"/>
      <c r="I536" s="56"/>
      <c r="J536" s="56"/>
      <c r="K536" s="56"/>
      <c r="L536" s="56"/>
      <c r="M536" s="56"/>
      <c r="N536" s="56"/>
      <c r="O536" s="56"/>
      <c r="P536" s="56"/>
      <c r="Q536" s="56"/>
      <c r="R536" s="56"/>
      <c r="S536" s="56"/>
      <c r="T536" s="56"/>
      <c r="U536" s="56"/>
      <c r="V536" s="56"/>
      <c r="W536" s="56"/>
      <c r="X536" s="56"/>
      <c r="Y536" s="56"/>
    </row>
    <row r="537">
      <c r="A537" s="56"/>
      <c r="B537" s="56"/>
      <c r="C537" s="56"/>
      <c r="D537" s="56"/>
      <c r="E537" s="56"/>
      <c r="F537" s="67"/>
      <c r="G537" s="67"/>
      <c r="H537" s="56"/>
      <c r="I537" s="56"/>
      <c r="J537" s="56"/>
      <c r="K537" s="56"/>
      <c r="L537" s="56"/>
      <c r="M537" s="56"/>
      <c r="N537" s="56"/>
      <c r="O537" s="56"/>
      <c r="P537" s="56"/>
      <c r="Q537" s="56"/>
      <c r="R537" s="56"/>
      <c r="S537" s="56"/>
      <c r="T537" s="56"/>
      <c r="U537" s="56"/>
      <c r="V537" s="56"/>
      <c r="W537" s="56"/>
      <c r="X537" s="56"/>
      <c r="Y537" s="56"/>
    </row>
    <row r="538">
      <c r="A538" s="56"/>
      <c r="B538" s="56"/>
      <c r="C538" s="56"/>
      <c r="D538" s="56"/>
      <c r="E538" s="56"/>
      <c r="F538" s="67"/>
      <c r="G538" s="67"/>
      <c r="H538" s="56"/>
      <c r="I538" s="56"/>
      <c r="J538" s="56"/>
      <c r="K538" s="56"/>
      <c r="L538" s="56"/>
      <c r="M538" s="56"/>
      <c r="N538" s="56"/>
      <c r="O538" s="56"/>
      <c r="P538" s="56"/>
      <c r="Q538" s="56"/>
      <c r="R538" s="56"/>
      <c r="S538" s="56"/>
      <c r="T538" s="56"/>
      <c r="U538" s="56"/>
      <c r="V538" s="56"/>
      <c r="W538" s="56"/>
      <c r="X538" s="56"/>
      <c r="Y538" s="56"/>
    </row>
    <row r="539">
      <c r="A539" s="56"/>
      <c r="B539" s="56"/>
      <c r="C539" s="56"/>
      <c r="D539" s="56"/>
      <c r="E539" s="56"/>
      <c r="F539" s="67"/>
      <c r="G539" s="67"/>
      <c r="H539" s="56"/>
      <c r="I539" s="56"/>
      <c r="J539" s="56"/>
      <c r="K539" s="56"/>
      <c r="L539" s="56"/>
      <c r="M539" s="56"/>
      <c r="N539" s="56"/>
      <c r="O539" s="56"/>
      <c r="P539" s="56"/>
      <c r="Q539" s="56"/>
      <c r="R539" s="56"/>
      <c r="S539" s="56"/>
      <c r="T539" s="56"/>
      <c r="U539" s="56"/>
      <c r="V539" s="56"/>
      <c r="W539" s="56"/>
      <c r="X539" s="56"/>
      <c r="Y539" s="56"/>
    </row>
    <row r="540">
      <c r="A540" s="56"/>
      <c r="B540" s="56"/>
      <c r="C540" s="56"/>
      <c r="D540" s="56"/>
      <c r="E540" s="56"/>
      <c r="F540" s="67"/>
      <c r="G540" s="67"/>
      <c r="H540" s="56"/>
      <c r="I540" s="56"/>
      <c r="J540" s="56"/>
      <c r="K540" s="56"/>
      <c r="L540" s="56"/>
      <c r="M540" s="56"/>
      <c r="N540" s="56"/>
      <c r="O540" s="56"/>
      <c r="P540" s="56"/>
      <c r="Q540" s="56"/>
      <c r="R540" s="56"/>
      <c r="S540" s="56"/>
      <c r="T540" s="56"/>
      <c r="U540" s="56"/>
      <c r="V540" s="56"/>
      <c r="W540" s="56"/>
      <c r="X540" s="56"/>
      <c r="Y540" s="56"/>
    </row>
    <row r="541">
      <c r="A541" s="56"/>
      <c r="B541" s="56"/>
      <c r="C541" s="56"/>
      <c r="D541" s="56"/>
      <c r="E541" s="56"/>
      <c r="F541" s="67"/>
      <c r="G541" s="67"/>
      <c r="H541" s="56"/>
      <c r="I541" s="56"/>
      <c r="J541" s="56"/>
      <c r="K541" s="56"/>
      <c r="L541" s="56"/>
      <c r="M541" s="56"/>
      <c r="N541" s="56"/>
      <c r="O541" s="56"/>
      <c r="P541" s="56"/>
      <c r="Q541" s="56"/>
      <c r="R541" s="56"/>
      <c r="S541" s="56"/>
      <c r="T541" s="56"/>
      <c r="U541" s="56"/>
      <c r="V541" s="56"/>
      <c r="W541" s="56"/>
      <c r="X541" s="56"/>
      <c r="Y541" s="56"/>
    </row>
    <row r="542">
      <c r="A542" s="56"/>
      <c r="B542" s="56"/>
      <c r="C542" s="56"/>
      <c r="D542" s="56"/>
      <c r="E542" s="56"/>
      <c r="F542" s="67"/>
      <c r="G542" s="67"/>
      <c r="H542" s="56"/>
      <c r="I542" s="56"/>
      <c r="J542" s="56"/>
      <c r="K542" s="56"/>
      <c r="L542" s="56"/>
      <c r="M542" s="56"/>
      <c r="N542" s="56"/>
      <c r="O542" s="56"/>
      <c r="P542" s="56"/>
      <c r="Q542" s="56"/>
      <c r="R542" s="56"/>
      <c r="S542" s="56"/>
      <c r="T542" s="56"/>
      <c r="U542" s="56"/>
      <c r="V542" s="56"/>
      <c r="W542" s="56"/>
      <c r="X542" s="56"/>
      <c r="Y542" s="56"/>
    </row>
    <row r="543">
      <c r="A543" s="56"/>
      <c r="B543" s="56"/>
      <c r="C543" s="56"/>
      <c r="D543" s="56"/>
      <c r="E543" s="56"/>
      <c r="F543" s="67"/>
      <c r="G543" s="67"/>
      <c r="H543" s="56"/>
      <c r="I543" s="56"/>
      <c r="J543" s="56"/>
      <c r="K543" s="56"/>
      <c r="L543" s="56"/>
      <c r="M543" s="56"/>
      <c r="N543" s="56"/>
      <c r="O543" s="56"/>
      <c r="P543" s="56"/>
      <c r="Q543" s="56"/>
      <c r="R543" s="56"/>
      <c r="S543" s="56"/>
      <c r="T543" s="56"/>
      <c r="U543" s="56"/>
      <c r="V543" s="56"/>
      <c r="W543" s="56"/>
      <c r="X543" s="56"/>
      <c r="Y543" s="56"/>
    </row>
    <row r="544">
      <c r="A544" s="56"/>
      <c r="B544" s="56"/>
      <c r="C544" s="56"/>
      <c r="D544" s="56"/>
      <c r="E544" s="56"/>
      <c r="F544" s="67"/>
      <c r="G544" s="67"/>
      <c r="H544" s="56"/>
      <c r="I544" s="56"/>
      <c r="J544" s="56"/>
      <c r="K544" s="56"/>
      <c r="L544" s="56"/>
      <c r="M544" s="56"/>
      <c r="N544" s="56"/>
      <c r="O544" s="56"/>
      <c r="P544" s="56"/>
      <c r="Q544" s="56"/>
      <c r="R544" s="56"/>
      <c r="S544" s="56"/>
      <c r="T544" s="56"/>
      <c r="U544" s="56"/>
      <c r="V544" s="56"/>
      <c r="W544" s="56"/>
      <c r="X544" s="56"/>
      <c r="Y544" s="56"/>
    </row>
    <row r="545">
      <c r="A545" s="56"/>
      <c r="B545" s="56"/>
      <c r="C545" s="56"/>
      <c r="D545" s="56"/>
      <c r="E545" s="56"/>
      <c r="F545" s="67"/>
      <c r="G545" s="67"/>
      <c r="H545" s="56"/>
      <c r="I545" s="56"/>
      <c r="J545" s="56"/>
      <c r="K545" s="56"/>
      <c r="L545" s="56"/>
      <c r="M545" s="56"/>
      <c r="N545" s="56"/>
      <c r="O545" s="56"/>
      <c r="P545" s="56"/>
      <c r="Q545" s="56"/>
      <c r="R545" s="56"/>
      <c r="S545" s="56"/>
      <c r="T545" s="56"/>
      <c r="U545" s="56"/>
      <c r="V545" s="56"/>
      <c r="W545" s="56"/>
      <c r="X545" s="56"/>
      <c r="Y545" s="56"/>
    </row>
    <row r="546">
      <c r="A546" s="56"/>
      <c r="B546" s="56"/>
      <c r="C546" s="56"/>
      <c r="D546" s="56"/>
      <c r="E546" s="56"/>
      <c r="F546" s="67"/>
      <c r="G546" s="67"/>
      <c r="H546" s="56"/>
      <c r="I546" s="56"/>
      <c r="J546" s="56"/>
      <c r="K546" s="56"/>
      <c r="L546" s="56"/>
      <c r="M546" s="56"/>
      <c r="N546" s="56"/>
      <c r="O546" s="56"/>
      <c r="P546" s="56"/>
      <c r="Q546" s="56"/>
      <c r="R546" s="56"/>
      <c r="S546" s="56"/>
      <c r="T546" s="56"/>
      <c r="U546" s="56"/>
      <c r="V546" s="56"/>
      <c r="W546" s="56"/>
      <c r="X546" s="56"/>
      <c r="Y546" s="56"/>
    </row>
    <row r="547">
      <c r="A547" s="56"/>
      <c r="B547" s="56"/>
      <c r="C547" s="56"/>
      <c r="D547" s="56"/>
      <c r="E547" s="56"/>
      <c r="F547" s="67"/>
      <c r="G547" s="67"/>
      <c r="H547" s="56"/>
      <c r="I547" s="56"/>
      <c r="J547" s="56"/>
      <c r="K547" s="56"/>
      <c r="L547" s="56"/>
      <c r="M547" s="56"/>
      <c r="N547" s="56"/>
      <c r="O547" s="56"/>
      <c r="P547" s="56"/>
      <c r="Q547" s="56"/>
      <c r="R547" s="56"/>
      <c r="S547" s="56"/>
      <c r="T547" s="56"/>
      <c r="U547" s="56"/>
      <c r="V547" s="56"/>
      <c r="W547" s="56"/>
      <c r="X547" s="56"/>
      <c r="Y547" s="56"/>
    </row>
    <row r="548">
      <c r="A548" s="56"/>
      <c r="B548" s="56"/>
      <c r="C548" s="56"/>
      <c r="D548" s="56"/>
      <c r="E548" s="56"/>
      <c r="F548" s="67"/>
      <c r="G548" s="67"/>
      <c r="H548" s="56"/>
      <c r="I548" s="56"/>
      <c r="J548" s="56"/>
      <c r="K548" s="56"/>
      <c r="L548" s="56"/>
      <c r="M548" s="56"/>
      <c r="N548" s="56"/>
      <c r="O548" s="56"/>
      <c r="P548" s="56"/>
      <c r="Q548" s="56"/>
      <c r="R548" s="56"/>
      <c r="S548" s="56"/>
      <c r="T548" s="56"/>
      <c r="U548" s="56"/>
      <c r="V548" s="56"/>
      <c r="W548" s="56"/>
      <c r="X548" s="56"/>
      <c r="Y548" s="56"/>
    </row>
    <row r="549">
      <c r="A549" s="56"/>
      <c r="B549" s="56"/>
      <c r="C549" s="56"/>
      <c r="D549" s="56"/>
      <c r="E549" s="56"/>
      <c r="F549" s="67"/>
      <c r="G549" s="67"/>
      <c r="H549" s="56"/>
      <c r="I549" s="56"/>
      <c r="J549" s="56"/>
      <c r="K549" s="56"/>
      <c r="L549" s="56"/>
      <c r="M549" s="56"/>
      <c r="N549" s="56"/>
      <c r="O549" s="56"/>
      <c r="P549" s="56"/>
      <c r="Q549" s="56"/>
      <c r="R549" s="56"/>
      <c r="S549" s="56"/>
      <c r="T549" s="56"/>
      <c r="U549" s="56"/>
      <c r="V549" s="56"/>
      <c r="W549" s="56"/>
      <c r="X549" s="56"/>
      <c r="Y549" s="56"/>
    </row>
    <row r="550">
      <c r="A550" s="56"/>
      <c r="B550" s="56"/>
      <c r="C550" s="56"/>
      <c r="D550" s="56"/>
      <c r="E550" s="56"/>
      <c r="F550" s="67"/>
      <c r="G550" s="67"/>
      <c r="H550" s="56"/>
      <c r="I550" s="56"/>
      <c r="J550" s="56"/>
      <c r="K550" s="56"/>
      <c r="L550" s="56"/>
      <c r="M550" s="56"/>
      <c r="N550" s="56"/>
      <c r="O550" s="56"/>
      <c r="P550" s="56"/>
      <c r="Q550" s="56"/>
      <c r="R550" s="56"/>
      <c r="S550" s="56"/>
      <c r="T550" s="56"/>
      <c r="U550" s="56"/>
      <c r="V550" s="56"/>
      <c r="W550" s="56"/>
      <c r="X550" s="56"/>
      <c r="Y550" s="56"/>
    </row>
    <row r="551">
      <c r="A551" s="56"/>
      <c r="B551" s="56"/>
      <c r="C551" s="56"/>
      <c r="D551" s="56"/>
      <c r="E551" s="56"/>
      <c r="F551" s="67"/>
      <c r="G551" s="67"/>
      <c r="H551" s="56"/>
      <c r="I551" s="56"/>
      <c r="J551" s="56"/>
      <c r="K551" s="56"/>
      <c r="L551" s="56"/>
      <c r="M551" s="56"/>
      <c r="N551" s="56"/>
      <c r="O551" s="56"/>
      <c r="P551" s="56"/>
      <c r="Q551" s="56"/>
      <c r="R551" s="56"/>
      <c r="S551" s="56"/>
      <c r="T551" s="56"/>
      <c r="U551" s="56"/>
      <c r="V551" s="56"/>
      <c r="W551" s="56"/>
      <c r="X551" s="56"/>
      <c r="Y551" s="56"/>
    </row>
    <row r="552">
      <c r="A552" s="56"/>
      <c r="B552" s="56"/>
      <c r="C552" s="56"/>
      <c r="D552" s="56"/>
      <c r="E552" s="56"/>
      <c r="F552" s="67"/>
      <c r="G552" s="67"/>
      <c r="H552" s="56"/>
      <c r="I552" s="56"/>
      <c r="J552" s="56"/>
      <c r="K552" s="56"/>
      <c r="L552" s="56"/>
      <c r="M552" s="56"/>
      <c r="N552" s="56"/>
      <c r="O552" s="56"/>
      <c r="P552" s="56"/>
      <c r="Q552" s="56"/>
      <c r="R552" s="56"/>
      <c r="S552" s="56"/>
      <c r="T552" s="56"/>
      <c r="U552" s="56"/>
      <c r="V552" s="56"/>
      <c r="W552" s="56"/>
      <c r="X552" s="56"/>
      <c r="Y552" s="56"/>
    </row>
    <row r="553">
      <c r="A553" s="56"/>
      <c r="B553" s="56"/>
      <c r="C553" s="56"/>
      <c r="D553" s="56"/>
      <c r="E553" s="56"/>
      <c r="F553" s="67"/>
      <c r="G553" s="67"/>
      <c r="H553" s="56"/>
      <c r="I553" s="56"/>
      <c r="J553" s="56"/>
      <c r="K553" s="56"/>
      <c r="L553" s="56"/>
      <c r="M553" s="56"/>
      <c r="N553" s="56"/>
      <c r="O553" s="56"/>
      <c r="P553" s="56"/>
      <c r="Q553" s="56"/>
      <c r="R553" s="56"/>
      <c r="S553" s="56"/>
      <c r="T553" s="56"/>
      <c r="U553" s="56"/>
      <c r="V553" s="56"/>
      <c r="W553" s="56"/>
      <c r="X553" s="56"/>
      <c r="Y553" s="56"/>
    </row>
    <row r="554">
      <c r="A554" s="56"/>
      <c r="B554" s="56"/>
      <c r="C554" s="56"/>
      <c r="D554" s="56"/>
      <c r="E554" s="56"/>
      <c r="F554" s="67"/>
      <c r="G554" s="67"/>
      <c r="H554" s="56"/>
      <c r="I554" s="56"/>
      <c r="J554" s="56"/>
      <c r="K554" s="56"/>
      <c r="L554" s="56"/>
      <c r="M554" s="56"/>
      <c r="N554" s="56"/>
      <c r="O554" s="56"/>
      <c r="P554" s="56"/>
      <c r="Q554" s="56"/>
      <c r="R554" s="56"/>
      <c r="S554" s="56"/>
      <c r="T554" s="56"/>
      <c r="U554" s="56"/>
      <c r="V554" s="56"/>
      <c r="W554" s="56"/>
      <c r="X554" s="56"/>
      <c r="Y554" s="56"/>
    </row>
    <row r="555">
      <c r="A555" s="56"/>
      <c r="B555" s="56"/>
      <c r="C555" s="56"/>
      <c r="D555" s="56"/>
      <c r="E555" s="56"/>
      <c r="F555" s="67"/>
      <c r="G555" s="67"/>
      <c r="H555" s="56"/>
      <c r="I555" s="56"/>
      <c r="J555" s="56"/>
      <c r="K555" s="56"/>
      <c r="L555" s="56"/>
      <c r="M555" s="56"/>
      <c r="N555" s="56"/>
      <c r="O555" s="56"/>
      <c r="P555" s="56"/>
      <c r="Q555" s="56"/>
      <c r="R555" s="56"/>
      <c r="S555" s="56"/>
      <c r="T555" s="56"/>
      <c r="U555" s="56"/>
      <c r="V555" s="56"/>
      <c r="W555" s="56"/>
      <c r="X555" s="56"/>
      <c r="Y555" s="56"/>
    </row>
    <row r="556">
      <c r="A556" s="56"/>
      <c r="B556" s="56"/>
      <c r="C556" s="56"/>
      <c r="D556" s="56"/>
      <c r="E556" s="56"/>
      <c r="F556" s="67"/>
      <c r="G556" s="67"/>
      <c r="H556" s="56"/>
      <c r="I556" s="56"/>
      <c r="J556" s="56"/>
      <c r="K556" s="56"/>
      <c r="L556" s="56"/>
      <c r="M556" s="56"/>
      <c r="N556" s="56"/>
      <c r="O556" s="56"/>
      <c r="P556" s="56"/>
      <c r="Q556" s="56"/>
      <c r="R556" s="56"/>
      <c r="S556" s="56"/>
      <c r="T556" s="56"/>
      <c r="U556" s="56"/>
      <c r="V556" s="56"/>
      <c r="W556" s="56"/>
      <c r="X556" s="56"/>
      <c r="Y556" s="56"/>
    </row>
    <row r="557">
      <c r="A557" s="56"/>
      <c r="B557" s="56"/>
      <c r="C557" s="56"/>
      <c r="D557" s="56"/>
      <c r="E557" s="56"/>
      <c r="F557" s="67"/>
      <c r="G557" s="67"/>
      <c r="H557" s="56"/>
      <c r="I557" s="56"/>
      <c r="J557" s="56"/>
      <c r="K557" s="56"/>
      <c r="L557" s="56"/>
      <c r="M557" s="56"/>
      <c r="N557" s="56"/>
      <c r="O557" s="56"/>
      <c r="P557" s="56"/>
      <c r="Q557" s="56"/>
      <c r="R557" s="56"/>
      <c r="S557" s="56"/>
      <c r="T557" s="56"/>
      <c r="U557" s="56"/>
      <c r="V557" s="56"/>
      <c r="W557" s="56"/>
      <c r="X557" s="56"/>
      <c r="Y557" s="56"/>
    </row>
    <row r="558">
      <c r="A558" s="56"/>
      <c r="B558" s="56"/>
      <c r="C558" s="56"/>
      <c r="D558" s="56"/>
      <c r="E558" s="56"/>
      <c r="F558" s="67"/>
      <c r="G558" s="67"/>
      <c r="H558" s="56"/>
      <c r="I558" s="56"/>
      <c r="J558" s="56"/>
      <c r="K558" s="56"/>
      <c r="L558" s="56"/>
      <c r="M558" s="56"/>
      <c r="N558" s="56"/>
      <c r="O558" s="56"/>
      <c r="P558" s="56"/>
      <c r="Q558" s="56"/>
      <c r="R558" s="56"/>
      <c r="S558" s="56"/>
      <c r="T558" s="56"/>
      <c r="U558" s="56"/>
      <c r="V558" s="56"/>
      <c r="W558" s="56"/>
      <c r="X558" s="56"/>
      <c r="Y558" s="56"/>
    </row>
    <row r="559">
      <c r="A559" s="56"/>
      <c r="B559" s="56"/>
      <c r="C559" s="56"/>
      <c r="D559" s="56"/>
      <c r="E559" s="56"/>
      <c r="F559" s="67"/>
      <c r="G559" s="67"/>
      <c r="H559" s="56"/>
      <c r="I559" s="56"/>
      <c r="J559" s="56"/>
      <c r="K559" s="56"/>
      <c r="L559" s="56"/>
      <c r="M559" s="56"/>
      <c r="N559" s="56"/>
      <c r="O559" s="56"/>
      <c r="P559" s="56"/>
      <c r="Q559" s="56"/>
      <c r="R559" s="56"/>
      <c r="S559" s="56"/>
      <c r="T559" s="56"/>
      <c r="U559" s="56"/>
      <c r="V559" s="56"/>
      <c r="W559" s="56"/>
      <c r="X559" s="56"/>
      <c r="Y559" s="56"/>
    </row>
    <row r="560">
      <c r="A560" s="56"/>
      <c r="B560" s="56"/>
      <c r="C560" s="56"/>
      <c r="D560" s="56"/>
      <c r="E560" s="56"/>
      <c r="F560" s="67"/>
      <c r="G560" s="67"/>
      <c r="H560" s="56"/>
      <c r="I560" s="56"/>
      <c r="J560" s="56"/>
      <c r="K560" s="56"/>
      <c r="L560" s="56"/>
      <c r="M560" s="56"/>
      <c r="N560" s="56"/>
      <c r="O560" s="56"/>
      <c r="P560" s="56"/>
      <c r="Q560" s="56"/>
      <c r="R560" s="56"/>
      <c r="S560" s="56"/>
      <c r="T560" s="56"/>
      <c r="U560" s="56"/>
      <c r="V560" s="56"/>
      <c r="W560" s="56"/>
      <c r="X560" s="56"/>
      <c r="Y560" s="56"/>
    </row>
    <row r="561">
      <c r="A561" s="56"/>
      <c r="B561" s="56"/>
      <c r="C561" s="56"/>
      <c r="D561" s="56"/>
      <c r="E561" s="56"/>
      <c r="F561" s="67"/>
      <c r="G561" s="67"/>
      <c r="H561" s="56"/>
      <c r="I561" s="56"/>
      <c r="J561" s="56"/>
      <c r="K561" s="56"/>
      <c r="L561" s="56"/>
      <c r="M561" s="56"/>
      <c r="N561" s="56"/>
      <c r="O561" s="56"/>
      <c r="P561" s="56"/>
      <c r="Q561" s="56"/>
      <c r="R561" s="56"/>
      <c r="S561" s="56"/>
      <c r="T561" s="56"/>
      <c r="U561" s="56"/>
      <c r="V561" s="56"/>
      <c r="W561" s="56"/>
      <c r="X561" s="56"/>
      <c r="Y561" s="56"/>
    </row>
    <row r="562">
      <c r="A562" s="56"/>
      <c r="B562" s="56"/>
      <c r="C562" s="56"/>
      <c r="D562" s="56"/>
      <c r="E562" s="56"/>
      <c r="F562" s="67"/>
      <c r="G562" s="67"/>
      <c r="H562" s="56"/>
      <c r="I562" s="56"/>
      <c r="J562" s="56"/>
      <c r="K562" s="56"/>
      <c r="L562" s="56"/>
      <c r="M562" s="56"/>
      <c r="N562" s="56"/>
      <c r="O562" s="56"/>
      <c r="P562" s="56"/>
      <c r="Q562" s="56"/>
      <c r="R562" s="56"/>
      <c r="S562" s="56"/>
      <c r="T562" s="56"/>
      <c r="U562" s="56"/>
      <c r="V562" s="56"/>
      <c r="W562" s="56"/>
      <c r="X562" s="56"/>
      <c r="Y562" s="56"/>
    </row>
    <row r="563">
      <c r="A563" s="56"/>
      <c r="B563" s="56"/>
      <c r="C563" s="56"/>
      <c r="D563" s="56"/>
      <c r="E563" s="56"/>
      <c r="F563" s="67"/>
      <c r="G563" s="67"/>
      <c r="H563" s="56"/>
      <c r="I563" s="56"/>
      <c r="J563" s="56"/>
      <c r="K563" s="56"/>
      <c r="L563" s="56"/>
      <c r="M563" s="56"/>
      <c r="N563" s="56"/>
      <c r="O563" s="56"/>
      <c r="P563" s="56"/>
      <c r="Q563" s="56"/>
      <c r="R563" s="56"/>
      <c r="S563" s="56"/>
      <c r="T563" s="56"/>
      <c r="U563" s="56"/>
      <c r="V563" s="56"/>
      <c r="W563" s="56"/>
      <c r="X563" s="56"/>
      <c r="Y563" s="56"/>
    </row>
    <row r="564">
      <c r="A564" s="56"/>
      <c r="B564" s="56"/>
      <c r="C564" s="56"/>
      <c r="D564" s="56"/>
      <c r="E564" s="56"/>
      <c r="F564" s="67"/>
      <c r="G564" s="67"/>
      <c r="H564" s="56"/>
      <c r="I564" s="56"/>
      <c r="J564" s="56"/>
      <c r="K564" s="56"/>
      <c r="L564" s="56"/>
      <c r="M564" s="56"/>
      <c r="N564" s="56"/>
      <c r="O564" s="56"/>
      <c r="P564" s="56"/>
      <c r="Q564" s="56"/>
      <c r="R564" s="56"/>
      <c r="S564" s="56"/>
      <c r="T564" s="56"/>
      <c r="U564" s="56"/>
      <c r="V564" s="56"/>
      <c r="W564" s="56"/>
      <c r="X564" s="56"/>
      <c r="Y564" s="56"/>
    </row>
    <row r="565">
      <c r="A565" s="56"/>
      <c r="B565" s="56"/>
      <c r="C565" s="56"/>
      <c r="D565" s="56"/>
      <c r="E565" s="56"/>
      <c r="F565" s="67"/>
      <c r="G565" s="67"/>
      <c r="H565" s="56"/>
      <c r="I565" s="56"/>
      <c r="J565" s="56"/>
      <c r="K565" s="56"/>
      <c r="L565" s="56"/>
      <c r="M565" s="56"/>
      <c r="N565" s="56"/>
      <c r="O565" s="56"/>
      <c r="P565" s="56"/>
      <c r="Q565" s="56"/>
      <c r="R565" s="56"/>
      <c r="S565" s="56"/>
      <c r="T565" s="56"/>
      <c r="U565" s="56"/>
      <c r="V565" s="56"/>
      <c r="W565" s="56"/>
      <c r="X565" s="56"/>
      <c r="Y565" s="56"/>
    </row>
    <row r="566">
      <c r="A566" s="56"/>
      <c r="B566" s="56"/>
      <c r="C566" s="56"/>
      <c r="D566" s="56"/>
      <c r="E566" s="56"/>
      <c r="F566" s="67"/>
      <c r="G566" s="67"/>
      <c r="H566" s="56"/>
      <c r="I566" s="56"/>
      <c r="J566" s="56"/>
      <c r="K566" s="56"/>
      <c r="L566" s="56"/>
      <c r="M566" s="56"/>
      <c r="N566" s="56"/>
      <c r="O566" s="56"/>
      <c r="P566" s="56"/>
      <c r="Q566" s="56"/>
      <c r="R566" s="56"/>
      <c r="S566" s="56"/>
      <c r="T566" s="56"/>
      <c r="U566" s="56"/>
      <c r="V566" s="56"/>
      <c r="W566" s="56"/>
      <c r="X566" s="56"/>
      <c r="Y566" s="56"/>
    </row>
    <row r="567">
      <c r="A567" s="56"/>
      <c r="B567" s="56"/>
      <c r="C567" s="56"/>
      <c r="D567" s="56"/>
      <c r="E567" s="56"/>
      <c r="F567" s="67"/>
      <c r="G567" s="67"/>
      <c r="H567" s="56"/>
      <c r="I567" s="56"/>
      <c r="J567" s="56"/>
      <c r="K567" s="56"/>
      <c r="L567" s="56"/>
      <c r="M567" s="56"/>
      <c r="N567" s="56"/>
      <c r="O567" s="56"/>
      <c r="P567" s="56"/>
      <c r="Q567" s="56"/>
      <c r="R567" s="56"/>
      <c r="S567" s="56"/>
      <c r="T567" s="56"/>
      <c r="U567" s="56"/>
      <c r="V567" s="56"/>
      <c r="W567" s="56"/>
      <c r="X567" s="56"/>
      <c r="Y567" s="56"/>
    </row>
    <row r="568">
      <c r="A568" s="56"/>
      <c r="B568" s="56"/>
      <c r="C568" s="56"/>
      <c r="D568" s="56"/>
      <c r="E568" s="56"/>
      <c r="F568" s="67"/>
      <c r="G568" s="67"/>
      <c r="H568" s="56"/>
      <c r="I568" s="56"/>
      <c r="J568" s="56"/>
      <c r="K568" s="56"/>
      <c r="L568" s="56"/>
      <c r="M568" s="56"/>
      <c r="N568" s="56"/>
      <c r="O568" s="56"/>
      <c r="P568" s="56"/>
      <c r="Q568" s="56"/>
      <c r="R568" s="56"/>
      <c r="S568" s="56"/>
      <c r="T568" s="56"/>
      <c r="U568" s="56"/>
      <c r="V568" s="56"/>
      <c r="W568" s="56"/>
      <c r="X568" s="56"/>
      <c r="Y568" s="56"/>
    </row>
    <row r="569">
      <c r="A569" s="56"/>
      <c r="B569" s="56"/>
      <c r="C569" s="56"/>
      <c r="D569" s="56"/>
      <c r="E569" s="56"/>
      <c r="F569" s="67"/>
      <c r="G569" s="67"/>
      <c r="H569" s="56"/>
      <c r="I569" s="56"/>
      <c r="J569" s="56"/>
      <c r="K569" s="56"/>
      <c r="L569" s="56"/>
      <c r="M569" s="56"/>
      <c r="N569" s="56"/>
      <c r="O569" s="56"/>
      <c r="P569" s="56"/>
      <c r="Q569" s="56"/>
      <c r="R569" s="56"/>
      <c r="S569" s="56"/>
      <c r="T569" s="56"/>
      <c r="U569" s="56"/>
      <c r="V569" s="56"/>
      <c r="W569" s="56"/>
      <c r="X569" s="56"/>
      <c r="Y569" s="56"/>
    </row>
    <row r="570">
      <c r="A570" s="56"/>
      <c r="B570" s="56"/>
      <c r="C570" s="56"/>
      <c r="D570" s="56"/>
      <c r="E570" s="56"/>
      <c r="F570" s="67"/>
      <c r="G570" s="67"/>
      <c r="H570" s="56"/>
      <c r="I570" s="56"/>
      <c r="J570" s="56"/>
      <c r="K570" s="56"/>
      <c r="L570" s="56"/>
      <c r="M570" s="56"/>
      <c r="N570" s="56"/>
      <c r="O570" s="56"/>
      <c r="P570" s="56"/>
      <c r="Q570" s="56"/>
      <c r="R570" s="56"/>
      <c r="S570" s="56"/>
      <c r="T570" s="56"/>
      <c r="U570" s="56"/>
      <c r="V570" s="56"/>
      <c r="W570" s="56"/>
      <c r="X570" s="56"/>
      <c r="Y570" s="56"/>
    </row>
    <row r="571">
      <c r="A571" s="56"/>
      <c r="B571" s="56"/>
      <c r="C571" s="56"/>
      <c r="D571" s="56"/>
      <c r="E571" s="56"/>
      <c r="F571" s="67"/>
      <c r="G571" s="67"/>
      <c r="H571" s="56"/>
      <c r="I571" s="56"/>
      <c r="J571" s="56"/>
      <c r="K571" s="56"/>
      <c r="L571" s="56"/>
      <c r="M571" s="56"/>
      <c r="N571" s="56"/>
      <c r="O571" s="56"/>
      <c r="P571" s="56"/>
      <c r="Q571" s="56"/>
      <c r="R571" s="56"/>
      <c r="S571" s="56"/>
      <c r="T571" s="56"/>
      <c r="U571" s="56"/>
      <c r="V571" s="56"/>
      <c r="W571" s="56"/>
      <c r="X571" s="56"/>
      <c r="Y571" s="56"/>
    </row>
    <row r="572">
      <c r="A572" s="56"/>
      <c r="B572" s="56"/>
      <c r="C572" s="56"/>
      <c r="D572" s="56"/>
      <c r="E572" s="56"/>
      <c r="F572" s="67"/>
      <c r="G572" s="67"/>
      <c r="H572" s="56"/>
      <c r="I572" s="56"/>
      <c r="J572" s="56"/>
      <c r="K572" s="56"/>
      <c r="L572" s="56"/>
      <c r="M572" s="56"/>
      <c r="N572" s="56"/>
      <c r="O572" s="56"/>
      <c r="P572" s="56"/>
      <c r="Q572" s="56"/>
      <c r="R572" s="56"/>
      <c r="S572" s="56"/>
      <c r="T572" s="56"/>
      <c r="U572" s="56"/>
      <c r="V572" s="56"/>
      <c r="W572" s="56"/>
      <c r="X572" s="56"/>
      <c r="Y572" s="56"/>
    </row>
    <row r="573">
      <c r="A573" s="56"/>
      <c r="B573" s="56"/>
      <c r="C573" s="56"/>
      <c r="D573" s="56"/>
      <c r="E573" s="56"/>
      <c r="F573" s="67"/>
      <c r="G573" s="67"/>
      <c r="H573" s="56"/>
      <c r="I573" s="56"/>
      <c r="J573" s="56"/>
      <c r="K573" s="56"/>
      <c r="L573" s="56"/>
      <c r="M573" s="56"/>
      <c r="N573" s="56"/>
      <c r="O573" s="56"/>
      <c r="P573" s="56"/>
      <c r="Q573" s="56"/>
      <c r="R573" s="56"/>
      <c r="S573" s="56"/>
      <c r="T573" s="56"/>
      <c r="U573" s="56"/>
      <c r="V573" s="56"/>
      <c r="W573" s="56"/>
      <c r="X573" s="56"/>
      <c r="Y573" s="56"/>
    </row>
    <row r="574">
      <c r="A574" s="56"/>
      <c r="B574" s="56"/>
      <c r="C574" s="56"/>
      <c r="D574" s="56"/>
      <c r="E574" s="56"/>
      <c r="F574" s="67"/>
      <c r="G574" s="67"/>
      <c r="H574" s="56"/>
      <c r="I574" s="56"/>
      <c r="J574" s="56"/>
      <c r="K574" s="56"/>
      <c r="L574" s="56"/>
      <c r="M574" s="56"/>
      <c r="N574" s="56"/>
      <c r="O574" s="56"/>
      <c r="P574" s="56"/>
      <c r="Q574" s="56"/>
      <c r="R574" s="56"/>
      <c r="S574" s="56"/>
      <c r="T574" s="56"/>
      <c r="U574" s="56"/>
      <c r="V574" s="56"/>
      <c r="W574" s="56"/>
      <c r="X574" s="56"/>
      <c r="Y574" s="56"/>
    </row>
    <row r="575">
      <c r="A575" s="56"/>
      <c r="B575" s="56"/>
      <c r="C575" s="56"/>
      <c r="D575" s="56"/>
      <c r="E575" s="56"/>
      <c r="F575" s="67"/>
      <c r="G575" s="67"/>
      <c r="H575" s="56"/>
      <c r="I575" s="56"/>
      <c r="J575" s="56"/>
      <c r="K575" s="56"/>
      <c r="L575" s="56"/>
      <c r="M575" s="56"/>
      <c r="N575" s="56"/>
      <c r="O575" s="56"/>
      <c r="P575" s="56"/>
      <c r="Q575" s="56"/>
      <c r="R575" s="56"/>
      <c r="S575" s="56"/>
      <c r="T575" s="56"/>
      <c r="U575" s="56"/>
      <c r="V575" s="56"/>
      <c r="W575" s="56"/>
      <c r="X575" s="56"/>
      <c r="Y575" s="56"/>
    </row>
    <row r="576">
      <c r="A576" s="56"/>
      <c r="B576" s="56"/>
      <c r="C576" s="56"/>
      <c r="D576" s="56"/>
      <c r="E576" s="56"/>
      <c r="F576" s="67"/>
      <c r="G576" s="67"/>
      <c r="H576" s="56"/>
      <c r="I576" s="56"/>
      <c r="J576" s="56"/>
      <c r="K576" s="56"/>
      <c r="L576" s="56"/>
      <c r="M576" s="56"/>
      <c r="N576" s="56"/>
      <c r="O576" s="56"/>
      <c r="P576" s="56"/>
      <c r="Q576" s="56"/>
      <c r="R576" s="56"/>
      <c r="S576" s="56"/>
      <c r="T576" s="56"/>
      <c r="U576" s="56"/>
      <c r="V576" s="56"/>
      <c r="W576" s="56"/>
      <c r="X576" s="56"/>
      <c r="Y576" s="56"/>
    </row>
    <row r="577">
      <c r="A577" s="56"/>
      <c r="B577" s="56"/>
      <c r="C577" s="56"/>
      <c r="D577" s="56"/>
      <c r="E577" s="56"/>
      <c r="F577" s="67"/>
      <c r="G577" s="67"/>
      <c r="H577" s="56"/>
      <c r="I577" s="56"/>
      <c r="J577" s="56"/>
      <c r="K577" s="56"/>
      <c r="L577" s="56"/>
      <c r="M577" s="56"/>
      <c r="N577" s="56"/>
      <c r="O577" s="56"/>
      <c r="P577" s="56"/>
      <c r="Q577" s="56"/>
      <c r="R577" s="56"/>
      <c r="S577" s="56"/>
      <c r="T577" s="56"/>
      <c r="U577" s="56"/>
      <c r="V577" s="56"/>
      <c r="W577" s="56"/>
      <c r="X577" s="56"/>
      <c r="Y577" s="56"/>
    </row>
    <row r="578">
      <c r="A578" s="56"/>
      <c r="B578" s="56"/>
      <c r="C578" s="56"/>
      <c r="D578" s="56"/>
      <c r="E578" s="56"/>
      <c r="F578" s="67"/>
      <c r="G578" s="67"/>
      <c r="H578" s="56"/>
      <c r="I578" s="56"/>
      <c r="J578" s="56"/>
      <c r="K578" s="56"/>
      <c r="L578" s="56"/>
      <c r="M578" s="56"/>
      <c r="N578" s="56"/>
      <c r="O578" s="56"/>
      <c r="P578" s="56"/>
      <c r="Q578" s="56"/>
      <c r="R578" s="56"/>
      <c r="S578" s="56"/>
      <c r="T578" s="56"/>
      <c r="U578" s="56"/>
      <c r="V578" s="56"/>
      <c r="W578" s="56"/>
      <c r="X578" s="56"/>
      <c r="Y578" s="56"/>
    </row>
    <row r="579">
      <c r="A579" s="56"/>
      <c r="B579" s="56"/>
      <c r="C579" s="56"/>
      <c r="D579" s="56"/>
      <c r="E579" s="56"/>
      <c r="F579" s="67"/>
      <c r="G579" s="67"/>
      <c r="H579" s="56"/>
      <c r="I579" s="56"/>
      <c r="J579" s="56"/>
      <c r="K579" s="56"/>
      <c r="L579" s="56"/>
      <c r="M579" s="56"/>
      <c r="N579" s="56"/>
      <c r="O579" s="56"/>
      <c r="P579" s="56"/>
      <c r="Q579" s="56"/>
      <c r="R579" s="56"/>
      <c r="S579" s="56"/>
      <c r="T579" s="56"/>
      <c r="U579" s="56"/>
      <c r="V579" s="56"/>
      <c r="W579" s="56"/>
      <c r="X579" s="56"/>
      <c r="Y579" s="56"/>
    </row>
    <row r="580">
      <c r="A580" s="56"/>
      <c r="B580" s="56"/>
      <c r="C580" s="56"/>
      <c r="D580" s="56"/>
      <c r="E580" s="56"/>
      <c r="F580" s="67"/>
      <c r="G580" s="67"/>
      <c r="H580" s="56"/>
      <c r="I580" s="56"/>
      <c r="J580" s="56"/>
      <c r="K580" s="56"/>
      <c r="L580" s="56"/>
      <c r="M580" s="56"/>
      <c r="N580" s="56"/>
      <c r="O580" s="56"/>
      <c r="P580" s="56"/>
      <c r="Q580" s="56"/>
      <c r="R580" s="56"/>
      <c r="S580" s="56"/>
      <c r="T580" s="56"/>
      <c r="U580" s="56"/>
      <c r="V580" s="56"/>
      <c r="W580" s="56"/>
      <c r="X580" s="56"/>
      <c r="Y580" s="56"/>
    </row>
    <row r="581">
      <c r="A581" s="56"/>
      <c r="B581" s="56"/>
      <c r="C581" s="56"/>
      <c r="D581" s="56"/>
      <c r="E581" s="56"/>
      <c r="F581" s="67"/>
      <c r="G581" s="67"/>
      <c r="H581" s="56"/>
      <c r="I581" s="56"/>
      <c r="J581" s="56"/>
      <c r="K581" s="56"/>
      <c r="L581" s="56"/>
      <c r="M581" s="56"/>
      <c r="N581" s="56"/>
      <c r="O581" s="56"/>
      <c r="P581" s="56"/>
      <c r="Q581" s="56"/>
      <c r="R581" s="56"/>
      <c r="S581" s="56"/>
      <c r="T581" s="56"/>
      <c r="U581" s="56"/>
      <c r="V581" s="56"/>
      <c r="W581" s="56"/>
      <c r="X581" s="56"/>
      <c r="Y581" s="56"/>
    </row>
    <row r="582">
      <c r="A582" s="56"/>
      <c r="B582" s="56"/>
      <c r="C582" s="56"/>
      <c r="D582" s="56"/>
      <c r="E582" s="56"/>
      <c r="F582" s="67"/>
      <c r="G582" s="67"/>
      <c r="H582" s="56"/>
      <c r="I582" s="56"/>
      <c r="J582" s="56"/>
      <c r="K582" s="56"/>
      <c r="L582" s="56"/>
      <c r="M582" s="56"/>
      <c r="N582" s="56"/>
      <c r="O582" s="56"/>
      <c r="P582" s="56"/>
      <c r="Q582" s="56"/>
      <c r="R582" s="56"/>
      <c r="S582" s="56"/>
      <c r="T582" s="56"/>
      <c r="U582" s="56"/>
      <c r="V582" s="56"/>
      <c r="W582" s="56"/>
      <c r="X582" s="56"/>
      <c r="Y582" s="56"/>
    </row>
    <row r="583">
      <c r="A583" s="56"/>
      <c r="B583" s="56"/>
      <c r="C583" s="56"/>
      <c r="D583" s="56"/>
      <c r="E583" s="56"/>
      <c r="F583" s="67"/>
      <c r="G583" s="67"/>
      <c r="H583" s="56"/>
      <c r="I583" s="56"/>
      <c r="J583" s="56"/>
      <c r="K583" s="56"/>
      <c r="L583" s="56"/>
      <c r="M583" s="56"/>
      <c r="N583" s="56"/>
      <c r="O583" s="56"/>
      <c r="P583" s="56"/>
      <c r="Q583" s="56"/>
      <c r="R583" s="56"/>
      <c r="S583" s="56"/>
      <c r="T583" s="56"/>
      <c r="U583" s="56"/>
      <c r="V583" s="56"/>
      <c r="W583" s="56"/>
      <c r="X583" s="56"/>
      <c r="Y583" s="56"/>
    </row>
    <row r="584">
      <c r="A584" s="56"/>
      <c r="B584" s="56"/>
      <c r="C584" s="56"/>
      <c r="D584" s="56"/>
      <c r="E584" s="56"/>
      <c r="F584" s="67"/>
      <c r="G584" s="67"/>
      <c r="H584" s="56"/>
      <c r="I584" s="56"/>
      <c r="J584" s="56"/>
      <c r="K584" s="56"/>
      <c r="L584" s="56"/>
      <c r="M584" s="56"/>
      <c r="N584" s="56"/>
      <c r="O584" s="56"/>
      <c r="P584" s="56"/>
      <c r="Q584" s="56"/>
      <c r="R584" s="56"/>
      <c r="S584" s="56"/>
      <c r="T584" s="56"/>
      <c r="U584" s="56"/>
      <c r="V584" s="56"/>
      <c r="W584" s="56"/>
      <c r="X584" s="56"/>
      <c r="Y584" s="56"/>
    </row>
    <row r="585">
      <c r="A585" s="56"/>
      <c r="B585" s="56"/>
      <c r="C585" s="56"/>
      <c r="D585" s="56"/>
      <c r="E585" s="56"/>
      <c r="F585" s="67"/>
      <c r="G585" s="67"/>
      <c r="H585" s="56"/>
      <c r="I585" s="56"/>
      <c r="J585" s="56"/>
      <c r="K585" s="56"/>
      <c r="L585" s="56"/>
      <c r="M585" s="56"/>
      <c r="N585" s="56"/>
      <c r="O585" s="56"/>
      <c r="P585" s="56"/>
      <c r="Q585" s="56"/>
      <c r="R585" s="56"/>
      <c r="S585" s="56"/>
      <c r="T585" s="56"/>
      <c r="U585" s="56"/>
      <c r="V585" s="56"/>
      <c r="W585" s="56"/>
      <c r="X585" s="56"/>
      <c r="Y585" s="56"/>
    </row>
    <row r="586">
      <c r="A586" s="56"/>
      <c r="B586" s="56"/>
      <c r="C586" s="56"/>
      <c r="D586" s="56"/>
      <c r="E586" s="56"/>
      <c r="F586" s="67"/>
      <c r="G586" s="67"/>
      <c r="H586" s="56"/>
      <c r="I586" s="56"/>
      <c r="J586" s="56"/>
      <c r="K586" s="56"/>
      <c r="L586" s="56"/>
      <c r="M586" s="56"/>
      <c r="N586" s="56"/>
      <c r="O586" s="56"/>
      <c r="P586" s="56"/>
      <c r="Q586" s="56"/>
      <c r="R586" s="56"/>
      <c r="S586" s="56"/>
      <c r="T586" s="56"/>
      <c r="U586" s="56"/>
      <c r="V586" s="56"/>
      <c r="W586" s="56"/>
      <c r="X586" s="56"/>
      <c r="Y586" s="56"/>
    </row>
    <row r="587">
      <c r="A587" s="56"/>
      <c r="B587" s="56"/>
      <c r="C587" s="56"/>
      <c r="D587" s="56"/>
      <c r="E587" s="56"/>
      <c r="F587" s="67"/>
      <c r="G587" s="67"/>
      <c r="H587" s="56"/>
      <c r="I587" s="56"/>
      <c r="J587" s="56"/>
      <c r="K587" s="56"/>
      <c r="L587" s="56"/>
      <c r="M587" s="56"/>
      <c r="N587" s="56"/>
      <c r="O587" s="56"/>
      <c r="P587" s="56"/>
      <c r="Q587" s="56"/>
      <c r="R587" s="56"/>
      <c r="S587" s="56"/>
      <c r="T587" s="56"/>
      <c r="U587" s="56"/>
      <c r="V587" s="56"/>
      <c r="W587" s="56"/>
      <c r="X587" s="56"/>
      <c r="Y587" s="56"/>
    </row>
    <row r="588">
      <c r="A588" s="56"/>
      <c r="B588" s="56"/>
      <c r="C588" s="56"/>
      <c r="D588" s="56"/>
      <c r="E588" s="56"/>
      <c r="F588" s="67"/>
      <c r="G588" s="67"/>
      <c r="H588" s="56"/>
      <c r="I588" s="56"/>
      <c r="J588" s="56"/>
      <c r="K588" s="56"/>
      <c r="L588" s="56"/>
      <c r="M588" s="56"/>
      <c r="N588" s="56"/>
      <c r="O588" s="56"/>
      <c r="P588" s="56"/>
      <c r="Q588" s="56"/>
      <c r="R588" s="56"/>
      <c r="S588" s="56"/>
      <c r="T588" s="56"/>
      <c r="U588" s="56"/>
      <c r="V588" s="56"/>
      <c r="W588" s="56"/>
      <c r="X588" s="56"/>
      <c r="Y588" s="56"/>
    </row>
    <row r="589">
      <c r="A589" s="56"/>
      <c r="B589" s="56"/>
      <c r="C589" s="56"/>
      <c r="D589" s="56"/>
      <c r="E589" s="56"/>
      <c r="F589" s="67"/>
      <c r="G589" s="67"/>
      <c r="H589" s="56"/>
      <c r="I589" s="56"/>
      <c r="J589" s="56"/>
      <c r="K589" s="56"/>
      <c r="L589" s="56"/>
      <c r="M589" s="56"/>
      <c r="N589" s="56"/>
      <c r="O589" s="56"/>
      <c r="P589" s="56"/>
      <c r="Q589" s="56"/>
      <c r="R589" s="56"/>
      <c r="S589" s="56"/>
      <c r="T589" s="56"/>
      <c r="U589" s="56"/>
      <c r="V589" s="56"/>
      <c r="W589" s="56"/>
      <c r="X589" s="56"/>
      <c r="Y589" s="56"/>
    </row>
    <row r="590">
      <c r="A590" s="56"/>
      <c r="B590" s="56"/>
      <c r="C590" s="56"/>
      <c r="D590" s="56"/>
      <c r="E590" s="56"/>
      <c r="F590" s="67"/>
      <c r="G590" s="67"/>
      <c r="H590" s="56"/>
      <c r="I590" s="56"/>
      <c r="J590" s="56"/>
      <c r="K590" s="56"/>
      <c r="L590" s="56"/>
      <c r="M590" s="56"/>
      <c r="N590" s="56"/>
      <c r="O590" s="56"/>
      <c r="P590" s="56"/>
      <c r="Q590" s="56"/>
      <c r="R590" s="56"/>
      <c r="S590" s="56"/>
      <c r="T590" s="56"/>
      <c r="U590" s="56"/>
      <c r="V590" s="56"/>
      <c r="W590" s="56"/>
      <c r="X590" s="56"/>
      <c r="Y590" s="56"/>
    </row>
    <row r="591">
      <c r="A591" s="56"/>
      <c r="B591" s="56"/>
      <c r="C591" s="56"/>
      <c r="D591" s="56"/>
      <c r="E591" s="56"/>
      <c r="F591" s="67"/>
      <c r="G591" s="67"/>
      <c r="H591" s="56"/>
      <c r="I591" s="56"/>
      <c r="J591" s="56"/>
      <c r="K591" s="56"/>
      <c r="L591" s="56"/>
      <c r="M591" s="56"/>
      <c r="N591" s="56"/>
      <c r="O591" s="56"/>
      <c r="P591" s="56"/>
      <c r="Q591" s="56"/>
      <c r="R591" s="56"/>
      <c r="S591" s="56"/>
      <c r="T591" s="56"/>
      <c r="U591" s="56"/>
      <c r="V591" s="56"/>
      <c r="W591" s="56"/>
      <c r="X591" s="56"/>
      <c r="Y591" s="56"/>
    </row>
    <row r="592">
      <c r="A592" s="56"/>
      <c r="B592" s="56"/>
      <c r="C592" s="56"/>
      <c r="D592" s="56"/>
      <c r="E592" s="56"/>
      <c r="F592" s="67"/>
      <c r="G592" s="67"/>
      <c r="H592" s="56"/>
      <c r="I592" s="56"/>
      <c r="J592" s="56"/>
      <c r="K592" s="56"/>
      <c r="L592" s="56"/>
      <c r="M592" s="56"/>
      <c r="N592" s="56"/>
      <c r="O592" s="56"/>
      <c r="P592" s="56"/>
      <c r="Q592" s="56"/>
      <c r="R592" s="56"/>
      <c r="S592" s="56"/>
      <c r="T592" s="56"/>
      <c r="U592" s="56"/>
      <c r="V592" s="56"/>
      <c r="W592" s="56"/>
      <c r="X592" s="56"/>
      <c r="Y592" s="56"/>
    </row>
    <row r="593">
      <c r="A593" s="56"/>
      <c r="B593" s="56"/>
      <c r="C593" s="56"/>
      <c r="D593" s="56"/>
      <c r="E593" s="56"/>
      <c r="F593" s="67"/>
      <c r="G593" s="67"/>
      <c r="H593" s="56"/>
      <c r="I593" s="56"/>
      <c r="J593" s="56"/>
      <c r="K593" s="56"/>
      <c r="L593" s="56"/>
      <c r="M593" s="56"/>
      <c r="N593" s="56"/>
      <c r="O593" s="56"/>
      <c r="P593" s="56"/>
      <c r="Q593" s="56"/>
      <c r="R593" s="56"/>
      <c r="S593" s="56"/>
      <c r="T593" s="56"/>
      <c r="U593" s="56"/>
      <c r="V593" s="56"/>
      <c r="W593" s="56"/>
      <c r="X593" s="56"/>
      <c r="Y593" s="56"/>
    </row>
    <row r="594">
      <c r="A594" s="56"/>
      <c r="B594" s="56"/>
      <c r="C594" s="56"/>
      <c r="D594" s="56"/>
      <c r="E594" s="56"/>
      <c r="F594" s="67"/>
      <c r="G594" s="67"/>
      <c r="H594" s="56"/>
      <c r="I594" s="56"/>
      <c r="J594" s="56"/>
      <c r="K594" s="56"/>
      <c r="L594" s="56"/>
      <c r="M594" s="56"/>
      <c r="N594" s="56"/>
      <c r="O594" s="56"/>
      <c r="P594" s="56"/>
      <c r="Q594" s="56"/>
      <c r="R594" s="56"/>
      <c r="S594" s="56"/>
      <c r="T594" s="56"/>
      <c r="U594" s="56"/>
      <c r="V594" s="56"/>
      <c r="W594" s="56"/>
      <c r="X594" s="56"/>
      <c r="Y594" s="56"/>
    </row>
    <row r="595">
      <c r="A595" s="56"/>
      <c r="B595" s="56"/>
      <c r="C595" s="56"/>
      <c r="D595" s="56"/>
      <c r="E595" s="56"/>
      <c r="F595" s="67"/>
      <c r="G595" s="67"/>
      <c r="H595" s="56"/>
      <c r="I595" s="56"/>
      <c r="J595" s="56"/>
      <c r="K595" s="56"/>
      <c r="L595" s="56"/>
      <c r="M595" s="56"/>
      <c r="N595" s="56"/>
      <c r="O595" s="56"/>
      <c r="P595" s="56"/>
      <c r="Q595" s="56"/>
      <c r="R595" s="56"/>
      <c r="S595" s="56"/>
      <c r="T595" s="56"/>
      <c r="U595" s="56"/>
      <c r="V595" s="56"/>
      <c r="W595" s="56"/>
      <c r="X595" s="56"/>
      <c r="Y595" s="56"/>
    </row>
    <row r="596">
      <c r="A596" s="56"/>
      <c r="B596" s="56"/>
      <c r="C596" s="56"/>
      <c r="D596" s="56"/>
      <c r="E596" s="56"/>
      <c r="F596" s="67"/>
      <c r="G596" s="67"/>
      <c r="H596" s="56"/>
      <c r="I596" s="56"/>
      <c r="J596" s="56"/>
      <c r="K596" s="56"/>
      <c r="L596" s="56"/>
      <c r="M596" s="56"/>
      <c r="N596" s="56"/>
      <c r="O596" s="56"/>
      <c r="P596" s="56"/>
      <c r="Q596" s="56"/>
      <c r="R596" s="56"/>
      <c r="S596" s="56"/>
      <c r="T596" s="56"/>
      <c r="U596" s="56"/>
      <c r="V596" s="56"/>
      <c r="W596" s="56"/>
      <c r="X596" s="56"/>
      <c r="Y596" s="56"/>
    </row>
    <row r="597">
      <c r="A597" s="56"/>
      <c r="B597" s="56"/>
      <c r="C597" s="56"/>
      <c r="D597" s="56"/>
      <c r="E597" s="56"/>
      <c r="F597" s="67"/>
      <c r="G597" s="67"/>
      <c r="H597" s="56"/>
      <c r="I597" s="56"/>
      <c r="J597" s="56"/>
      <c r="K597" s="56"/>
      <c r="L597" s="56"/>
      <c r="M597" s="56"/>
      <c r="N597" s="56"/>
      <c r="O597" s="56"/>
      <c r="P597" s="56"/>
      <c r="Q597" s="56"/>
      <c r="R597" s="56"/>
      <c r="S597" s="56"/>
      <c r="T597" s="56"/>
      <c r="U597" s="56"/>
      <c r="V597" s="56"/>
      <c r="W597" s="56"/>
      <c r="X597" s="56"/>
      <c r="Y597" s="56"/>
    </row>
    <row r="598">
      <c r="A598" s="56"/>
      <c r="B598" s="56"/>
      <c r="C598" s="56"/>
      <c r="D598" s="56"/>
      <c r="E598" s="56"/>
      <c r="F598" s="67"/>
      <c r="G598" s="67"/>
      <c r="H598" s="56"/>
      <c r="I598" s="56"/>
      <c r="J598" s="56"/>
      <c r="K598" s="56"/>
      <c r="L598" s="56"/>
      <c r="M598" s="56"/>
      <c r="N598" s="56"/>
      <c r="O598" s="56"/>
      <c r="P598" s="56"/>
      <c r="Q598" s="56"/>
      <c r="R598" s="56"/>
      <c r="S598" s="56"/>
      <c r="T598" s="56"/>
      <c r="U598" s="56"/>
      <c r="V598" s="56"/>
      <c r="W598" s="56"/>
      <c r="X598" s="56"/>
      <c r="Y598" s="56"/>
    </row>
    <row r="599">
      <c r="A599" s="56"/>
      <c r="B599" s="56"/>
      <c r="C599" s="56"/>
      <c r="D599" s="56"/>
      <c r="E599" s="56"/>
      <c r="F599" s="67"/>
      <c r="G599" s="67"/>
      <c r="H599" s="56"/>
      <c r="I599" s="56"/>
      <c r="J599" s="56"/>
      <c r="K599" s="56"/>
      <c r="L599" s="56"/>
      <c r="M599" s="56"/>
      <c r="N599" s="56"/>
      <c r="O599" s="56"/>
      <c r="P599" s="56"/>
      <c r="Q599" s="56"/>
      <c r="R599" s="56"/>
      <c r="S599" s="56"/>
      <c r="T599" s="56"/>
      <c r="U599" s="56"/>
      <c r="V599" s="56"/>
      <c r="W599" s="56"/>
      <c r="X599" s="56"/>
      <c r="Y599" s="56"/>
    </row>
    <row r="600">
      <c r="A600" s="56"/>
      <c r="B600" s="56"/>
      <c r="C600" s="56"/>
      <c r="D600" s="56"/>
      <c r="E600" s="56"/>
      <c r="F600" s="67"/>
      <c r="G600" s="67"/>
      <c r="H600" s="56"/>
      <c r="I600" s="56"/>
      <c r="J600" s="56"/>
      <c r="K600" s="56"/>
      <c r="L600" s="56"/>
      <c r="M600" s="56"/>
      <c r="N600" s="56"/>
      <c r="O600" s="56"/>
      <c r="P600" s="56"/>
      <c r="Q600" s="56"/>
      <c r="R600" s="56"/>
      <c r="S600" s="56"/>
      <c r="T600" s="56"/>
      <c r="U600" s="56"/>
      <c r="V600" s="56"/>
      <c r="W600" s="56"/>
      <c r="X600" s="56"/>
      <c r="Y600" s="56"/>
    </row>
    <row r="601">
      <c r="A601" s="56"/>
      <c r="B601" s="56"/>
      <c r="C601" s="56"/>
      <c r="D601" s="56"/>
      <c r="E601" s="56"/>
      <c r="F601" s="67"/>
      <c r="G601" s="67"/>
      <c r="H601" s="56"/>
      <c r="I601" s="56"/>
      <c r="J601" s="56"/>
      <c r="K601" s="56"/>
      <c r="L601" s="56"/>
      <c r="M601" s="56"/>
      <c r="N601" s="56"/>
      <c r="O601" s="56"/>
      <c r="P601" s="56"/>
      <c r="Q601" s="56"/>
      <c r="R601" s="56"/>
      <c r="S601" s="56"/>
      <c r="T601" s="56"/>
      <c r="U601" s="56"/>
      <c r="V601" s="56"/>
      <c r="W601" s="56"/>
      <c r="X601" s="56"/>
      <c r="Y601" s="56"/>
    </row>
    <row r="602">
      <c r="A602" s="56"/>
      <c r="B602" s="56"/>
      <c r="C602" s="56"/>
      <c r="D602" s="56"/>
      <c r="E602" s="56"/>
      <c r="F602" s="67"/>
      <c r="G602" s="67"/>
      <c r="H602" s="56"/>
      <c r="I602" s="56"/>
      <c r="J602" s="56"/>
      <c r="K602" s="56"/>
      <c r="L602" s="56"/>
      <c r="M602" s="56"/>
      <c r="N602" s="56"/>
      <c r="O602" s="56"/>
      <c r="P602" s="56"/>
      <c r="Q602" s="56"/>
      <c r="R602" s="56"/>
      <c r="S602" s="56"/>
      <c r="T602" s="56"/>
      <c r="U602" s="56"/>
      <c r="V602" s="56"/>
      <c r="W602" s="56"/>
      <c r="X602" s="56"/>
      <c r="Y602" s="56"/>
    </row>
    <row r="603">
      <c r="A603" s="56"/>
      <c r="B603" s="56"/>
      <c r="C603" s="56"/>
      <c r="D603" s="56"/>
      <c r="E603" s="56"/>
      <c r="F603" s="67"/>
      <c r="G603" s="67"/>
      <c r="H603" s="56"/>
      <c r="I603" s="56"/>
      <c r="J603" s="56"/>
      <c r="K603" s="56"/>
      <c r="L603" s="56"/>
      <c r="M603" s="56"/>
      <c r="N603" s="56"/>
      <c r="O603" s="56"/>
      <c r="P603" s="56"/>
      <c r="Q603" s="56"/>
      <c r="R603" s="56"/>
      <c r="S603" s="56"/>
      <c r="T603" s="56"/>
      <c r="U603" s="56"/>
      <c r="V603" s="56"/>
      <c r="W603" s="56"/>
      <c r="X603" s="56"/>
      <c r="Y603" s="56"/>
    </row>
    <row r="604">
      <c r="A604" s="56"/>
      <c r="B604" s="56"/>
      <c r="C604" s="56"/>
      <c r="D604" s="56"/>
      <c r="E604" s="56"/>
      <c r="F604" s="67"/>
      <c r="G604" s="67"/>
      <c r="H604" s="56"/>
      <c r="I604" s="56"/>
      <c r="J604" s="56"/>
      <c r="K604" s="56"/>
      <c r="L604" s="56"/>
      <c r="M604" s="56"/>
      <c r="N604" s="56"/>
      <c r="O604" s="56"/>
      <c r="P604" s="56"/>
      <c r="Q604" s="56"/>
      <c r="R604" s="56"/>
      <c r="S604" s="56"/>
      <c r="T604" s="56"/>
      <c r="U604" s="56"/>
      <c r="V604" s="56"/>
      <c r="W604" s="56"/>
      <c r="X604" s="56"/>
      <c r="Y604" s="56"/>
    </row>
    <row r="605">
      <c r="A605" s="56"/>
      <c r="B605" s="56"/>
      <c r="C605" s="56"/>
      <c r="D605" s="56"/>
      <c r="E605" s="56"/>
      <c r="F605" s="67"/>
      <c r="G605" s="67"/>
      <c r="H605" s="56"/>
      <c r="I605" s="56"/>
      <c r="J605" s="56"/>
      <c r="K605" s="56"/>
      <c r="L605" s="56"/>
      <c r="M605" s="56"/>
      <c r="N605" s="56"/>
      <c r="O605" s="56"/>
      <c r="P605" s="56"/>
      <c r="Q605" s="56"/>
      <c r="R605" s="56"/>
      <c r="S605" s="56"/>
      <c r="T605" s="56"/>
      <c r="U605" s="56"/>
      <c r="V605" s="56"/>
      <c r="W605" s="56"/>
      <c r="X605" s="56"/>
      <c r="Y605" s="56"/>
    </row>
    <row r="606">
      <c r="A606" s="56"/>
      <c r="B606" s="56"/>
      <c r="C606" s="56"/>
      <c r="D606" s="56"/>
      <c r="E606" s="56"/>
      <c r="F606" s="67"/>
      <c r="G606" s="67"/>
      <c r="H606" s="56"/>
      <c r="I606" s="56"/>
      <c r="J606" s="56"/>
      <c r="K606" s="56"/>
      <c r="L606" s="56"/>
      <c r="M606" s="56"/>
      <c r="N606" s="56"/>
      <c r="O606" s="56"/>
      <c r="P606" s="56"/>
      <c r="Q606" s="56"/>
      <c r="R606" s="56"/>
      <c r="S606" s="56"/>
      <c r="T606" s="56"/>
      <c r="U606" s="56"/>
      <c r="V606" s="56"/>
      <c r="W606" s="56"/>
      <c r="X606" s="56"/>
      <c r="Y606" s="56"/>
    </row>
    <row r="607">
      <c r="A607" s="56"/>
      <c r="B607" s="56"/>
      <c r="C607" s="56"/>
      <c r="D607" s="56"/>
      <c r="E607" s="56"/>
      <c r="F607" s="67"/>
      <c r="G607" s="67"/>
      <c r="H607" s="56"/>
      <c r="I607" s="56"/>
      <c r="J607" s="56"/>
      <c r="K607" s="56"/>
      <c r="L607" s="56"/>
      <c r="M607" s="56"/>
      <c r="N607" s="56"/>
      <c r="O607" s="56"/>
      <c r="P607" s="56"/>
      <c r="Q607" s="56"/>
      <c r="R607" s="56"/>
      <c r="S607" s="56"/>
      <c r="T607" s="56"/>
      <c r="U607" s="56"/>
      <c r="V607" s="56"/>
      <c r="W607" s="56"/>
      <c r="X607" s="56"/>
      <c r="Y607" s="56"/>
    </row>
    <row r="608">
      <c r="A608" s="56"/>
      <c r="B608" s="56"/>
      <c r="C608" s="56"/>
      <c r="D608" s="56"/>
      <c r="E608" s="56"/>
      <c r="F608" s="67"/>
      <c r="G608" s="67"/>
      <c r="H608" s="56"/>
      <c r="I608" s="56"/>
      <c r="J608" s="56"/>
      <c r="K608" s="56"/>
      <c r="L608" s="56"/>
      <c r="M608" s="56"/>
      <c r="N608" s="56"/>
      <c r="O608" s="56"/>
      <c r="P608" s="56"/>
      <c r="Q608" s="56"/>
      <c r="R608" s="56"/>
      <c r="S608" s="56"/>
      <c r="T608" s="56"/>
      <c r="U608" s="56"/>
      <c r="V608" s="56"/>
      <c r="W608" s="56"/>
      <c r="X608" s="56"/>
      <c r="Y608" s="56"/>
    </row>
    <row r="609">
      <c r="A609" s="56"/>
      <c r="B609" s="56"/>
      <c r="C609" s="56"/>
      <c r="D609" s="56"/>
      <c r="E609" s="56"/>
      <c r="F609" s="67"/>
      <c r="G609" s="67"/>
      <c r="H609" s="56"/>
      <c r="I609" s="56"/>
      <c r="J609" s="56"/>
      <c r="K609" s="56"/>
      <c r="L609" s="56"/>
      <c r="M609" s="56"/>
      <c r="N609" s="56"/>
      <c r="O609" s="56"/>
      <c r="P609" s="56"/>
      <c r="Q609" s="56"/>
      <c r="R609" s="56"/>
      <c r="S609" s="56"/>
      <c r="T609" s="56"/>
      <c r="U609" s="56"/>
      <c r="V609" s="56"/>
      <c r="W609" s="56"/>
      <c r="X609" s="56"/>
      <c r="Y609" s="56"/>
    </row>
    <row r="610">
      <c r="A610" s="56"/>
      <c r="B610" s="56"/>
      <c r="C610" s="56"/>
      <c r="D610" s="56"/>
      <c r="E610" s="56"/>
      <c r="F610" s="67"/>
      <c r="G610" s="67"/>
      <c r="H610" s="56"/>
      <c r="I610" s="56"/>
      <c r="J610" s="56"/>
      <c r="K610" s="56"/>
      <c r="L610" s="56"/>
      <c r="M610" s="56"/>
      <c r="N610" s="56"/>
      <c r="O610" s="56"/>
      <c r="P610" s="56"/>
      <c r="Q610" s="56"/>
      <c r="R610" s="56"/>
      <c r="S610" s="56"/>
      <c r="T610" s="56"/>
      <c r="U610" s="56"/>
      <c r="V610" s="56"/>
      <c r="W610" s="56"/>
      <c r="X610" s="56"/>
      <c r="Y610" s="56"/>
    </row>
    <row r="611">
      <c r="A611" s="56"/>
      <c r="B611" s="56"/>
      <c r="C611" s="56"/>
      <c r="D611" s="56"/>
      <c r="E611" s="56"/>
      <c r="F611" s="67"/>
      <c r="G611" s="67"/>
      <c r="H611" s="56"/>
      <c r="I611" s="56"/>
      <c r="J611" s="56"/>
      <c r="K611" s="56"/>
      <c r="L611" s="56"/>
      <c r="M611" s="56"/>
      <c r="N611" s="56"/>
      <c r="O611" s="56"/>
      <c r="P611" s="56"/>
      <c r="Q611" s="56"/>
      <c r="R611" s="56"/>
      <c r="S611" s="56"/>
      <c r="T611" s="56"/>
      <c r="U611" s="56"/>
      <c r="V611" s="56"/>
      <c r="W611" s="56"/>
      <c r="X611" s="56"/>
      <c r="Y611" s="56"/>
    </row>
    <row r="612">
      <c r="A612" s="56"/>
      <c r="B612" s="56"/>
      <c r="C612" s="56"/>
      <c r="D612" s="56"/>
      <c r="E612" s="56"/>
      <c r="F612" s="67"/>
      <c r="G612" s="67"/>
      <c r="H612" s="56"/>
      <c r="I612" s="56"/>
      <c r="J612" s="56"/>
      <c r="K612" s="56"/>
      <c r="L612" s="56"/>
      <c r="M612" s="56"/>
      <c r="N612" s="56"/>
      <c r="O612" s="56"/>
      <c r="P612" s="56"/>
      <c r="Q612" s="56"/>
      <c r="R612" s="56"/>
      <c r="S612" s="56"/>
      <c r="T612" s="56"/>
      <c r="U612" s="56"/>
      <c r="V612" s="56"/>
      <c r="W612" s="56"/>
      <c r="X612" s="56"/>
      <c r="Y612" s="56"/>
    </row>
    <row r="613">
      <c r="A613" s="56"/>
      <c r="B613" s="56"/>
      <c r="C613" s="56"/>
      <c r="D613" s="56"/>
      <c r="E613" s="56"/>
      <c r="F613" s="67"/>
      <c r="G613" s="67"/>
      <c r="H613" s="56"/>
      <c r="I613" s="56"/>
      <c r="J613" s="56"/>
      <c r="K613" s="56"/>
      <c r="L613" s="56"/>
      <c r="M613" s="56"/>
      <c r="N613" s="56"/>
      <c r="O613" s="56"/>
      <c r="P613" s="56"/>
      <c r="Q613" s="56"/>
      <c r="R613" s="56"/>
      <c r="S613" s="56"/>
      <c r="T613" s="56"/>
      <c r="U613" s="56"/>
      <c r="V613" s="56"/>
      <c r="W613" s="56"/>
      <c r="X613" s="56"/>
      <c r="Y613" s="56"/>
    </row>
    <row r="614">
      <c r="A614" s="56"/>
      <c r="B614" s="56"/>
      <c r="C614" s="56"/>
      <c r="D614" s="56"/>
      <c r="E614" s="56"/>
      <c r="F614" s="67"/>
      <c r="G614" s="67"/>
      <c r="H614" s="56"/>
      <c r="I614" s="56"/>
      <c r="J614" s="56"/>
      <c r="K614" s="56"/>
      <c r="L614" s="56"/>
      <c r="M614" s="56"/>
      <c r="N614" s="56"/>
      <c r="O614" s="56"/>
      <c r="P614" s="56"/>
      <c r="Q614" s="56"/>
      <c r="R614" s="56"/>
      <c r="S614" s="56"/>
      <c r="T614" s="56"/>
      <c r="U614" s="56"/>
      <c r="V614" s="56"/>
      <c r="W614" s="56"/>
      <c r="X614" s="56"/>
      <c r="Y614" s="56"/>
    </row>
    <row r="615">
      <c r="A615" s="56"/>
      <c r="B615" s="56"/>
      <c r="C615" s="56"/>
      <c r="D615" s="56"/>
      <c r="E615" s="56"/>
      <c r="F615" s="67"/>
      <c r="G615" s="67"/>
      <c r="H615" s="56"/>
      <c r="I615" s="56"/>
      <c r="J615" s="56"/>
      <c r="K615" s="56"/>
      <c r="L615" s="56"/>
      <c r="M615" s="56"/>
      <c r="N615" s="56"/>
      <c r="O615" s="56"/>
      <c r="P615" s="56"/>
      <c r="Q615" s="56"/>
      <c r="R615" s="56"/>
      <c r="S615" s="56"/>
      <c r="T615" s="56"/>
      <c r="U615" s="56"/>
      <c r="V615" s="56"/>
      <c r="W615" s="56"/>
      <c r="X615" s="56"/>
      <c r="Y615" s="56"/>
    </row>
    <row r="616">
      <c r="A616" s="56"/>
      <c r="B616" s="56"/>
      <c r="C616" s="56"/>
      <c r="D616" s="56"/>
      <c r="E616" s="56"/>
      <c r="F616" s="67"/>
      <c r="G616" s="67"/>
      <c r="H616" s="56"/>
      <c r="I616" s="56"/>
      <c r="J616" s="56"/>
      <c r="K616" s="56"/>
      <c r="L616" s="56"/>
      <c r="M616" s="56"/>
      <c r="N616" s="56"/>
      <c r="O616" s="56"/>
      <c r="P616" s="56"/>
      <c r="Q616" s="56"/>
      <c r="R616" s="56"/>
      <c r="S616" s="56"/>
      <c r="T616" s="56"/>
      <c r="U616" s="56"/>
      <c r="V616" s="56"/>
      <c r="W616" s="56"/>
      <c r="X616" s="56"/>
      <c r="Y616" s="56"/>
    </row>
    <row r="617">
      <c r="A617" s="56"/>
      <c r="B617" s="56"/>
      <c r="C617" s="56"/>
      <c r="D617" s="56"/>
      <c r="E617" s="56"/>
      <c r="F617" s="67"/>
      <c r="G617" s="67"/>
      <c r="H617" s="56"/>
      <c r="I617" s="56"/>
      <c r="J617" s="56"/>
      <c r="K617" s="56"/>
      <c r="L617" s="56"/>
      <c r="M617" s="56"/>
      <c r="N617" s="56"/>
      <c r="O617" s="56"/>
      <c r="P617" s="56"/>
      <c r="Q617" s="56"/>
      <c r="R617" s="56"/>
      <c r="S617" s="56"/>
      <c r="T617" s="56"/>
      <c r="U617" s="56"/>
      <c r="V617" s="56"/>
      <c r="W617" s="56"/>
      <c r="X617" s="56"/>
      <c r="Y617" s="56"/>
    </row>
    <row r="618">
      <c r="A618" s="56"/>
      <c r="B618" s="56"/>
      <c r="C618" s="56"/>
      <c r="D618" s="56"/>
      <c r="E618" s="56"/>
      <c r="F618" s="67"/>
      <c r="G618" s="67"/>
      <c r="H618" s="56"/>
      <c r="I618" s="56"/>
      <c r="J618" s="56"/>
      <c r="K618" s="56"/>
      <c r="L618" s="56"/>
      <c r="M618" s="56"/>
      <c r="N618" s="56"/>
      <c r="O618" s="56"/>
      <c r="P618" s="56"/>
      <c r="Q618" s="56"/>
      <c r="R618" s="56"/>
      <c r="S618" s="56"/>
      <c r="T618" s="56"/>
      <c r="U618" s="56"/>
      <c r="V618" s="56"/>
      <c r="W618" s="56"/>
      <c r="X618" s="56"/>
      <c r="Y618" s="56"/>
    </row>
    <row r="619">
      <c r="A619" s="56"/>
      <c r="B619" s="56"/>
      <c r="C619" s="56"/>
      <c r="D619" s="56"/>
      <c r="E619" s="56"/>
      <c r="F619" s="67"/>
      <c r="G619" s="67"/>
      <c r="H619" s="56"/>
      <c r="I619" s="56"/>
      <c r="J619" s="56"/>
      <c r="K619" s="56"/>
      <c r="L619" s="56"/>
      <c r="M619" s="56"/>
      <c r="N619" s="56"/>
      <c r="O619" s="56"/>
      <c r="P619" s="56"/>
      <c r="Q619" s="56"/>
      <c r="R619" s="56"/>
      <c r="S619" s="56"/>
      <c r="T619" s="56"/>
      <c r="U619" s="56"/>
      <c r="V619" s="56"/>
      <c r="W619" s="56"/>
      <c r="X619" s="56"/>
      <c r="Y619" s="56"/>
    </row>
    <row r="620">
      <c r="A620" s="56"/>
      <c r="B620" s="56"/>
      <c r="C620" s="56"/>
      <c r="D620" s="56"/>
      <c r="E620" s="56"/>
      <c r="F620" s="67"/>
      <c r="G620" s="67"/>
      <c r="H620" s="56"/>
      <c r="I620" s="56"/>
      <c r="J620" s="56"/>
      <c r="K620" s="56"/>
      <c r="L620" s="56"/>
      <c r="M620" s="56"/>
      <c r="N620" s="56"/>
      <c r="O620" s="56"/>
      <c r="P620" s="56"/>
      <c r="Q620" s="56"/>
      <c r="R620" s="56"/>
      <c r="S620" s="56"/>
      <c r="T620" s="56"/>
      <c r="U620" s="56"/>
      <c r="V620" s="56"/>
      <c r="W620" s="56"/>
      <c r="X620" s="56"/>
      <c r="Y620" s="56"/>
    </row>
    <row r="621">
      <c r="A621" s="56"/>
      <c r="B621" s="56"/>
      <c r="C621" s="56"/>
      <c r="D621" s="56"/>
      <c r="E621" s="56"/>
      <c r="F621" s="67"/>
      <c r="G621" s="67"/>
      <c r="H621" s="56"/>
      <c r="I621" s="56"/>
      <c r="J621" s="56"/>
      <c r="K621" s="56"/>
      <c r="L621" s="56"/>
      <c r="M621" s="56"/>
      <c r="N621" s="56"/>
      <c r="O621" s="56"/>
      <c r="P621" s="56"/>
      <c r="Q621" s="56"/>
      <c r="R621" s="56"/>
      <c r="S621" s="56"/>
      <c r="T621" s="56"/>
      <c r="U621" s="56"/>
      <c r="V621" s="56"/>
      <c r="W621" s="56"/>
      <c r="X621" s="56"/>
      <c r="Y621" s="56"/>
    </row>
    <row r="622">
      <c r="A622" s="56"/>
      <c r="B622" s="56"/>
      <c r="C622" s="56"/>
      <c r="D622" s="56"/>
      <c r="E622" s="56"/>
      <c r="F622" s="67"/>
      <c r="G622" s="67"/>
      <c r="H622" s="56"/>
      <c r="I622" s="56"/>
      <c r="J622" s="56"/>
      <c r="K622" s="56"/>
      <c r="L622" s="56"/>
      <c r="M622" s="56"/>
      <c r="N622" s="56"/>
      <c r="O622" s="56"/>
      <c r="P622" s="56"/>
      <c r="Q622" s="56"/>
      <c r="R622" s="56"/>
      <c r="S622" s="56"/>
      <c r="T622" s="56"/>
      <c r="U622" s="56"/>
      <c r="V622" s="56"/>
      <c r="W622" s="56"/>
      <c r="X622" s="56"/>
      <c r="Y622" s="56"/>
    </row>
    <row r="623">
      <c r="A623" s="56"/>
      <c r="B623" s="56"/>
      <c r="C623" s="56"/>
      <c r="D623" s="56"/>
      <c r="E623" s="56"/>
      <c r="F623" s="67"/>
      <c r="G623" s="67"/>
      <c r="H623" s="56"/>
      <c r="I623" s="56"/>
      <c r="J623" s="56"/>
      <c r="K623" s="56"/>
      <c r="L623" s="56"/>
      <c r="M623" s="56"/>
      <c r="N623" s="56"/>
      <c r="O623" s="56"/>
      <c r="P623" s="56"/>
      <c r="Q623" s="56"/>
      <c r="R623" s="56"/>
      <c r="S623" s="56"/>
      <c r="T623" s="56"/>
      <c r="U623" s="56"/>
      <c r="V623" s="56"/>
      <c r="W623" s="56"/>
      <c r="X623" s="56"/>
      <c r="Y623" s="56"/>
    </row>
    <row r="624">
      <c r="A624" s="56"/>
      <c r="B624" s="56"/>
      <c r="C624" s="56"/>
      <c r="D624" s="56"/>
      <c r="E624" s="56"/>
      <c r="F624" s="67"/>
      <c r="G624" s="67"/>
      <c r="H624" s="56"/>
      <c r="I624" s="56"/>
      <c r="J624" s="56"/>
      <c r="K624" s="56"/>
      <c r="L624" s="56"/>
      <c r="M624" s="56"/>
      <c r="N624" s="56"/>
      <c r="O624" s="56"/>
      <c r="P624" s="56"/>
      <c r="Q624" s="56"/>
      <c r="R624" s="56"/>
      <c r="S624" s="56"/>
      <c r="T624" s="56"/>
      <c r="U624" s="56"/>
      <c r="V624" s="56"/>
      <c r="W624" s="56"/>
      <c r="X624" s="56"/>
      <c r="Y624" s="56"/>
    </row>
    <row r="625">
      <c r="A625" s="56"/>
      <c r="B625" s="56"/>
      <c r="C625" s="56"/>
      <c r="D625" s="56"/>
      <c r="E625" s="56"/>
      <c r="F625" s="67"/>
      <c r="G625" s="67"/>
      <c r="H625" s="56"/>
      <c r="I625" s="56"/>
      <c r="J625" s="56"/>
      <c r="K625" s="56"/>
      <c r="L625" s="56"/>
      <c r="M625" s="56"/>
      <c r="N625" s="56"/>
      <c r="O625" s="56"/>
      <c r="P625" s="56"/>
      <c r="Q625" s="56"/>
      <c r="R625" s="56"/>
      <c r="S625" s="56"/>
      <c r="T625" s="56"/>
      <c r="U625" s="56"/>
      <c r="V625" s="56"/>
      <c r="W625" s="56"/>
      <c r="X625" s="56"/>
      <c r="Y625" s="56"/>
    </row>
    <row r="626">
      <c r="A626" s="56"/>
      <c r="B626" s="56"/>
      <c r="C626" s="56"/>
      <c r="D626" s="56"/>
      <c r="E626" s="56"/>
      <c r="F626" s="67"/>
      <c r="G626" s="67"/>
      <c r="H626" s="56"/>
      <c r="I626" s="56"/>
      <c r="J626" s="56"/>
      <c r="K626" s="56"/>
      <c r="L626" s="56"/>
      <c r="M626" s="56"/>
      <c r="N626" s="56"/>
      <c r="O626" s="56"/>
      <c r="P626" s="56"/>
      <c r="Q626" s="56"/>
      <c r="R626" s="56"/>
      <c r="S626" s="56"/>
      <c r="T626" s="56"/>
      <c r="U626" s="56"/>
      <c r="V626" s="56"/>
      <c r="W626" s="56"/>
      <c r="X626" s="56"/>
      <c r="Y626" s="56"/>
    </row>
    <row r="627">
      <c r="A627" s="56"/>
      <c r="B627" s="56"/>
      <c r="C627" s="56"/>
      <c r="D627" s="56"/>
      <c r="E627" s="56"/>
      <c r="F627" s="67"/>
      <c r="G627" s="67"/>
      <c r="H627" s="56"/>
      <c r="I627" s="56"/>
      <c r="J627" s="56"/>
      <c r="K627" s="56"/>
      <c r="L627" s="56"/>
      <c r="M627" s="56"/>
      <c r="N627" s="56"/>
      <c r="O627" s="56"/>
      <c r="P627" s="56"/>
      <c r="Q627" s="56"/>
      <c r="R627" s="56"/>
      <c r="S627" s="56"/>
      <c r="T627" s="56"/>
      <c r="U627" s="56"/>
      <c r="V627" s="56"/>
      <c r="W627" s="56"/>
      <c r="X627" s="56"/>
      <c r="Y627" s="56"/>
    </row>
    <row r="628">
      <c r="A628" s="56"/>
      <c r="B628" s="56"/>
      <c r="C628" s="56"/>
      <c r="D628" s="56"/>
      <c r="E628" s="56"/>
      <c r="F628" s="67"/>
      <c r="G628" s="67"/>
      <c r="H628" s="56"/>
      <c r="I628" s="56"/>
      <c r="J628" s="56"/>
      <c r="K628" s="56"/>
      <c r="L628" s="56"/>
      <c r="M628" s="56"/>
      <c r="N628" s="56"/>
      <c r="O628" s="56"/>
      <c r="P628" s="56"/>
      <c r="Q628" s="56"/>
      <c r="R628" s="56"/>
      <c r="S628" s="56"/>
      <c r="T628" s="56"/>
      <c r="U628" s="56"/>
      <c r="V628" s="56"/>
      <c r="W628" s="56"/>
      <c r="X628" s="56"/>
      <c r="Y628" s="56"/>
    </row>
    <row r="629">
      <c r="A629" s="56"/>
      <c r="B629" s="56"/>
      <c r="C629" s="56"/>
      <c r="D629" s="56"/>
      <c r="E629" s="56"/>
      <c r="F629" s="67"/>
      <c r="G629" s="67"/>
      <c r="H629" s="56"/>
      <c r="I629" s="56"/>
      <c r="J629" s="56"/>
      <c r="K629" s="56"/>
      <c r="L629" s="56"/>
      <c r="M629" s="56"/>
      <c r="N629" s="56"/>
      <c r="O629" s="56"/>
      <c r="P629" s="56"/>
      <c r="Q629" s="56"/>
      <c r="R629" s="56"/>
      <c r="S629" s="56"/>
      <c r="T629" s="56"/>
      <c r="U629" s="56"/>
      <c r="V629" s="56"/>
      <c r="W629" s="56"/>
      <c r="X629" s="56"/>
      <c r="Y629" s="56"/>
    </row>
    <row r="630">
      <c r="A630" s="56"/>
      <c r="B630" s="56"/>
      <c r="C630" s="56"/>
      <c r="D630" s="56"/>
      <c r="E630" s="56"/>
      <c r="F630" s="67"/>
      <c r="G630" s="67"/>
      <c r="H630" s="56"/>
      <c r="I630" s="56"/>
      <c r="J630" s="56"/>
      <c r="K630" s="56"/>
      <c r="L630" s="56"/>
      <c r="M630" s="56"/>
      <c r="N630" s="56"/>
      <c r="O630" s="56"/>
      <c r="P630" s="56"/>
      <c r="Q630" s="56"/>
      <c r="R630" s="56"/>
      <c r="S630" s="56"/>
      <c r="T630" s="56"/>
      <c r="U630" s="56"/>
      <c r="V630" s="56"/>
      <c r="W630" s="56"/>
      <c r="X630" s="56"/>
      <c r="Y630" s="56"/>
    </row>
    <row r="631">
      <c r="A631" s="56"/>
      <c r="B631" s="56"/>
      <c r="C631" s="56"/>
      <c r="D631" s="56"/>
      <c r="E631" s="56"/>
      <c r="F631" s="67"/>
      <c r="G631" s="67"/>
      <c r="H631" s="56"/>
      <c r="I631" s="56"/>
      <c r="J631" s="56"/>
      <c r="K631" s="56"/>
      <c r="L631" s="56"/>
      <c r="M631" s="56"/>
      <c r="N631" s="56"/>
      <c r="O631" s="56"/>
      <c r="P631" s="56"/>
      <c r="Q631" s="56"/>
      <c r="R631" s="56"/>
      <c r="S631" s="56"/>
      <c r="T631" s="56"/>
      <c r="U631" s="56"/>
      <c r="V631" s="56"/>
      <c r="W631" s="56"/>
      <c r="X631" s="56"/>
      <c r="Y631" s="56"/>
    </row>
    <row r="632">
      <c r="A632" s="56"/>
      <c r="B632" s="56"/>
      <c r="C632" s="56"/>
      <c r="D632" s="56"/>
      <c r="E632" s="56"/>
      <c r="F632" s="67"/>
      <c r="G632" s="67"/>
      <c r="H632" s="56"/>
      <c r="I632" s="56"/>
      <c r="J632" s="56"/>
      <c r="K632" s="56"/>
      <c r="L632" s="56"/>
      <c r="M632" s="56"/>
      <c r="N632" s="56"/>
      <c r="O632" s="56"/>
      <c r="P632" s="56"/>
      <c r="Q632" s="56"/>
      <c r="R632" s="56"/>
      <c r="S632" s="56"/>
      <c r="T632" s="56"/>
      <c r="U632" s="56"/>
      <c r="V632" s="56"/>
      <c r="W632" s="56"/>
      <c r="X632" s="56"/>
      <c r="Y632" s="56"/>
    </row>
    <row r="633">
      <c r="A633" s="56"/>
      <c r="B633" s="56"/>
      <c r="C633" s="56"/>
      <c r="D633" s="56"/>
      <c r="E633" s="56"/>
      <c r="F633" s="67"/>
      <c r="G633" s="67"/>
      <c r="H633" s="56"/>
      <c r="I633" s="56"/>
      <c r="J633" s="56"/>
      <c r="K633" s="56"/>
      <c r="L633" s="56"/>
      <c r="M633" s="56"/>
      <c r="N633" s="56"/>
      <c r="O633" s="56"/>
      <c r="P633" s="56"/>
      <c r="Q633" s="56"/>
      <c r="R633" s="56"/>
      <c r="S633" s="56"/>
      <c r="T633" s="56"/>
      <c r="U633" s="56"/>
      <c r="V633" s="56"/>
      <c r="W633" s="56"/>
      <c r="X633" s="56"/>
      <c r="Y633" s="56"/>
    </row>
    <row r="634">
      <c r="A634" s="56"/>
      <c r="B634" s="56"/>
      <c r="C634" s="56"/>
      <c r="D634" s="56"/>
      <c r="E634" s="56"/>
      <c r="F634" s="67"/>
      <c r="G634" s="67"/>
      <c r="H634" s="56"/>
      <c r="I634" s="56"/>
      <c r="J634" s="56"/>
      <c r="K634" s="56"/>
      <c r="L634" s="56"/>
      <c r="M634" s="56"/>
      <c r="N634" s="56"/>
      <c r="O634" s="56"/>
      <c r="P634" s="56"/>
      <c r="Q634" s="56"/>
      <c r="R634" s="56"/>
      <c r="S634" s="56"/>
      <c r="T634" s="56"/>
      <c r="U634" s="56"/>
      <c r="V634" s="56"/>
      <c r="W634" s="56"/>
      <c r="X634" s="56"/>
      <c r="Y634" s="56"/>
    </row>
    <row r="635">
      <c r="A635" s="56"/>
      <c r="B635" s="56"/>
      <c r="C635" s="56"/>
      <c r="D635" s="56"/>
      <c r="E635" s="56"/>
      <c r="F635" s="67"/>
      <c r="G635" s="67"/>
      <c r="H635" s="56"/>
      <c r="I635" s="56"/>
      <c r="J635" s="56"/>
      <c r="K635" s="56"/>
      <c r="L635" s="56"/>
      <c r="M635" s="56"/>
      <c r="N635" s="56"/>
      <c r="O635" s="56"/>
      <c r="P635" s="56"/>
      <c r="Q635" s="56"/>
      <c r="R635" s="56"/>
      <c r="S635" s="56"/>
      <c r="T635" s="56"/>
      <c r="U635" s="56"/>
      <c r="V635" s="56"/>
      <c r="W635" s="56"/>
      <c r="X635" s="56"/>
      <c r="Y635" s="56"/>
    </row>
    <row r="636">
      <c r="A636" s="56"/>
      <c r="B636" s="56"/>
      <c r="C636" s="56"/>
      <c r="D636" s="56"/>
      <c r="E636" s="56"/>
      <c r="F636" s="67"/>
      <c r="G636" s="67"/>
      <c r="H636" s="56"/>
      <c r="I636" s="56"/>
      <c r="J636" s="56"/>
      <c r="K636" s="56"/>
      <c r="L636" s="56"/>
      <c r="M636" s="56"/>
      <c r="N636" s="56"/>
      <c r="O636" s="56"/>
      <c r="P636" s="56"/>
      <c r="Q636" s="56"/>
      <c r="R636" s="56"/>
      <c r="S636" s="56"/>
      <c r="T636" s="56"/>
      <c r="U636" s="56"/>
      <c r="V636" s="56"/>
      <c r="W636" s="56"/>
      <c r="X636" s="56"/>
      <c r="Y636" s="56"/>
    </row>
    <row r="637">
      <c r="A637" s="56"/>
      <c r="B637" s="56"/>
      <c r="C637" s="56"/>
      <c r="D637" s="56"/>
      <c r="E637" s="56"/>
      <c r="F637" s="67"/>
      <c r="G637" s="67"/>
      <c r="H637" s="56"/>
      <c r="I637" s="56"/>
      <c r="J637" s="56"/>
      <c r="K637" s="56"/>
      <c r="L637" s="56"/>
      <c r="M637" s="56"/>
      <c r="N637" s="56"/>
      <c r="O637" s="56"/>
      <c r="P637" s="56"/>
      <c r="Q637" s="56"/>
      <c r="R637" s="56"/>
      <c r="S637" s="56"/>
      <c r="T637" s="56"/>
      <c r="U637" s="56"/>
      <c r="V637" s="56"/>
      <c r="W637" s="56"/>
      <c r="X637" s="56"/>
      <c r="Y637" s="56"/>
    </row>
    <row r="638">
      <c r="A638" s="56"/>
      <c r="B638" s="56"/>
      <c r="C638" s="56"/>
      <c r="D638" s="56"/>
      <c r="E638" s="56"/>
      <c r="F638" s="67"/>
      <c r="G638" s="67"/>
      <c r="H638" s="56"/>
      <c r="I638" s="56"/>
      <c r="J638" s="56"/>
      <c r="K638" s="56"/>
      <c r="L638" s="56"/>
      <c r="M638" s="56"/>
      <c r="N638" s="56"/>
      <c r="O638" s="56"/>
      <c r="P638" s="56"/>
      <c r="Q638" s="56"/>
      <c r="R638" s="56"/>
      <c r="S638" s="56"/>
      <c r="T638" s="56"/>
      <c r="U638" s="56"/>
      <c r="V638" s="56"/>
      <c r="W638" s="56"/>
      <c r="X638" s="56"/>
      <c r="Y638" s="56"/>
    </row>
    <row r="639">
      <c r="A639" s="56"/>
      <c r="B639" s="56"/>
      <c r="C639" s="56"/>
      <c r="D639" s="56"/>
      <c r="E639" s="56"/>
      <c r="F639" s="67"/>
      <c r="G639" s="67"/>
      <c r="H639" s="56"/>
      <c r="I639" s="56"/>
      <c r="J639" s="56"/>
      <c r="K639" s="56"/>
      <c r="L639" s="56"/>
      <c r="M639" s="56"/>
      <c r="N639" s="56"/>
      <c r="O639" s="56"/>
      <c r="P639" s="56"/>
      <c r="Q639" s="56"/>
      <c r="R639" s="56"/>
      <c r="S639" s="56"/>
      <c r="T639" s="56"/>
      <c r="U639" s="56"/>
      <c r="V639" s="56"/>
      <c r="W639" s="56"/>
      <c r="X639" s="56"/>
      <c r="Y639" s="56"/>
    </row>
    <row r="640">
      <c r="A640" s="56"/>
      <c r="B640" s="56"/>
      <c r="C640" s="56"/>
      <c r="D640" s="56"/>
      <c r="E640" s="56"/>
      <c r="F640" s="67"/>
      <c r="G640" s="67"/>
      <c r="H640" s="56"/>
      <c r="I640" s="56"/>
      <c r="J640" s="56"/>
      <c r="K640" s="56"/>
      <c r="L640" s="56"/>
      <c r="M640" s="56"/>
      <c r="N640" s="56"/>
      <c r="O640" s="56"/>
      <c r="P640" s="56"/>
      <c r="Q640" s="56"/>
      <c r="R640" s="56"/>
      <c r="S640" s="56"/>
      <c r="T640" s="56"/>
      <c r="U640" s="56"/>
      <c r="V640" s="56"/>
      <c r="W640" s="56"/>
      <c r="X640" s="56"/>
      <c r="Y640" s="56"/>
    </row>
    <row r="641">
      <c r="A641" s="56"/>
      <c r="B641" s="56"/>
      <c r="C641" s="56"/>
      <c r="D641" s="56"/>
      <c r="E641" s="56"/>
      <c r="F641" s="67"/>
      <c r="G641" s="67"/>
      <c r="H641" s="56"/>
      <c r="I641" s="56"/>
      <c r="J641" s="56"/>
      <c r="K641" s="56"/>
      <c r="L641" s="56"/>
      <c r="M641" s="56"/>
      <c r="N641" s="56"/>
      <c r="O641" s="56"/>
      <c r="P641" s="56"/>
      <c r="Q641" s="56"/>
      <c r="R641" s="56"/>
      <c r="S641" s="56"/>
      <c r="T641" s="56"/>
      <c r="U641" s="56"/>
      <c r="V641" s="56"/>
      <c r="W641" s="56"/>
      <c r="X641" s="56"/>
      <c r="Y641" s="56"/>
    </row>
    <row r="642">
      <c r="A642" s="56"/>
      <c r="B642" s="56"/>
      <c r="C642" s="56"/>
      <c r="D642" s="56"/>
      <c r="E642" s="56"/>
      <c r="F642" s="67"/>
      <c r="G642" s="67"/>
      <c r="H642" s="56"/>
      <c r="I642" s="56"/>
      <c r="J642" s="56"/>
      <c r="K642" s="56"/>
      <c r="L642" s="56"/>
      <c r="M642" s="56"/>
      <c r="N642" s="56"/>
      <c r="O642" s="56"/>
      <c r="P642" s="56"/>
      <c r="Q642" s="56"/>
      <c r="R642" s="56"/>
      <c r="S642" s="56"/>
      <c r="T642" s="56"/>
      <c r="U642" s="56"/>
      <c r="V642" s="56"/>
      <c r="W642" s="56"/>
      <c r="X642" s="56"/>
      <c r="Y642" s="56"/>
    </row>
    <row r="643">
      <c r="A643" s="56"/>
      <c r="B643" s="56"/>
      <c r="C643" s="56"/>
      <c r="D643" s="56"/>
      <c r="E643" s="56"/>
      <c r="F643" s="67"/>
      <c r="G643" s="67"/>
      <c r="H643" s="56"/>
      <c r="I643" s="56"/>
      <c r="J643" s="56"/>
      <c r="K643" s="56"/>
      <c r="L643" s="56"/>
      <c r="M643" s="56"/>
      <c r="N643" s="56"/>
      <c r="O643" s="56"/>
      <c r="P643" s="56"/>
      <c r="Q643" s="56"/>
      <c r="R643" s="56"/>
      <c r="S643" s="56"/>
      <c r="T643" s="56"/>
      <c r="U643" s="56"/>
      <c r="V643" s="56"/>
      <c r="W643" s="56"/>
      <c r="X643" s="56"/>
      <c r="Y643" s="56"/>
    </row>
    <row r="644">
      <c r="A644" s="56"/>
      <c r="B644" s="56"/>
      <c r="C644" s="56"/>
      <c r="D644" s="56"/>
      <c r="E644" s="56"/>
      <c r="F644" s="67"/>
      <c r="G644" s="67"/>
      <c r="H644" s="56"/>
      <c r="I644" s="56"/>
      <c r="J644" s="56"/>
      <c r="K644" s="56"/>
      <c r="L644" s="56"/>
      <c r="M644" s="56"/>
      <c r="N644" s="56"/>
      <c r="O644" s="56"/>
      <c r="P644" s="56"/>
      <c r="Q644" s="56"/>
      <c r="R644" s="56"/>
      <c r="S644" s="56"/>
      <c r="T644" s="56"/>
      <c r="U644" s="56"/>
      <c r="V644" s="56"/>
      <c r="W644" s="56"/>
      <c r="X644" s="56"/>
      <c r="Y644" s="56"/>
    </row>
    <row r="645">
      <c r="A645" s="56"/>
      <c r="B645" s="56"/>
      <c r="C645" s="56"/>
      <c r="D645" s="56"/>
      <c r="E645" s="56"/>
      <c r="F645" s="67"/>
      <c r="G645" s="67"/>
      <c r="H645" s="56"/>
      <c r="I645" s="56"/>
      <c r="J645" s="56"/>
      <c r="K645" s="56"/>
      <c r="L645" s="56"/>
      <c r="M645" s="56"/>
      <c r="N645" s="56"/>
      <c r="O645" s="56"/>
      <c r="P645" s="56"/>
      <c r="Q645" s="56"/>
      <c r="R645" s="56"/>
      <c r="S645" s="56"/>
      <c r="T645" s="56"/>
      <c r="U645" s="56"/>
      <c r="V645" s="56"/>
      <c r="W645" s="56"/>
      <c r="X645" s="56"/>
      <c r="Y645" s="56"/>
    </row>
    <row r="646">
      <c r="A646" s="56"/>
      <c r="B646" s="56"/>
      <c r="C646" s="56"/>
      <c r="D646" s="56"/>
      <c r="E646" s="56"/>
      <c r="F646" s="67"/>
      <c r="G646" s="67"/>
      <c r="H646" s="56"/>
      <c r="I646" s="56"/>
      <c r="J646" s="56"/>
      <c r="K646" s="56"/>
      <c r="L646" s="56"/>
      <c r="M646" s="56"/>
      <c r="N646" s="56"/>
      <c r="O646" s="56"/>
      <c r="P646" s="56"/>
      <c r="Q646" s="56"/>
      <c r="R646" s="56"/>
      <c r="S646" s="56"/>
      <c r="T646" s="56"/>
      <c r="U646" s="56"/>
      <c r="V646" s="56"/>
      <c r="W646" s="56"/>
      <c r="X646" s="56"/>
      <c r="Y646" s="56"/>
    </row>
    <row r="647">
      <c r="A647" s="56"/>
      <c r="B647" s="56"/>
      <c r="C647" s="56"/>
      <c r="D647" s="56"/>
      <c r="E647" s="56"/>
      <c r="F647" s="67"/>
      <c r="G647" s="67"/>
      <c r="H647" s="56"/>
      <c r="I647" s="56"/>
      <c r="J647" s="56"/>
      <c r="K647" s="56"/>
      <c r="L647" s="56"/>
      <c r="M647" s="56"/>
      <c r="N647" s="56"/>
      <c r="O647" s="56"/>
      <c r="P647" s="56"/>
      <c r="Q647" s="56"/>
      <c r="R647" s="56"/>
      <c r="S647" s="56"/>
      <c r="T647" s="56"/>
      <c r="U647" s="56"/>
      <c r="V647" s="56"/>
      <c r="W647" s="56"/>
      <c r="X647" s="56"/>
      <c r="Y647" s="56"/>
    </row>
    <row r="648">
      <c r="A648" s="56"/>
      <c r="B648" s="56"/>
      <c r="C648" s="56"/>
      <c r="D648" s="56"/>
      <c r="E648" s="56"/>
      <c r="F648" s="67"/>
      <c r="G648" s="67"/>
      <c r="H648" s="56"/>
      <c r="I648" s="56"/>
      <c r="J648" s="56"/>
      <c r="K648" s="56"/>
      <c r="L648" s="56"/>
      <c r="M648" s="56"/>
      <c r="N648" s="56"/>
      <c r="O648" s="56"/>
      <c r="P648" s="56"/>
      <c r="Q648" s="56"/>
      <c r="R648" s="56"/>
      <c r="S648" s="56"/>
      <c r="T648" s="56"/>
      <c r="U648" s="56"/>
      <c r="V648" s="56"/>
      <c r="W648" s="56"/>
      <c r="X648" s="56"/>
      <c r="Y648" s="56"/>
    </row>
    <row r="649">
      <c r="A649" s="56"/>
      <c r="B649" s="56"/>
      <c r="C649" s="56"/>
      <c r="D649" s="56"/>
      <c r="E649" s="56"/>
      <c r="F649" s="67"/>
      <c r="G649" s="67"/>
      <c r="H649" s="56"/>
      <c r="I649" s="56"/>
      <c r="J649" s="56"/>
      <c r="K649" s="56"/>
      <c r="L649" s="56"/>
      <c r="M649" s="56"/>
      <c r="N649" s="56"/>
      <c r="O649" s="56"/>
      <c r="P649" s="56"/>
      <c r="Q649" s="56"/>
      <c r="R649" s="56"/>
      <c r="S649" s="56"/>
      <c r="T649" s="56"/>
      <c r="U649" s="56"/>
      <c r="V649" s="56"/>
      <c r="W649" s="56"/>
      <c r="X649" s="56"/>
      <c r="Y649" s="56"/>
    </row>
    <row r="650">
      <c r="A650" s="56"/>
      <c r="B650" s="56"/>
      <c r="C650" s="56"/>
      <c r="D650" s="56"/>
      <c r="E650" s="56"/>
      <c r="F650" s="67"/>
      <c r="G650" s="67"/>
      <c r="H650" s="56"/>
      <c r="I650" s="56"/>
      <c r="J650" s="56"/>
      <c r="K650" s="56"/>
      <c r="L650" s="56"/>
      <c r="M650" s="56"/>
      <c r="N650" s="56"/>
      <c r="O650" s="56"/>
      <c r="P650" s="56"/>
      <c r="Q650" s="56"/>
      <c r="R650" s="56"/>
      <c r="S650" s="56"/>
      <c r="T650" s="56"/>
      <c r="U650" s="56"/>
      <c r="V650" s="56"/>
      <c r="W650" s="56"/>
      <c r="X650" s="56"/>
      <c r="Y650" s="56"/>
    </row>
    <row r="651">
      <c r="A651" s="56"/>
      <c r="B651" s="56"/>
      <c r="C651" s="56"/>
      <c r="D651" s="56"/>
      <c r="E651" s="56"/>
      <c r="F651" s="67"/>
      <c r="G651" s="67"/>
      <c r="H651" s="56"/>
      <c r="I651" s="56"/>
      <c r="J651" s="56"/>
      <c r="K651" s="56"/>
      <c r="L651" s="56"/>
      <c r="M651" s="56"/>
      <c r="N651" s="56"/>
      <c r="O651" s="56"/>
      <c r="P651" s="56"/>
      <c r="Q651" s="56"/>
      <c r="R651" s="56"/>
      <c r="S651" s="56"/>
      <c r="T651" s="56"/>
      <c r="U651" s="56"/>
      <c r="V651" s="56"/>
      <c r="W651" s="56"/>
      <c r="X651" s="56"/>
      <c r="Y651" s="56"/>
    </row>
    <row r="652">
      <c r="A652" s="56"/>
      <c r="B652" s="56"/>
      <c r="C652" s="56"/>
      <c r="D652" s="56"/>
      <c r="E652" s="56"/>
      <c r="F652" s="67"/>
      <c r="G652" s="67"/>
      <c r="H652" s="56"/>
      <c r="I652" s="56"/>
      <c r="J652" s="56"/>
      <c r="K652" s="56"/>
      <c r="L652" s="56"/>
      <c r="M652" s="56"/>
      <c r="N652" s="56"/>
      <c r="O652" s="56"/>
      <c r="P652" s="56"/>
      <c r="Q652" s="56"/>
      <c r="R652" s="56"/>
      <c r="S652" s="56"/>
      <c r="T652" s="56"/>
      <c r="U652" s="56"/>
      <c r="V652" s="56"/>
      <c r="W652" s="56"/>
      <c r="X652" s="56"/>
      <c r="Y652" s="56"/>
    </row>
    <row r="653">
      <c r="A653" s="56"/>
      <c r="B653" s="56"/>
      <c r="C653" s="56"/>
      <c r="D653" s="56"/>
      <c r="E653" s="56"/>
      <c r="F653" s="67"/>
      <c r="G653" s="67"/>
      <c r="H653" s="56"/>
      <c r="I653" s="56"/>
      <c r="J653" s="56"/>
      <c r="K653" s="56"/>
      <c r="L653" s="56"/>
      <c r="M653" s="56"/>
      <c r="N653" s="56"/>
      <c r="O653" s="56"/>
      <c r="P653" s="56"/>
      <c r="Q653" s="56"/>
      <c r="R653" s="56"/>
      <c r="S653" s="56"/>
      <c r="T653" s="56"/>
      <c r="U653" s="56"/>
      <c r="V653" s="56"/>
      <c r="W653" s="56"/>
      <c r="X653" s="56"/>
      <c r="Y653" s="56"/>
    </row>
    <row r="654">
      <c r="A654" s="56"/>
      <c r="B654" s="56"/>
      <c r="C654" s="56"/>
      <c r="D654" s="56"/>
      <c r="E654" s="56"/>
      <c r="F654" s="67"/>
      <c r="G654" s="67"/>
      <c r="H654" s="56"/>
      <c r="I654" s="56"/>
      <c r="J654" s="56"/>
      <c r="K654" s="56"/>
      <c r="L654" s="56"/>
      <c r="M654" s="56"/>
      <c r="N654" s="56"/>
      <c r="O654" s="56"/>
      <c r="P654" s="56"/>
      <c r="Q654" s="56"/>
      <c r="R654" s="56"/>
      <c r="S654" s="56"/>
      <c r="T654" s="56"/>
      <c r="U654" s="56"/>
      <c r="V654" s="56"/>
      <c r="W654" s="56"/>
      <c r="X654" s="56"/>
      <c r="Y654" s="56"/>
    </row>
    <row r="655">
      <c r="A655" s="56"/>
      <c r="B655" s="56"/>
      <c r="C655" s="56"/>
      <c r="D655" s="56"/>
      <c r="E655" s="56"/>
      <c r="F655" s="67"/>
      <c r="G655" s="67"/>
      <c r="H655" s="56"/>
      <c r="I655" s="56"/>
      <c r="J655" s="56"/>
      <c r="K655" s="56"/>
      <c r="L655" s="56"/>
      <c r="M655" s="56"/>
      <c r="N655" s="56"/>
      <c r="O655" s="56"/>
      <c r="P655" s="56"/>
      <c r="Q655" s="56"/>
      <c r="R655" s="56"/>
      <c r="S655" s="56"/>
      <c r="T655" s="56"/>
      <c r="U655" s="56"/>
      <c r="V655" s="56"/>
      <c r="W655" s="56"/>
      <c r="X655" s="56"/>
      <c r="Y655" s="56"/>
    </row>
    <row r="656">
      <c r="A656" s="56"/>
      <c r="B656" s="56"/>
      <c r="C656" s="56"/>
      <c r="D656" s="56"/>
      <c r="E656" s="56"/>
      <c r="F656" s="67"/>
      <c r="G656" s="67"/>
      <c r="H656" s="56"/>
      <c r="I656" s="56"/>
      <c r="J656" s="56"/>
      <c r="K656" s="56"/>
      <c r="L656" s="56"/>
      <c r="M656" s="56"/>
      <c r="N656" s="56"/>
      <c r="O656" s="56"/>
      <c r="P656" s="56"/>
      <c r="Q656" s="56"/>
      <c r="R656" s="56"/>
      <c r="S656" s="56"/>
      <c r="T656" s="56"/>
      <c r="U656" s="56"/>
      <c r="V656" s="56"/>
      <c r="W656" s="56"/>
      <c r="X656" s="56"/>
      <c r="Y656" s="56"/>
    </row>
    <row r="657">
      <c r="A657" s="56"/>
      <c r="B657" s="56"/>
      <c r="C657" s="56"/>
      <c r="D657" s="56"/>
      <c r="E657" s="56"/>
      <c r="F657" s="67"/>
      <c r="G657" s="67"/>
      <c r="H657" s="56"/>
      <c r="I657" s="56"/>
      <c r="J657" s="56"/>
      <c r="K657" s="56"/>
      <c r="L657" s="56"/>
      <c r="M657" s="56"/>
      <c r="N657" s="56"/>
      <c r="O657" s="56"/>
      <c r="P657" s="56"/>
      <c r="Q657" s="56"/>
      <c r="R657" s="56"/>
      <c r="S657" s="56"/>
      <c r="T657" s="56"/>
      <c r="U657" s="56"/>
      <c r="V657" s="56"/>
      <c r="W657" s="56"/>
      <c r="X657" s="56"/>
      <c r="Y657" s="56"/>
    </row>
    <row r="658">
      <c r="A658" s="56"/>
      <c r="B658" s="56"/>
      <c r="C658" s="56"/>
      <c r="D658" s="56"/>
      <c r="E658" s="56"/>
      <c r="F658" s="67"/>
      <c r="G658" s="67"/>
      <c r="H658" s="56"/>
      <c r="I658" s="56"/>
      <c r="J658" s="56"/>
      <c r="K658" s="56"/>
      <c r="L658" s="56"/>
      <c r="M658" s="56"/>
      <c r="N658" s="56"/>
      <c r="O658" s="56"/>
      <c r="P658" s="56"/>
      <c r="Q658" s="56"/>
      <c r="R658" s="56"/>
      <c r="S658" s="56"/>
      <c r="T658" s="56"/>
      <c r="U658" s="56"/>
      <c r="V658" s="56"/>
      <c r="W658" s="56"/>
      <c r="X658" s="56"/>
      <c r="Y658" s="56"/>
    </row>
    <row r="659">
      <c r="A659" s="56"/>
      <c r="B659" s="56"/>
      <c r="C659" s="56"/>
      <c r="D659" s="56"/>
      <c r="E659" s="56"/>
      <c r="F659" s="67"/>
      <c r="G659" s="67"/>
      <c r="H659" s="56"/>
      <c r="I659" s="56"/>
      <c r="J659" s="56"/>
      <c r="K659" s="56"/>
      <c r="L659" s="56"/>
      <c r="M659" s="56"/>
      <c r="N659" s="56"/>
      <c r="O659" s="56"/>
      <c r="P659" s="56"/>
      <c r="Q659" s="56"/>
      <c r="R659" s="56"/>
      <c r="S659" s="56"/>
      <c r="T659" s="56"/>
      <c r="U659" s="56"/>
      <c r="V659" s="56"/>
      <c r="W659" s="56"/>
      <c r="X659" s="56"/>
      <c r="Y659" s="56"/>
    </row>
    <row r="660">
      <c r="A660" s="56"/>
      <c r="B660" s="56"/>
      <c r="C660" s="56"/>
      <c r="D660" s="56"/>
      <c r="E660" s="56"/>
      <c r="F660" s="67"/>
      <c r="G660" s="67"/>
      <c r="H660" s="56"/>
      <c r="I660" s="56"/>
      <c r="J660" s="56"/>
      <c r="K660" s="56"/>
      <c r="L660" s="56"/>
      <c r="M660" s="56"/>
      <c r="N660" s="56"/>
      <c r="O660" s="56"/>
      <c r="P660" s="56"/>
      <c r="Q660" s="56"/>
      <c r="R660" s="56"/>
      <c r="S660" s="56"/>
      <c r="T660" s="56"/>
      <c r="U660" s="56"/>
      <c r="V660" s="56"/>
      <c r="W660" s="56"/>
      <c r="X660" s="56"/>
      <c r="Y660" s="56"/>
    </row>
    <row r="661">
      <c r="A661" s="56"/>
      <c r="B661" s="56"/>
      <c r="C661" s="56"/>
      <c r="D661" s="56"/>
      <c r="E661" s="56"/>
      <c r="F661" s="67"/>
      <c r="G661" s="67"/>
      <c r="H661" s="56"/>
      <c r="I661" s="56"/>
      <c r="J661" s="56"/>
      <c r="K661" s="56"/>
      <c r="L661" s="56"/>
      <c r="M661" s="56"/>
      <c r="N661" s="56"/>
      <c r="O661" s="56"/>
      <c r="P661" s="56"/>
      <c r="Q661" s="56"/>
      <c r="R661" s="56"/>
      <c r="S661" s="56"/>
      <c r="T661" s="56"/>
      <c r="U661" s="56"/>
      <c r="V661" s="56"/>
      <c r="W661" s="56"/>
      <c r="X661" s="56"/>
      <c r="Y661" s="56"/>
    </row>
    <row r="662">
      <c r="A662" s="56"/>
      <c r="B662" s="56"/>
      <c r="C662" s="56"/>
      <c r="D662" s="56"/>
      <c r="E662" s="56"/>
      <c r="F662" s="67"/>
      <c r="G662" s="67"/>
      <c r="H662" s="56"/>
      <c r="I662" s="56"/>
      <c r="J662" s="56"/>
      <c r="K662" s="56"/>
      <c r="L662" s="56"/>
      <c r="M662" s="56"/>
      <c r="N662" s="56"/>
      <c r="O662" s="56"/>
      <c r="P662" s="56"/>
      <c r="Q662" s="56"/>
      <c r="R662" s="56"/>
      <c r="S662" s="56"/>
      <c r="T662" s="56"/>
      <c r="U662" s="56"/>
      <c r="V662" s="56"/>
      <c r="W662" s="56"/>
      <c r="X662" s="56"/>
      <c r="Y662" s="56"/>
    </row>
    <row r="663">
      <c r="A663" s="56"/>
      <c r="B663" s="56"/>
      <c r="C663" s="56"/>
      <c r="D663" s="56"/>
      <c r="E663" s="56"/>
      <c r="F663" s="67"/>
      <c r="G663" s="67"/>
      <c r="H663" s="56"/>
      <c r="I663" s="56"/>
      <c r="J663" s="56"/>
      <c r="K663" s="56"/>
      <c r="L663" s="56"/>
      <c r="M663" s="56"/>
      <c r="N663" s="56"/>
      <c r="O663" s="56"/>
      <c r="P663" s="56"/>
      <c r="Q663" s="56"/>
      <c r="R663" s="56"/>
      <c r="S663" s="56"/>
      <c r="T663" s="56"/>
      <c r="U663" s="56"/>
      <c r="V663" s="56"/>
      <c r="W663" s="56"/>
      <c r="X663" s="56"/>
      <c r="Y663" s="56"/>
    </row>
    <row r="664">
      <c r="A664" s="56"/>
      <c r="B664" s="56"/>
      <c r="C664" s="56"/>
      <c r="D664" s="56"/>
      <c r="E664" s="56"/>
      <c r="F664" s="67"/>
      <c r="G664" s="67"/>
      <c r="H664" s="56"/>
      <c r="I664" s="56"/>
      <c r="J664" s="56"/>
      <c r="K664" s="56"/>
      <c r="L664" s="56"/>
      <c r="M664" s="56"/>
      <c r="N664" s="56"/>
      <c r="O664" s="56"/>
      <c r="P664" s="56"/>
      <c r="Q664" s="56"/>
      <c r="R664" s="56"/>
      <c r="S664" s="56"/>
      <c r="T664" s="56"/>
      <c r="U664" s="56"/>
      <c r="V664" s="56"/>
      <c r="W664" s="56"/>
      <c r="X664" s="56"/>
      <c r="Y664" s="56"/>
    </row>
    <row r="665">
      <c r="A665" s="56"/>
      <c r="B665" s="56"/>
      <c r="C665" s="56"/>
      <c r="D665" s="56"/>
      <c r="E665" s="56"/>
      <c r="F665" s="67"/>
      <c r="G665" s="67"/>
      <c r="H665" s="56"/>
      <c r="I665" s="56"/>
      <c r="J665" s="56"/>
      <c r="K665" s="56"/>
      <c r="L665" s="56"/>
      <c r="M665" s="56"/>
      <c r="N665" s="56"/>
      <c r="O665" s="56"/>
      <c r="P665" s="56"/>
      <c r="Q665" s="56"/>
      <c r="R665" s="56"/>
      <c r="S665" s="56"/>
      <c r="T665" s="56"/>
      <c r="U665" s="56"/>
      <c r="V665" s="56"/>
      <c r="W665" s="56"/>
      <c r="X665" s="56"/>
      <c r="Y665" s="56"/>
    </row>
    <row r="666">
      <c r="A666" s="56"/>
      <c r="B666" s="56"/>
      <c r="C666" s="56"/>
      <c r="D666" s="56"/>
      <c r="E666" s="56"/>
      <c r="F666" s="67"/>
      <c r="G666" s="67"/>
      <c r="H666" s="56"/>
      <c r="I666" s="56"/>
      <c r="J666" s="56"/>
      <c r="K666" s="56"/>
      <c r="L666" s="56"/>
      <c r="M666" s="56"/>
      <c r="N666" s="56"/>
      <c r="O666" s="56"/>
      <c r="P666" s="56"/>
      <c r="Q666" s="56"/>
      <c r="R666" s="56"/>
      <c r="S666" s="56"/>
      <c r="T666" s="56"/>
      <c r="U666" s="56"/>
      <c r="V666" s="56"/>
      <c r="W666" s="56"/>
      <c r="X666" s="56"/>
      <c r="Y666" s="56"/>
    </row>
    <row r="667">
      <c r="A667" s="56"/>
      <c r="B667" s="56"/>
      <c r="C667" s="56"/>
      <c r="D667" s="56"/>
      <c r="E667" s="56"/>
      <c r="F667" s="67"/>
      <c r="G667" s="67"/>
      <c r="H667" s="56"/>
      <c r="I667" s="56"/>
      <c r="J667" s="56"/>
      <c r="K667" s="56"/>
      <c r="L667" s="56"/>
      <c r="M667" s="56"/>
      <c r="N667" s="56"/>
      <c r="O667" s="56"/>
      <c r="P667" s="56"/>
      <c r="Q667" s="56"/>
      <c r="R667" s="56"/>
      <c r="S667" s="56"/>
      <c r="T667" s="56"/>
      <c r="U667" s="56"/>
      <c r="V667" s="56"/>
      <c r="W667" s="56"/>
      <c r="X667" s="56"/>
      <c r="Y667" s="56"/>
    </row>
    <row r="668">
      <c r="A668" s="56"/>
      <c r="B668" s="56"/>
      <c r="C668" s="56"/>
      <c r="D668" s="56"/>
      <c r="E668" s="56"/>
      <c r="F668" s="67"/>
      <c r="G668" s="67"/>
      <c r="H668" s="56"/>
      <c r="I668" s="56"/>
      <c r="J668" s="56"/>
      <c r="K668" s="56"/>
      <c r="L668" s="56"/>
      <c r="M668" s="56"/>
      <c r="N668" s="56"/>
      <c r="O668" s="56"/>
      <c r="P668" s="56"/>
      <c r="Q668" s="56"/>
      <c r="R668" s="56"/>
      <c r="S668" s="56"/>
      <c r="T668" s="56"/>
      <c r="U668" s="56"/>
      <c r="V668" s="56"/>
      <c r="W668" s="56"/>
      <c r="X668" s="56"/>
      <c r="Y668" s="56"/>
    </row>
    <row r="669">
      <c r="A669" s="56"/>
      <c r="B669" s="56"/>
      <c r="C669" s="56"/>
      <c r="D669" s="56"/>
      <c r="E669" s="56"/>
      <c r="F669" s="67"/>
      <c r="G669" s="67"/>
      <c r="H669" s="56"/>
      <c r="I669" s="56"/>
      <c r="J669" s="56"/>
      <c r="K669" s="56"/>
      <c r="L669" s="56"/>
      <c r="M669" s="56"/>
      <c r="N669" s="56"/>
      <c r="O669" s="56"/>
      <c r="P669" s="56"/>
      <c r="Q669" s="56"/>
      <c r="R669" s="56"/>
      <c r="S669" s="56"/>
      <c r="T669" s="56"/>
      <c r="U669" s="56"/>
      <c r="V669" s="56"/>
      <c r="W669" s="56"/>
      <c r="X669" s="56"/>
      <c r="Y669" s="56"/>
    </row>
    <row r="670">
      <c r="A670" s="56"/>
      <c r="B670" s="56"/>
      <c r="C670" s="56"/>
      <c r="D670" s="56"/>
      <c r="E670" s="56"/>
      <c r="F670" s="67"/>
      <c r="G670" s="67"/>
      <c r="H670" s="56"/>
      <c r="I670" s="56"/>
      <c r="J670" s="56"/>
      <c r="K670" s="56"/>
      <c r="L670" s="56"/>
      <c r="M670" s="56"/>
      <c r="N670" s="56"/>
      <c r="O670" s="56"/>
      <c r="P670" s="56"/>
      <c r="Q670" s="56"/>
      <c r="R670" s="56"/>
      <c r="S670" s="56"/>
      <c r="T670" s="56"/>
      <c r="U670" s="56"/>
      <c r="V670" s="56"/>
      <c r="W670" s="56"/>
      <c r="X670" s="56"/>
      <c r="Y670" s="56"/>
    </row>
    <row r="671">
      <c r="A671" s="56"/>
      <c r="B671" s="56"/>
      <c r="C671" s="56"/>
      <c r="D671" s="56"/>
      <c r="E671" s="56"/>
      <c r="F671" s="67"/>
      <c r="G671" s="67"/>
      <c r="H671" s="56"/>
      <c r="I671" s="56"/>
      <c r="J671" s="56"/>
      <c r="K671" s="56"/>
      <c r="L671" s="56"/>
      <c r="M671" s="56"/>
      <c r="N671" s="56"/>
      <c r="O671" s="56"/>
      <c r="P671" s="56"/>
      <c r="Q671" s="56"/>
      <c r="R671" s="56"/>
      <c r="S671" s="56"/>
      <c r="T671" s="56"/>
      <c r="U671" s="56"/>
      <c r="V671" s="56"/>
      <c r="W671" s="56"/>
      <c r="X671" s="56"/>
      <c r="Y671" s="56"/>
    </row>
    <row r="672">
      <c r="A672" s="56"/>
      <c r="B672" s="56"/>
      <c r="C672" s="56"/>
      <c r="D672" s="56"/>
      <c r="E672" s="56"/>
      <c r="F672" s="67"/>
      <c r="G672" s="67"/>
      <c r="H672" s="56"/>
      <c r="I672" s="56"/>
      <c r="J672" s="56"/>
      <c r="K672" s="56"/>
      <c r="L672" s="56"/>
      <c r="M672" s="56"/>
      <c r="N672" s="56"/>
      <c r="O672" s="56"/>
      <c r="P672" s="56"/>
      <c r="Q672" s="56"/>
      <c r="R672" s="56"/>
      <c r="S672" s="56"/>
      <c r="T672" s="56"/>
      <c r="U672" s="56"/>
      <c r="V672" s="56"/>
      <c r="W672" s="56"/>
      <c r="X672" s="56"/>
      <c r="Y672" s="56"/>
    </row>
    <row r="673">
      <c r="A673" s="56"/>
      <c r="B673" s="56"/>
      <c r="C673" s="56"/>
      <c r="D673" s="56"/>
      <c r="E673" s="56"/>
      <c r="F673" s="67"/>
      <c r="G673" s="67"/>
      <c r="H673" s="56"/>
      <c r="I673" s="56"/>
      <c r="J673" s="56"/>
      <c r="K673" s="56"/>
      <c r="L673" s="56"/>
      <c r="M673" s="56"/>
      <c r="N673" s="56"/>
      <c r="O673" s="56"/>
      <c r="P673" s="56"/>
      <c r="Q673" s="56"/>
      <c r="R673" s="56"/>
      <c r="S673" s="56"/>
      <c r="T673" s="56"/>
      <c r="U673" s="56"/>
      <c r="V673" s="56"/>
      <c r="W673" s="56"/>
      <c r="X673" s="56"/>
      <c r="Y673" s="56"/>
    </row>
    <row r="674">
      <c r="A674" s="56"/>
      <c r="B674" s="56"/>
      <c r="C674" s="56"/>
      <c r="D674" s="56"/>
      <c r="E674" s="56"/>
      <c r="F674" s="67"/>
      <c r="G674" s="67"/>
      <c r="H674" s="56"/>
      <c r="I674" s="56"/>
      <c r="J674" s="56"/>
      <c r="K674" s="56"/>
      <c r="L674" s="56"/>
      <c r="M674" s="56"/>
      <c r="N674" s="56"/>
      <c r="O674" s="56"/>
      <c r="P674" s="56"/>
      <c r="Q674" s="56"/>
      <c r="R674" s="56"/>
      <c r="S674" s="56"/>
      <c r="T674" s="56"/>
      <c r="U674" s="56"/>
      <c r="V674" s="56"/>
      <c r="W674" s="56"/>
      <c r="X674" s="56"/>
      <c r="Y674" s="56"/>
    </row>
    <row r="675">
      <c r="A675" s="56"/>
      <c r="B675" s="56"/>
      <c r="C675" s="56"/>
      <c r="D675" s="56"/>
      <c r="E675" s="56"/>
      <c r="F675" s="67"/>
      <c r="G675" s="67"/>
      <c r="H675" s="56"/>
      <c r="I675" s="56"/>
      <c r="J675" s="56"/>
      <c r="K675" s="56"/>
      <c r="L675" s="56"/>
      <c r="M675" s="56"/>
      <c r="N675" s="56"/>
      <c r="O675" s="56"/>
      <c r="P675" s="56"/>
      <c r="Q675" s="56"/>
      <c r="R675" s="56"/>
      <c r="S675" s="56"/>
      <c r="T675" s="56"/>
      <c r="U675" s="56"/>
      <c r="V675" s="56"/>
      <c r="W675" s="56"/>
      <c r="X675" s="56"/>
      <c r="Y675" s="56"/>
    </row>
    <row r="676">
      <c r="A676" s="56"/>
      <c r="B676" s="56"/>
      <c r="C676" s="56"/>
      <c r="D676" s="56"/>
      <c r="E676" s="56"/>
      <c r="F676" s="67"/>
      <c r="G676" s="67"/>
      <c r="H676" s="56"/>
      <c r="I676" s="56"/>
      <c r="J676" s="56"/>
      <c r="K676" s="56"/>
      <c r="L676" s="56"/>
      <c r="M676" s="56"/>
      <c r="N676" s="56"/>
      <c r="O676" s="56"/>
      <c r="P676" s="56"/>
      <c r="Q676" s="56"/>
      <c r="R676" s="56"/>
      <c r="S676" s="56"/>
      <c r="T676" s="56"/>
      <c r="U676" s="56"/>
      <c r="V676" s="56"/>
      <c r="W676" s="56"/>
      <c r="X676" s="56"/>
      <c r="Y676" s="56"/>
    </row>
    <row r="677">
      <c r="A677" s="56"/>
      <c r="B677" s="56"/>
      <c r="C677" s="56"/>
      <c r="D677" s="56"/>
      <c r="E677" s="56"/>
      <c r="F677" s="67"/>
      <c r="G677" s="67"/>
      <c r="H677" s="56"/>
      <c r="I677" s="56"/>
      <c r="J677" s="56"/>
      <c r="K677" s="56"/>
      <c r="L677" s="56"/>
      <c r="M677" s="56"/>
      <c r="N677" s="56"/>
      <c r="O677" s="56"/>
      <c r="P677" s="56"/>
      <c r="Q677" s="56"/>
      <c r="R677" s="56"/>
      <c r="S677" s="56"/>
      <c r="T677" s="56"/>
      <c r="U677" s="56"/>
      <c r="V677" s="56"/>
      <c r="W677" s="56"/>
      <c r="X677" s="56"/>
      <c r="Y677" s="56"/>
    </row>
    <row r="678">
      <c r="A678" s="56"/>
      <c r="B678" s="56"/>
      <c r="C678" s="56"/>
      <c r="D678" s="56"/>
      <c r="E678" s="56"/>
      <c r="F678" s="67"/>
      <c r="G678" s="67"/>
      <c r="H678" s="56"/>
      <c r="I678" s="56"/>
      <c r="J678" s="56"/>
      <c r="K678" s="56"/>
      <c r="L678" s="56"/>
      <c r="M678" s="56"/>
      <c r="N678" s="56"/>
      <c r="O678" s="56"/>
      <c r="P678" s="56"/>
      <c r="Q678" s="56"/>
      <c r="R678" s="56"/>
      <c r="S678" s="56"/>
      <c r="T678" s="56"/>
      <c r="U678" s="56"/>
      <c r="V678" s="56"/>
      <c r="W678" s="56"/>
      <c r="X678" s="56"/>
      <c r="Y678" s="56"/>
    </row>
    <row r="679">
      <c r="A679" s="56"/>
      <c r="B679" s="56"/>
      <c r="C679" s="56"/>
      <c r="D679" s="56"/>
      <c r="E679" s="56"/>
      <c r="F679" s="67"/>
      <c r="G679" s="67"/>
      <c r="H679" s="56"/>
      <c r="I679" s="56"/>
      <c r="J679" s="56"/>
      <c r="K679" s="56"/>
      <c r="L679" s="56"/>
      <c r="M679" s="56"/>
      <c r="N679" s="56"/>
      <c r="O679" s="56"/>
      <c r="P679" s="56"/>
      <c r="Q679" s="56"/>
      <c r="R679" s="56"/>
      <c r="S679" s="56"/>
      <c r="T679" s="56"/>
      <c r="U679" s="56"/>
      <c r="V679" s="56"/>
      <c r="W679" s="56"/>
      <c r="X679" s="56"/>
      <c r="Y679" s="56"/>
    </row>
    <row r="680">
      <c r="A680" s="56"/>
      <c r="B680" s="56"/>
      <c r="C680" s="56"/>
      <c r="D680" s="56"/>
      <c r="E680" s="56"/>
      <c r="F680" s="67"/>
      <c r="G680" s="67"/>
      <c r="H680" s="56"/>
      <c r="I680" s="56"/>
      <c r="J680" s="56"/>
      <c r="K680" s="56"/>
      <c r="L680" s="56"/>
      <c r="M680" s="56"/>
      <c r="N680" s="56"/>
      <c r="O680" s="56"/>
      <c r="P680" s="56"/>
      <c r="Q680" s="56"/>
      <c r="R680" s="56"/>
      <c r="S680" s="56"/>
      <c r="T680" s="56"/>
      <c r="U680" s="56"/>
      <c r="V680" s="56"/>
      <c r="W680" s="56"/>
      <c r="X680" s="56"/>
      <c r="Y680" s="56"/>
    </row>
    <row r="681">
      <c r="A681" s="56"/>
      <c r="B681" s="56"/>
      <c r="C681" s="56"/>
      <c r="D681" s="56"/>
      <c r="E681" s="56"/>
      <c r="F681" s="67"/>
      <c r="G681" s="67"/>
      <c r="H681" s="56"/>
      <c r="I681" s="56"/>
      <c r="J681" s="56"/>
      <c r="K681" s="56"/>
      <c r="L681" s="56"/>
      <c r="M681" s="56"/>
      <c r="N681" s="56"/>
      <c r="O681" s="56"/>
      <c r="P681" s="56"/>
      <c r="Q681" s="56"/>
      <c r="R681" s="56"/>
      <c r="S681" s="56"/>
      <c r="T681" s="56"/>
      <c r="U681" s="56"/>
      <c r="V681" s="56"/>
      <c r="W681" s="56"/>
      <c r="X681" s="56"/>
      <c r="Y681" s="56"/>
    </row>
    <row r="682">
      <c r="A682" s="56"/>
      <c r="B682" s="56"/>
      <c r="C682" s="56"/>
      <c r="D682" s="56"/>
      <c r="E682" s="56"/>
      <c r="F682" s="67"/>
      <c r="G682" s="67"/>
      <c r="H682" s="56"/>
      <c r="I682" s="56"/>
      <c r="J682" s="56"/>
      <c r="K682" s="56"/>
      <c r="L682" s="56"/>
      <c r="M682" s="56"/>
      <c r="N682" s="56"/>
      <c r="O682" s="56"/>
      <c r="P682" s="56"/>
      <c r="Q682" s="56"/>
      <c r="R682" s="56"/>
      <c r="S682" s="56"/>
      <c r="T682" s="56"/>
      <c r="U682" s="56"/>
      <c r="V682" s="56"/>
      <c r="W682" s="56"/>
      <c r="X682" s="56"/>
      <c r="Y682" s="56"/>
    </row>
    <row r="683">
      <c r="A683" s="56"/>
      <c r="B683" s="56"/>
      <c r="C683" s="56"/>
      <c r="D683" s="56"/>
      <c r="E683" s="56"/>
      <c r="F683" s="67"/>
      <c r="G683" s="67"/>
      <c r="H683" s="56"/>
      <c r="I683" s="56"/>
      <c r="J683" s="56"/>
      <c r="K683" s="56"/>
      <c r="L683" s="56"/>
      <c r="M683" s="56"/>
      <c r="N683" s="56"/>
      <c r="O683" s="56"/>
      <c r="P683" s="56"/>
      <c r="Q683" s="56"/>
      <c r="R683" s="56"/>
      <c r="S683" s="56"/>
      <c r="T683" s="56"/>
      <c r="U683" s="56"/>
      <c r="V683" s="56"/>
      <c r="W683" s="56"/>
      <c r="X683" s="56"/>
      <c r="Y683" s="56"/>
    </row>
    <row r="684">
      <c r="A684" s="56"/>
      <c r="B684" s="56"/>
      <c r="C684" s="56"/>
      <c r="D684" s="56"/>
      <c r="E684" s="56"/>
      <c r="F684" s="67"/>
      <c r="G684" s="67"/>
      <c r="H684" s="56"/>
      <c r="I684" s="56"/>
      <c r="J684" s="56"/>
      <c r="K684" s="56"/>
      <c r="L684" s="56"/>
      <c r="M684" s="56"/>
      <c r="N684" s="56"/>
      <c r="O684" s="56"/>
      <c r="P684" s="56"/>
      <c r="Q684" s="56"/>
      <c r="R684" s="56"/>
      <c r="S684" s="56"/>
      <c r="T684" s="56"/>
      <c r="U684" s="56"/>
      <c r="V684" s="56"/>
      <c r="W684" s="56"/>
      <c r="X684" s="56"/>
      <c r="Y684" s="56"/>
    </row>
    <row r="685">
      <c r="A685" s="56"/>
      <c r="B685" s="56"/>
      <c r="C685" s="56"/>
      <c r="D685" s="56"/>
      <c r="E685" s="56"/>
      <c r="F685" s="67"/>
      <c r="G685" s="67"/>
      <c r="H685" s="56"/>
      <c r="I685" s="56"/>
      <c r="J685" s="56"/>
      <c r="K685" s="56"/>
      <c r="L685" s="56"/>
      <c r="M685" s="56"/>
      <c r="N685" s="56"/>
      <c r="O685" s="56"/>
      <c r="P685" s="56"/>
      <c r="Q685" s="56"/>
      <c r="R685" s="56"/>
      <c r="S685" s="56"/>
      <c r="T685" s="56"/>
      <c r="U685" s="56"/>
      <c r="V685" s="56"/>
      <c r="W685" s="56"/>
      <c r="X685" s="56"/>
      <c r="Y685" s="56"/>
    </row>
    <row r="686">
      <c r="A686" s="56"/>
      <c r="B686" s="56"/>
      <c r="C686" s="56"/>
      <c r="D686" s="56"/>
      <c r="E686" s="56"/>
      <c r="F686" s="67"/>
      <c r="G686" s="67"/>
      <c r="H686" s="56"/>
      <c r="I686" s="56"/>
      <c r="J686" s="56"/>
      <c r="K686" s="56"/>
      <c r="L686" s="56"/>
      <c r="M686" s="56"/>
      <c r="N686" s="56"/>
      <c r="O686" s="56"/>
      <c r="P686" s="56"/>
      <c r="Q686" s="56"/>
      <c r="R686" s="56"/>
      <c r="S686" s="56"/>
      <c r="T686" s="56"/>
      <c r="U686" s="56"/>
      <c r="V686" s="56"/>
      <c r="W686" s="56"/>
      <c r="X686" s="56"/>
      <c r="Y686" s="56"/>
    </row>
    <row r="687">
      <c r="A687" s="56"/>
      <c r="B687" s="56"/>
      <c r="C687" s="56"/>
      <c r="D687" s="56"/>
      <c r="E687" s="56"/>
      <c r="F687" s="67"/>
      <c r="G687" s="67"/>
      <c r="H687" s="56"/>
      <c r="I687" s="56"/>
      <c r="J687" s="56"/>
      <c r="K687" s="56"/>
      <c r="L687" s="56"/>
      <c r="M687" s="56"/>
      <c r="N687" s="56"/>
      <c r="O687" s="56"/>
      <c r="P687" s="56"/>
      <c r="Q687" s="56"/>
      <c r="R687" s="56"/>
      <c r="S687" s="56"/>
      <c r="T687" s="56"/>
      <c r="U687" s="56"/>
      <c r="V687" s="56"/>
      <c r="W687" s="56"/>
      <c r="X687" s="56"/>
      <c r="Y687" s="56"/>
    </row>
    <row r="688">
      <c r="A688" s="56"/>
      <c r="B688" s="56"/>
      <c r="C688" s="56"/>
      <c r="D688" s="56"/>
      <c r="E688" s="56"/>
      <c r="F688" s="67"/>
      <c r="G688" s="67"/>
      <c r="H688" s="56"/>
      <c r="I688" s="56"/>
      <c r="J688" s="56"/>
      <c r="K688" s="56"/>
      <c r="L688" s="56"/>
      <c r="M688" s="56"/>
      <c r="N688" s="56"/>
      <c r="O688" s="56"/>
      <c r="P688" s="56"/>
      <c r="Q688" s="56"/>
      <c r="R688" s="56"/>
      <c r="S688" s="56"/>
      <c r="T688" s="56"/>
      <c r="U688" s="56"/>
      <c r="V688" s="56"/>
      <c r="W688" s="56"/>
      <c r="X688" s="56"/>
      <c r="Y688" s="56"/>
    </row>
    <row r="689">
      <c r="A689" s="56"/>
      <c r="B689" s="56"/>
      <c r="C689" s="56"/>
      <c r="D689" s="56"/>
      <c r="E689" s="56"/>
      <c r="F689" s="67"/>
      <c r="G689" s="67"/>
      <c r="H689" s="56"/>
      <c r="I689" s="56"/>
      <c r="J689" s="56"/>
      <c r="K689" s="56"/>
      <c r="L689" s="56"/>
      <c r="M689" s="56"/>
      <c r="N689" s="56"/>
      <c r="O689" s="56"/>
      <c r="P689" s="56"/>
      <c r="Q689" s="56"/>
      <c r="R689" s="56"/>
      <c r="S689" s="56"/>
      <c r="T689" s="56"/>
      <c r="U689" s="56"/>
      <c r="V689" s="56"/>
      <c r="W689" s="56"/>
      <c r="X689" s="56"/>
      <c r="Y689" s="56"/>
    </row>
    <row r="690">
      <c r="A690" s="56"/>
      <c r="B690" s="56"/>
      <c r="C690" s="56"/>
      <c r="D690" s="56"/>
      <c r="E690" s="56"/>
      <c r="F690" s="67"/>
      <c r="G690" s="67"/>
      <c r="H690" s="56"/>
      <c r="I690" s="56"/>
      <c r="J690" s="56"/>
      <c r="K690" s="56"/>
      <c r="L690" s="56"/>
      <c r="M690" s="56"/>
      <c r="N690" s="56"/>
      <c r="O690" s="56"/>
      <c r="P690" s="56"/>
      <c r="Q690" s="56"/>
      <c r="R690" s="56"/>
      <c r="S690" s="56"/>
      <c r="T690" s="56"/>
      <c r="U690" s="56"/>
      <c r="V690" s="56"/>
      <c r="W690" s="56"/>
      <c r="X690" s="56"/>
      <c r="Y690" s="56"/>
    </row>
    <row r="691">
      <c r="A691" s="56"/>
      <c r="B691" s="56"/>
      <c r="C691" s="56"/>
      <c r="D691" s="56"/>
      <c r="E691" s="56"/>
      <c r="F691" s="67"/>
      <c r="G691" s="67"/>
      <c r="H691" s="56"/>
      <c r="I691" s="56"/>
      <c r="J691" s="56"/>
      <c r="K691" s="56"/>
      <c r="L691" s="56"/>
      <c r="M691" s="56"/>
      <c r="N691" s="56"/>
      <c r="O691" s="56"/>
      <c r="P691" s="56"/>
      <c r="Q691" s="56"/>
      <c r="R691" s="56"/>
      <c r="S691" s="56"/>
      <c r="T691" s="56"/>
      <c r="U691" s="56"/>
      <c r="V691" s="56"/>
      <c r="W691" s="56"/>
      <c r="X691" s="56"/>
      <c r="Y691" s="56"/>
    </row>
    <row r="692">
      <c r="A692" s="56"/>
      <c r="B692" s="56"/>
      <c r="C692" s="56"/>
      <c r="D692" s="56"/>
      <c r="E692" s="56"/>
      <c r="F692" s="67"/>
      <c r="G692" s="67"/>
      <c r="H692" s="56"/>
      <c r="I692" s="56"/>
      <c r="J692" s="56"/>
      <c r="K692" s="56"/>
      <c r="L692" s="56"/>
      <c r="M692" s="56"/>
      <c r="N692" s="56"/>
      <c r="O692" s="56"/>
      <c r="P692" s="56"/>
      <c r="Q692" s="56"/>
      <c r="R692" s="56"/>
      <c r="S692" s="56"/>
      <c r="T692" s="56"/>
      <c r="U692" s="56"/>
      <c r="V692" s="56"/>
      <c r="W692" s="56"/>
      <c r="X692" s="56"/>
      <c r="Y692" s="56"/>
    </row>
    <row r="693">
      <c r="A693" s="56"/>
      <c r="B693" s="56"/>
      <c r="C693" s="56"/>
      <c r="D693" s="56"/>
      <c r="E693" s="56"/>
      <c r="F693" s="67"/>
      <c r="G693" s="67"/>
      <c r="H693" s="56"/>
      <c r="I693" s="56"/>
      <c r="J693" s="56"/>
      <c r="K693" s="56"/>
      <c r="L693" s="56"/>
      <c r="M693" s="56"/>
      <c r="N693" s="56"/>
      <c r="O693" s="56"/>
      <c r="P693" s="56"/>
      <c r="Q693" s="56"/>
      <c r="R693" s="56"/>
      <c r="S693" s="56"/>
      <c r="T693" s="56"/>
      <c r="U693" s="56"/>
      <c r="V693" s="56"/>
      <c r="W693" s="56"/>
      <c r="X693" s="56"/>
      <c r="Y693" s="56"/>
    </row>
    <row r="694">
      <c r="A694" s="56"/>
      <c r="B694" s="56"/>
      <c r="C694" s="56"/>
      <c r="D694" s="56"/>
      <c r="E694" s="56"/>
      <c r="F694" s="67"/>
      <c r="G694" s="67"/>
      <c r="H694" s="56"/>
      <c r="I694" s="56"/>
      <c r="J694" s="56"/>
      <c r="K694" s="56"/>
      <c r="L694" s="56"/>
      <c r="M694" s="56"/>
      <c r="N694" s="56"/>
      <c r="O694" s="56"/>
      <c r="P694" s="56"/>
      <c r="Q694" s="56"/>
      <c r="R694" s="56"/>
      <c r="S694" s="56"/>
      <c r="T694" s="56"/>
      <c r="U694" s="56"/>
      <c r="V694" s="56"/>
      <c r="W694" s="56"/>
      <c r="X694" s="56"/>
      <c r="Y694" s="56"/>
    </row>
    <row r="695">
      <c r="A695" s="56"/>
      <c r="B695" s="56"/>
      <c r="C695" s="56"/>
      <c r="D695" s="56"/>
      <c r="E695" s="56"/>
      <c r="F695" s="67"/>
      <c r="G695" s="67"/>
      <c r="H695" s="56"/>
      <c r="I695" s="56"/>
      <c r="J695" s="56"/>
      <c r="K695" s="56"/>
      <c r="L695" s="56"/>
      <c r="M695" s="56"/>
      <c r="N695" s="56"/>
      <c r="O695" s="56"/>
      <c r="P695" s="56"/>
      <c r="Q695" s="56"/>
      <c r="R695" s="56"/>
      <c r="S695" s="56"/>
      <c r="T695" s="56"/>
      <c r="U695" s="56"/>
      <c r="V695" s="56"/>
      <c r="W695" s="56"/>
      <c r="X695" s="56"/>
      <c r="Y695" s="56"/>
    </row>
    <row r="696">
      <c r="A696" s="56"/>
      <c r="B696" s="56"/>
      <c r="C696" s="56"/>
      <c r="D696" s="56"/>
      <c r="E696" s="56"/>
      <c r="F696" s="67"/>
      <c r="G696" s="67"/>
      <c r="H696" s="56"/>
      <c r="I696" s="56"/>
      <c r="J696" s="56"/>
      <c r="K696" s="56"/>
      <c r="L696" s="56"/>
      <c r="M696" s="56"/>
      <c r="N696" s="56"/>
      <c r="O696" s="56"/>
      <c r="P696" s="56"/>
      <c r="Q696" s="56"/>
      <c r="R696" s="56"/>
      <c r="S696" s="56"/>
      <c r="T696" s="56"/>
      <c r="U696" s="56"/>
      <c r="V696" s="56"/>
      <c r="W696" s="56"/>
      <c r="X696" s="56"/>
      <c r="Y696" s="56"/>
    </row>
    <row r="697">
      <c r="A697" s="56"/>
      <c r="B697" s="56"/>
      <c r="C697" s="56"/>
      <c r="D697" s="56"/>
      <c r="E697" s="56"/>
      <c r="F697" s="67"/>
      <c r="G697" s="67"/>
      <c r="H697" s="56"/>
      <c r="I697" s="56"/>
      <c r="J697" s="56"/>
      <c r="K697" s="56"/>
      <c r="L697" s="56"/>
      <c r="M697" s="56"/>
      <c r="N697" s="56"/>
      <c r="O697" s="56"/>
      <c r="P697" s="56"/>
      <c r="Q697" s="56"/>
      <c r="R697" s="56"/>
      <c r="S697" s="56"/>
      <c r="T697" s="56"/>
      <c r="U697" s="56"/>
      <c r="V697" s="56"/>
      <c r="W697" s="56"/>
      <c r="X697" s="56"/>
      <c r="Y697" s="56"/>
    </row>
    <row r="698">
      <c r="A698" s="56"/>
      <c r="B698" s="56"/>
      <c r="C698" s="56"/>
      <c r="D698" s="56"/>
      <c r="E698" s="56"/>
      <c r="F698" s="67"/>
      <c r="G698" s="67"/>
      <c r="H698" s="56"/>
      <c r="I698" s="56"/>
      <c r="J698" s="56"/>
      <c r="K698" s="56"/>
      <c r="L698" s="56"/>
      <c r="M698" s="56"/>
      <c r="N698" s="56"/>
      <c r="O698" s="56"/>
      <c r="P698" s="56"/>
      <c r="Q698" s="56"/>
      <c r="R698" s="56"/>
      <c r="S698" s="56"/>
      <c r="T698" s="56"/>
      <c r="U698" s="56"/>
      <c r="V698" s="56"/>
      <c r="W698" s="56"/>
      <c r="X698" s="56"/>
      <c r="Y698" s="56"/>
    </row>
    <row r="699">
      <c r="A699" s="56"/>
      <c r="B699" s="56"/>
      <c r="C699" s="56"/>
      <c r="D699" s="56"/>
      <c r="E699" s="56"/>
      <c r="F699" s="67"/>
      <c r="G699" s="67"/>
      <c r="H699" s="56"/>
      <c r="I699" s="56"/>
      <c r="J699" s="56"/>
      <c r="K699" s="56"/>
      <c r="L699" s="56"/>
      <c r="M699" s="56"/>
      <c r="N699" s="56"/>
      <c r="O699" s="56"/>
      <c r="P699" s="56"/>
      <c r="Q699" s="56"/>
      <c r="R699" s="56"/>
      <c r="S699" s="56"/>
      <c r="T699" s="56"/>
      <c r="U699" s="56"/>
      <c r="V699" s="56"/>
      <c r="W699" s="56"/>
      <c r="X699" s="56"/>
      <c r="Y699" s="56"/>
    </row>
    <row r="700">
      <c r="A700" s="56"/>
      <c r="B700" s="56"/>
      <c r="C700" s="56"/>
      <c r="D700" s="56"/>
      <c r="E700" s="56"/>
      <c r="F700" s="67"/>
      <c r="G700" s="67"/>
      <c r="H700" s="56"/>
      <c r="I700" s="56"/>
      <c r="J700" s="56"/>
      <c r="K700" s="56"/>
      <c r="L700" s="56"/>
      <c r="M700" s="56"/>
      <c r="N700" s="56"/>
      <c r="O700" s="56"/>
      <c r="P700" s="56"/>
      <c r="Q700" s="56"/>
      <c r="R700" s="56"/>
      <c r="S700" s="56"/>
      <c r="T700" s="56"/>
      <c r="U700" s="56"/>
      <c r="V700" s="56"/>
      <c r="W700" s="56"/>
      <c r="X700" s="56"/>
      <c r="Y700" s="56"/>
    </row>
    <row r="701">
      <c r="A701" s="56"/>
      <c r="B701" s="56"/>
      <c r="C701" s="56"/>
      <c r="D701" s="56"/>
      <c r="E701" s="56"/>
      <c r="F701" s="67"/>
      <c r="G701" s="67"/>
      <c r="H701" s="56"/>
      <c r="I701" s="56"/>
      <c r="J701" s="56"/>
      <c r="K701" s="56"/>
      <c r="L701" s="56"/>
      <c r="M701" s="56"/>
      <c r="N701" s="56"/>
      <c r="O701" s="56"/>
      <c r="P701" s="56"/>
      <c r="Q701" s="56"/>
      <c r="R701" s="56"/>
      <c r="S701" s="56"/>
      <c r="T701" s="56"/>
      <c r="U701" s="56"/>
      <c r="V701" s="56"/>
      <c r="W701" s="56"/>
      <c r="X701" s="56"/>
      <c r="Y701" s="56"/>
    </row>
    <row r="702">
      <c r="A702" s="56"/>
      <c r="B702" s="56"/>
      <c r="C702" s="56"/>
      <c r="D702" s="56"/>
      <c r="E702" s="56"/>
      <c r="F702" s="67"/>
      <c r="G702" s="67"/>
      <c r="H702" s="56"/>
      <c r="I702" s="56"/>
      <c r="J702" s="56"/>
      <c r="K702" s="56"/>
      <c r="L702" s="56"/>
      <c r="M702" s="56"/>
      <c r="N702" s="56"/>
      <c r="O702" s="56"/>
      <c r="P702" s="56"/>
      <c r="Q702" s="56"/>
      <c r="R702" s="56"/>
      <c r="S702" s="56"/>
      <c r="T702" s="56"/>
      <c r="U702" s="56"/>
      <c r="V702" s="56"/>
      <c r="W702" s="56"/>
      <c r="X702" s="56"/>
      <c r="Y702" s="56"/>
    </row>
    <row r="703">
      <c r="A703" s="56"/>
      <c r="B703" s="56"/>
      <c r="C703" s="56"/>
      <c r="D703" s="56"/>
      <c r="E703" s="56"/>
      <c r="F703" s="67"/>
      <c r="G703" s="67"/>
      <c r="H703" s="56"/>
      <c r="I703" s="56"/>
      <c r="J703" s="56"/>
      <c r="K703" s="56"/>
      <c r="L703" s="56"/>
      <c r="M703" s="56"/>
      <c r="N703" s="56"/>
      <c r="O703" s="56"/>
      <c r="P703" s="56"/>
      <c r="Q703" s="56"/>
      <c r="R703" s="56"/>
      <c r="S703" s="56"/>
      <c r="T703" s="56"/>
      <c r="U703" s="56"/>
      <c r="V703" s="56"/>
      <c r="W703" s="56"/>
      <c r="X703" s="56"/>
      <c r="Y703" s="56"/>
    </row>
    <row r="704">
      <c r="A704" s="56"/>
      <c r="B704" s="56"/>
      <c r="C704" s="56"/>
      <c r="D704" s="56"/>
      <c r="E704" s="56"/>
      <c r="F704" s="67"/>
      <c r="G704" s="67"/>
      <c r="H704" s="56"/>
      <c r="I704" s="56"/>
      <c r="J704" s="56"/>
      <c r="K704" s="56"/>
      <c r="L704" s="56"/>
      <c r="M704" s="56"/>
      <c r="N704" s="56"/>
      <c r="O704" s="56"/>
      <c r="P704" s="56"/>
      <c r="Q704" s="56"/>
      <c r="R704" s="56"/>
      <c r="S704" s="56"/>
      <c r="T704" s="56"/>
      <c r="U704" s="56"/>
      <c r="V704" s="56"/>
      <c r="W704" s="56"/>
      <c r="X704" s="56"/>
      <c r="Y704" s="56"/>
    </row>
    <row r="705">
      <c r="A705" s="56"/>
      <c r="B705" s="56"/>
      <c r="C705" s="56"/>
      <c r="D705" s="56"/>
      <c r="E705" s="56"/>
      <c r="F705" s="67"/>
      <c r="G705" s="67"/>
      <c r="H705" s="56"/>
      <c r="I705" s="56"/>
      <c r="J705" s="56"/>
      <c r="K705" s="56"/>
      <c r="L705" s="56"/>
      <c r="M705" s="56"/>
      <c r="N705" s="56"/>
      <c r="O705" s="56"/>
      <c r="P705" s="56"/>
      <c r="Q705" s="56"/>
      <c r="R705" s="56"/>
      <c r="S705" s="56"/>
      <c r="T705" s="56"/>
      <c r="U705" s="56"/>
      <c r="V705" s="56"/>
      <c r="W705" s="56"/>
      <c r="X705" s="56"/>
      <c r="Y705" s="56"/>
    </row>
    <row r="706">
      <c r="A706" s="56"/>
      <c r="B706" s="56"/>
      <c r="C706" s="56"/>
      <c r="D706" s="56"/>
      <c r="E706" s="56"/>
      <c r="F706" s="67"/>
      <c r="G706" s="67"/>
      <c r="H706" s="56"/>
      <c r="I706" s="56"/>
      <c r="J706" s="56"/>
      <c r="K706" s="56"/>
      <c r="L706" s="56"/>
      <c r="M706" s="56"/>
      <c r="N706" s="56"/>
      <c r="O706" s="56"/>
      <c r="P706" s="56"/>
      <c r="Q706" s="56"/>
      <c r="R706" s="56"/>
      <c r="S706" s="56"/>
      <c r="T706" s="56"/>
      <c r="U706" s="56"/>
      <c r="V706" s="56"/>
      <c r="W706" s="56"/>
      <c r="X706" s="56"/>
      <c r="Y706" s="56"/>
    </row>
    <row r="707">
      <c r="A707" s="56"/>
      <c r="B707" s="56"/>
      <c r="C707" s="56"/>
      <c r="D707" s="56"/>
      <c r="E707" s="56"/>
      <c r="F707" s="67"/>
      <c r="G707" s="67"/>
      <c r="H707" s="56"/>
      <c r="I707" s="56"/>
      <c r="J707" s="56"/>
      <c r="K707" s="56"/>
      <c r="L707" s="56"/>
      <c r="M707" s="56"/>
      <c r="N707" s="56"/>
      <c r="O707" s="56"/>
      <c r="P707" s="56"/>
      <c r="Q707" s="56"/>
      <c r="R707" s="56"/>
      <c r="S707" s="56"/>
      <c r="T707" s="56"/>
      <c r="U707" s="56"/>
      <c r="V707" s="56"/>
      <c r="W707" s="56"/>
      <c r="X707" s="56"/>
      <c r="Y707" s="56"/>
    </row>
    <row r="708">
      <c r="A708" s="56"/>
      <c r="B708" s="56"/>
      <c r="C708" s="56"/>
      <c r="D708" s="56"/>
      <c r="E708" s="56"/>
      <c r="F708" s="67"/>
      <c r="G708" s="67"/>
      <c r="H708" s="56"/>
      <c r="I708" s="56"/>
      <c r="J708" s="56"/>
      <c r="K708" s="56"/>
      <c r="L708" s="56"/>
      <c r="M708" s="56"/>
      <c r="N708" s="56"/>
      <c r="O708" s="56"/>
      <c r="P708" s="56"/>
      <c r="Q708" s="56"/>
      <c r="R708" s="56"/>
      <c r="S708" s="56"/>
      <c r="T708" s="56"/>
      <c r="U708" s="56"/>
      <c r="V708" s="56"/>
      <c r="W708" s="56"/>
      <c r="X708" s="56"/>
      <c r="Y708" s="56"/>
    </row>
    <row r="709">
      <c r="A709" s="56"/>
      <c r="B709" s="56"/>
      <c r="C709" s="56"/>
      <c r="D709" s="56"/>
      <c r="E709" s="56"/>
      <c r="F709" s="67"/>
      <c r="G709" s="67"/>
      <c r="H709" s="56"/>
      <c r="I709" s="56"/>
      <c r="J709" s="56"/>
      <c r="K709" s="56"/>
      <c r="L709" s="56"/>
      <c r="M709" s="56"/>
      <c r="N709" s="56"/>
      <c r="O709" s="56"/>
      <c r="P709" s="56"/>
      <c r="Q709" s="56"/>
      <c r="R709" s="56"/>
      <c r="S709" s="56"/>
      <c r="T709" s="56"/>
      <c r="U709" s="56"/>
      <c r="V709" s="56"/>
      <c r="W709" s="56"/>
      <c r="X709" s="56"/>
      <c r="Y709" s="56"/>
    </row>
    <row r="710">
      <c r="A710" s="56"/>
      <c r="B710" s="56"/>
      <c r="C710" s="56"/>
      <c r="D710" s="56"/>
      <c r="E710" s="56"/>
      <c r="F710" s="67"/>
      <c r="G710" s="67"/>
      <c r="H710" s="56"/>
      <c r="I710" s="56"/>
      <c r="J710" s="56"/>
      <c r="K710" s="56"/>
      <c r="L710" s="56"/>
      <c r="M710" s="56"/>
      <c r="N710" s="56"/>
      <c r="O710" s="56"/>
      <c r="P710" s="56"/>
      <c r="Q710" s="56"/>
      <c r="R710" s="56"/>
      <c r="S710" s="56"/>
      <c r="T710" s="56"/>
      <c r="U710" s="56"/>
      <c r="V710" s="56"/>
      <c r="W710" s="56"/>
      <c r="X710" s="56"/>
      <c r="Y710" s="56"/>
    </row>
    <row r="711">
      <c r="A711" s="56"/>
      <c r="B711" s="56"/>
      <c r="C711" s="56"/>
      <c r="D711" s="56"/>
      <c r="E711" s="56"/>
      <c r="F711" s="67"/>
      <c r="G711" s="67"/>
      <c r="H711" s="56"/>
      <c r="I711" s="56"/>
      <c r="J711" s="56"/>
      <c r="K711" s="56"/>
      <c r="L711" s="56"/>
      <c r="M711" s="56"/>
      <c r="N711" s="56"/>
      <c r="O711" s="56"/>
      <c r="P711" s="56"/>
      <c r="Q711" s="56"/>
      <c r="R711" s="56"/>
      <c r="S711" s="56"/>
      <c r="T711" s="56"/>
      <c r="U711" s="56"/>
      <c r="V711" s="56"/>
      <c r="W711" s="56"/>
      <c r="X711" s="56"/>
      <c r="Y711" s="56"/>
    </row>
    <row r="712">
      <c r="A712" s="56"/>
      <c r="B712" s="56"/>
      <c r="C712" s="56"/>
      <c r="D712" s="56"/>
      <c r="E712" s="56"/>
      <c r="F712" s="67"/>
      <c r="G712" s="67"/>
      <c r="H712" s="56"/>
      <c r="I712" s="56"/>
      <c r="J712" s="56"/>
      <c r="K712" s="56"/>
      <c r="L712" s="56"/>
      <c r="M712" s="56"/>
      <c r="N712" s="56"/>
      <c r="O712" s="56"/>
      <c r="P712" s="56"/>
      <c r="Q712" s="56"/>
      <c r="R712" s="56"/>
      <c r="S712" s="56"/>
      <c r="T712" s="56"/>
      <c r="U712" s="56"/>
      <c r="V712" s="56"/>
      <c r="W712" s="56"/>
      <c r="X712" s="56"/>
      <c r="Y712" s="56"/>
    </row>
    <row r="713">
      <c r="A713" s="56"/>
      <c r="B713" s="56"/>
      <c r="C713" s="56"/>
      <c r="D713" s="56"/>
      <c r="E713" s="56"/>
      <c r="F713" s="67"/>
      <c r="G713" s="67"/>
      <c r="H713" s="56"/>
      <c r="I713" s="56"/>
      <c r="J713" s="56"/>
      <c r="K713" s="56"/>
      <c r="L713" s="56"/>
      <c r="M713" s="56"/>
      <c r="N713" s="56"/>
      <c r="O713" s="56"/>
      <c r="P713" s="56"/>
      <c r="Q713" s="56"/>
      <c r="R713" s="56"/>
      <c r="S713" s="56"/>
      <c r="T713" s="56"/>
      <c r="U713" s="56"/>
      <c r="V713" s="56"/>
      <c r="W713" s="56"/>
      <c r="X713" s="56"/>
      <c r="Y713" s="56"/>
    </row>
    <row r="714">
      <c r="A714" s="56"/>
      <c r="B714" s="56"/>
      <c r="C714" s="56"/>
      <c r="D714" s="56"/>
      <c r="E714" s="56"/>
      <c r="F714" s="67"/>
      <c r="G714" s="67"/>
      <c r="H714" s="56"/>
      <c r="I714" s="56"/>
      <c r="J714" s="56"/>
      <c r="K714" s="56"/>
      <c r="L714" s="56"/>
      <c r="M714" s="56"/>
      <c r="N714" s="56"/>
      <c r="O714" s="56"/>
      <c r="P714" s="56"/>
      <c r="Q714" s="56"/>
      <c r="R714" s="56"/>
      <c r="S714" s="56"/>
      <c r="T714" s="56"/>
      <c r="U714" s="56"/>
      <c r="V714" s="56"/>
      <c r="W714" s="56"/>
      <c r="X714" s="56"/>
      <c r="Y714" s="56"/>
    </row>
    <row r="715">
      <c r="A715" s="56"/>
      <c r="B715" s="56"/>
      <c r="C715" s="56"/>
      <c r="D715" s="56"/>
      <c r="E715" s="56"/>
      <c r="F715" s="67"/>
      <c r="G715" s="67"/>
      <c r="H715" s="56"/>
      <c r="I715" s="56"/>
      <c r="J715" s="56"/>
      <c r="K715" s="56"/>
      <c r="L715" s="56"/>
      <c r="M715" s="56"/>
      <c r="N715" s="56"/>
      <c r="O715" s="56"/>
      <c r="P715" s="56"/>
      <c r="Q715" s="56"/>
      <c r="R715" s="56"/>
      <c r="S715" s="56"/>
      <c r="T715" s="56"/>
      <c r="U715" s="56"/>
      <c r="V715" s="56"/>
      <c r="W715" s="56"/>
      <c r="X715" s="56"/>
      <c r="Y715" s="56"/>
    </row>
    <row r="716">
      <c r="A716" s="56"/>
      <c r="B716" s="56"/>
      <c r="C716" s="56"/>
      <c r="D716" s="56"/>
      <c r="E716" s="56"/>
      <c r="F716" s="67"/>
      <c r="G716" s="67"/>
      <c r="H716" s="56"/>
      <c r="I716" s="56"/>
      <c r="J716" s="56"/>
      <c r="K716" s="56"/>
      <c r="L716" s="56"/>
      <c r="M716" s="56"/>
      <c r="N716" s="56"/>
      <c r="O716" s="56"/>
      <c r="P716" s="56"/>
      <c r="Q716" s="56"/>
      <c r="R716" s="56"/>
      <c r="S716" s="56"/>
      <c r="T716" s="56"/>
      <c r="U716" s="56"/>
      <c r="V716" s="56"/>
      <c r="W716" s="56"/>
      <c r="X716" s="56"/>
      <c r="Y716" s="56"/>
    </row>
    <row r="717">
      <c r="A717" s="56"/>
      <c r="B717" s="56"/>
      <c r="C717" s="56"/>
      <c r="D717" s="56"/>
      <c r="E717" s="56"/>
      <c r="F717" s="67"/>
      <c r="G717" s="67"/>
      <c r="H717" s="56"/>
      <c r="I717" s="56"/>
      <c r="J717" s="56"/>
      <c r="K717" s="56"/>
      <c r="L717" s="56"/>
      <c r="M717" s="56"/>
      <c r="N717" s="56"/>
      <c r="O717" s="56"/>
      <c r="P717" s="56"/>
      <c r="Q717" s="56"/>
      <c r="R717" s="56"/>
      <c r="S717" s="56"/>
      <c r="T717" s="56"/>
      <c r="U717" s="56"/>
      <c r="V717" s="56"/>
      <c r="W717" s="56"/>
      <c r="X717" s="56"/>
      <c r="Y717" s="56"/>
    </row>
    <row r="718">
      <c r="A718" s="56"/>
      <c r="B718" s="56"/>
      <c r="C718" s="56"/>
      <c r="D718" s="56"/>
      <c r="E718" s="56"/>
      <c r="F718" s="67"/>
      <c r="G718" s="67"/>
      <c r="H718" s="56"/>
      <c r="I718" s="56"/>
      <c r="J718" s="56"/>
      <c r="K718" s="56"/>
      <c r="L718" s="56"/>
      <c r="M718" s="56"/>
      <c r="N718" s="56"/>
      <c r="O718" s="56"/>
      <c r="P718" s="56"/>
      <c r="Q718" s="56"/>
      <c r="R718" s="56"/>
      <c r="S718" s="56"/>
      <c r="T718" s="56"/>
      <c r="U718" s="56"/>
      <c r="V718" s="56"/>
      <c r="W718" s="56"/>
      <c r="X718" s="56"/>
      <c r="Y718" s="56"/>
    </row>
    <row r="719">
      <c r="A719" s="56"/>
      <c r="B719" s="56"/>
      <c r="C719" s="56"/>
      <c r="D719" s="56"/>
      <c r="E719" s="56"/>
      <c r="F719" s="67"/>
      <c r="G719" s="67"/>
      <c r="H719" s="56"/>
      <c r="I719" s="56"/>
      <c r="J719" s="56"/>
      <c r="K719" s="56"/>
      <c r="L719" s="56"/>
      <c r="M719" s="56"/>
      <c r="N719" s="56"/>
      <c r="O719" s="56"/>
      <c r="P719" s="56"/>
      <c r="Q719" s="56"/>
      <c r="R719" s="56"/>
      <c r="S719" s="56"/>
      <c r="T719" s="56"/>
      <c r="U719" s="56"/>
      <c r="V719" s="56"/>
      <c r="W719" s="56"/>
      <c r="X719" s="56"/>
      <c r="Y719" s="56"/>
    </row>
    <row r="720">
      <c r="A720" s="56"/>
      <c r="B720" s="56"/>
      <c r="C720" s="56"/>
      <c r="D720" s="56"/>
      <c r="E720" s="56"/>
      <c r="F720" s="67"/>
      <c r="G720" s="67"/>
      <c r="H720" s="56"/>
      <c r="I720" s="56"/>
      <c r="J720" s="56"/>
      <c r="K720" s="56"/>
      <c r="L720" s="56"/>
      <c r="M720" s="56"/>
      <c r="N720" s="56"/>
      <c r="O720" s="56"/>
      <c r="P720" s="56"/>
      <c r="Q720" s="56"/>
      <c r="R720" s="56"/>
      <c r="S720" s="56"/>
      <c r="T720" s="56"/>
      <c r="U720" s="56"/>
      <c r="V720" s="56"/>
      <c r="W720" s="56"/>
      <c r="X720" s="56"/>
      <c r="Y720" s="56"/>
    </row>
    <row r="721">
      <c r="A721" s="56"/>
      <c r="B721" s="56"/>
      <c r="C721" s="56"/>
      <c r="D721" s="56"/>
      <c r="E721" s="56"/>
      <c r="F721" s="67"/>
      <c r="G721" s="67"/>
      <c r="H721" s="56"/>
      <c r="I721" s="56"/>
      <c r="J721" s="56"/>
      <c r="K721" s="56"/>
      <c r="L721" s="56"/>
      <c r="M721" s="56"/>
      <c r="N721" s="56"/>
      <c r="O721" s="56"/>
      <c r="P721" s="56"/>
      <c r="Q721" s="56"/>
      <c r="R721" s="56"/>
      <c r="S721" s="56"/>
      <c r="T721" s="56"/>
      <c r="U721" s="56"/>
      <c r="V721" s="56"/>
      <c r="W721" s="56"/>
      <c r="X721" s="56"/>
      <c r="Y721" s="56"/>
    </row>
    <row r="722">
      <c r="A722" s="56"/>
      <c r="B722" s="56"/>
      <c r="C722" s="56"/>
      <c r="D722" s="56"/>
      <c r="E722" s="56"/>
      <c r="F722" s="67"/>
      <c r="G722" s="67"/>
      <c r="H722" s="56"/>
      <c r="I722" s="56"/>
      <c r="J722" s="56"/>
      <c r="K722" s="56"/>
      <c r="L722" s="56"/>
      <c r="M722" s="56"/>
      <c r="N722" s="56"/>
      <c r="O722" s="56"/>
      <c r="P722" s="56"/>
      <c r="Q722" s="56"/>
      <c r="R722" s="56"/>
      <c r="S722" s="56"/>
      <c r="T722" s="56"/>
      <c r="U722" s="56"/>
      <c r="V722" s="56"/>
      <c r="W722" s="56"/>
      <c r="X722" s="56"/>
      <c r="Y722" s="56"/>
    </row>
    <row r="723">
      <c r="A723" s="56"/>
      <c r="B723" s="56"/>
      <c r="C723" s="56"/>
      <c r="D723" s="56"/>
      <c r="E723" s="56"/>
      <c r="F723" s="67"/>
      <c r="G723" s="67"/>
      <c r="H723" s="56"/>
      <c r="I723" s="56"/>
      <c r="J723" s="56"/>
      <c r="K723" s="56"/>
      <c r="L723" s="56"/>
      <c r="M723" s="56"/>
      <c r="N723" s="56"/>
      <c r="O723" s="56"/>
      <c r="P723" s="56"/>
      <c r="Q723" s="56"/>
      <c r="R723" s="56"/>
      <c r="S723" s="56"/>
      <c r="T723" s="56"/>
      <c r="U723" s="56"/>
      <c r="V723" s="56"/>
      <c r="W723" s="56"/>
      <c r="X723" s="56"/>
      <c r="Y723" s="56"/>
    </row>
    <row r="724">
      <c r="A724" s="56"/>
      <c r="B724" s="56"/>
      <c r="C724" s="56"/>
      <c r="D724" s="56"/>
      <c r="E724" s="56"/>
      <c r="F724" s="67"/>
      <c r="G724" s="67"/>
      <c r="H724" s="56"/>
      <c r="I724" s="56"/>
      <c r="J724" s="56"/>
      <c r="K724" s="56"/>
      <c r="L724" s="56"/>
      <c r="M724" s="56"/>
      <c r="N724" s="56"/>
      <c r="O724" s="56"/>
      <c r="P724" s="56"/>
      <c r="Q724" s="56"/>
      <c r="R724" s="56"/>
      <c r="S724" s="56"/>
      <c r="T724" s="56"/>
      <c r="U724" s="56"/>
      <c r="V724" s="56"/>
      <c r="W724" s="56"/>
      <c r="X724" s="56"/>
      <c r="Y724" s="56"/>
    </row>
    <row r="725">
      <c r="A725" s="56"/>
      <c r="B725" s="56"/>
      <c r="C725" s="56"/>
      <c r="D725" s="56"/>
      <c r="E725" s="56"/>
      <c r="F725" s="67"/>
      <c r="G725" s="67"/>
      <c r="H725" s="56"/>
      <c r="I725" s="56"/>
      <c r="J725" s="56"/>
      <c r="K725" s="56"/>
      <c r="L725" s="56"/>
      <c r="M725" s="56"/>
      <c r="N725" s="56"/>
      <c r="O725" s="56"/>
      <c r="P725" s="56"/>
      <c r="Q725" s="56"/>
      <c r="R725" s="56"/>
      <c r="S725" s="56"/>
      <c r="T725" s="56"/>
      <c r="U725" s="56"/>
      <c r="V725" s="56"/>
      <c r="W725" s="56"/>
      <c r="X725" s="56"/>
      <c r="Y725" s="56"/>
    </row>
    <row r="726">
      <c r="A726" s="56"/>
      <c r="B726" s="56"/>
      <c r="C726" s="56"/>
      <c r="D726" s="56"/>
      <c r="E726" s="56"/>
      <c r="F726" s="67"/>
      <c r="G726" s="67"/>
      <c r="H726" s="56"/>
      <c r="I726" s="56"/>
      <c r="J726" s="56"/>
      <c r="K726" s="56"/>
      <c r="L726" s="56"/>
      <c r="M726" s="56"/>
      <c r="N726" s="56"/>
      <c r="O726" s="56"/>
      <c r="P726" s="56"/>
      <c r="Q726" s="56"/>
      <c r="R726" s="56"/>
      <c r="S726" s="56"/>
      <c r="T726" s="56"/>
      <c r="U726" s="56"/>
      <c r="V726" s="56"/>
      <c r="W726" s="56"/>
      <c r="X726" s="56"/>
      <c r="Y726" s="56"/>
    </row>
    <row r="727">
      <c r="A727" s="56"/>
      <c r="B727" s="56"/>
      <c r="C727" s="56"/>
      <c r="D727" s="56"/>
      <c r="E727" s="56"/>
      <c r="F727" s="67"/>
      <c r="G727" s="67"/>
      <c r="H727" s="56"/>
      <c r="I727" s="56"/>
      <c r="J727" s="56"/>
      <c r="K727" s="56"/>
      <c r="L727" s="56"/>
      <c r="M727" s="56"/>
      <c r="N727" s="56"/>
      <c r="O727" s="56"/>
      <c r="P727" s="56"/>
      <c r="Q727" s="56"/>
      <c r="R727" s="56"/>
      <c r="S727" s="56"/>
      <c r="T727" s="56"/>
      <c r="U727" s="56"/>
      <c r="V727" s="56"/>
      <c r="W727" s="56"/>
      <c r="X727" s="56"/>
      <c r="Y727" s="56"/>
    </row>
    <row r="728">
      <c r="A728" s="56"/>
      <c r="B728" s="56"/>
      <c r="C728" s="56"/>
      <c r="D728" s="56"/>
      <c r="E728" s="56"/>
      <c r="F728" s="67"/>
      <c r="G728" s="67"/>
      <c r="H728" s="56"/>
      <c r="I728" s="56"/>
      <c r="J728" s="56"/>
      <c r="K728" s="56"/>
      <c r="L728" s="56"/>
      <c r="M728" s="56"/>
      <c r="N728" s="56"/>
      <c r="O728" s="56"/>
      <c r="P728" s="56"/>
      <c r="Q728" s="56"/>
      <c r="R728" s="56"/>
      <c r="S728" s="56"/>
      <c r="T728" s="56"/>
      <c r="U728" s="56"/>
      <c r="V728" s="56"/>
      <c r="W728" s="56"/>
      <c r="X728" s="56"/>
      <c r="Y728" s="56"/>
    </row>
    <row r="729">
      <c r="A729" s="56"/>
      <c r="B729" s="56"/>
      <c r="C729" s="56"/>
      <c r="D729" s="56"/>
      <c r="E729" s="56"/>
      <c r="F729" s="67"/>
      <c r="G729" s="67"/>
      <c r="H729" s="56"/>
      <c r="I729" s="56"/>
      <c r="J729" s="56"/>
      <c r="K729" s="56"/>
      <c r="L729" s="56"/>
      <c r="M729" s="56"/>
      <c r="N729" s="56"/>
      <c r="O729" s="56"/>
      <c r="P729" s="56"/>
      <c r="Q729" s="56"/>
      <c r="R729" s="56"/>
      <c r="S729" s="56"/>
      <c r="T729" s="56"/>
      <c r="U729" s="56"/>
      <c r="V729" s="56"/>
      <c r="W729" s="56"/>
      <c r="X729" s="56"/>
      <c r="Y729" s="56"/>
    </row>
    <row r="730">
      <c r="A730" s="56"/>
      <c r="B730" s="56"/>
      <c r="C730" s="56"/>
      <c r="D730" s="56"/>
      <c r="E730" s="56"/>
      <c r="F730" s="67"/>
      <c r="G730" s="67"/>
      <c r="H730" s="56"/>
      <c r="I730" s="56"/>
      <c r="J730" s="56"/>
      <c r="K730" s="56"/>
      <c r="L730" s="56"/>
      <c r="M730" s="56"/>
      <c r="N730" s="56"/>
      <c r="O730" s="56"/>
      <c r="P730" s="56"/>
      <c r="Q730" s="56"/>
      <c r="R730" s="56"/>
      <c r="S730" s="56"/>
      <c r="T730" s="56"/>
      <c r="U730" s="56"/>
      <c r="V730" s="56"/>
      <c r="W730" s="56"/>
      <c r="X730" s="56"/>
      <c r="Y730" s="56"/>
    </row>
    <row r="731">
      <c r="A731" s="56"/>
      <c r="B731" s="56"/>
      <c r="C731" s="56"/>
      <c r="D731" s="56"/>
      <c r="E731" s="56"/>
      <c r="F731" s="67"/>
      <c r="G731" s="67"/>
      <c r="H731" s="56"/>
      <c r="I731" s="56"/>
      <c r="J731" s="56"/>
      <c r="K731" s="56"/>
      <c r="L731" s="56"/>
      <c r="M731" s="56"/>
      <c r="N731" s="56"/>
      <c r="O731" s="56"/>
      <c r="P731" s="56"/>
      <c r="Q731" s="56"/>
      <c r="R731" s="56"/>
      <c r="S731" s="56"/>
      <c r="T731" s="56"/>
      <c r="U731" s="56"/>
      <c r="V731" s="56"/>
      <c r="W731" s="56"/>
      <c r="X731" s="56"/>
      <c r="Y731" s="56"/>
    </row>
    <row r="732">
      <c r="A732" s="56"/>
      <c r="B732" s="56"/>
      <c r="C732" s="56"/>
      <c r="D732" s="56"/>
      <c r="E732" s="56"/>
      <c r="F732" s="67"/>
      <c r="G732" s="67"/>
      <c r="H732" s="56"/>
      <c r="I732" s="56"/>
      <c r="J732" s="56"/>
      <c r="K732" s="56"/>
      <c r="L732" s="56"/>
      <c r="M732" s="56"/>
      <c r="N732" s="56"/>
      <c r="O732" s="56"/>
      <c r="P732" s="56"/>
      <c r="Q732" s="56"/>
      <c r="R732" s="56"/>
      <c r="S732" s="56"/>
      <c r="T732" s="56"/>
      <c r="U732" s="56"/>
      <c r="V732" s="56"/>
      <c r="W732" s="56"/>
      <c r="X732" s="56"/>
      <c r="Y732" s="56"/>
    </row>
    <row r="733">
      <c r="A733" s="56"/>
      <c r="B733" s="56"/>
      <c r="C733" s="56"/>
      <c r="D733" s="56"/>
      <c r="E733" s="56"/>
      <c r="F733" s="67"/>
      <c r="G733" s="67"/>
      <c r="H733" s="56"/>
      <c r="I733" s="56"/>
      <c r="J733" s="56"/>
      <c r="K733" s="56"/>
      <c r="L733" s="56"/>
      <c r="M733" s="56"/>
      <c r="N733" s="56"/>
      <c r="O733" s="56"/>
      <c r="P733" s="56"/>
      <c r="Q733" s="56"/>
      <c r="R733" s="56"/>
      <c r="S733" s="56"/>
      <c r="T733" s="56"/>
      <c r="U733" s="56"/>
      <c r="V733" s="56"/>
      <c r="W733" s="56"/>
      <c r="X733" s="56"/>
      <c r="Y733" s="56"/>
    </row>
    <row r="734">
      <c r="A734" s="56"/>
      <c r="B734" s="56"/>
      <c r="C734" s="56"/>
      <c r="D734" s="56"/>
      <c r="E734" s="56"/>
      <c r="F734" s="67"/>
      <c r="G734" s="67"/>
      <c r="H734" s="56"/>
      <c r="I734" s="56"/>
      <c r="J734" s="56"/>
      <c r="K734" s="56"/>
      <c r="L734" s="56"/>
      <c r="M734" s="56"/>
      <c r="N734" s="56"/>
      <c r="O734" s="56"/>
      <c r="P734" s="56"/>
      <c r="Q734" s="56"/>
      <c r="R734" s="56"/>
      <c r="S734" s="56"/>
      <c r="T734" s="56"/>
      <c r="U734" s="56"/>
      <c r="V734" s="56"/>
      <c r="W734" s="56"/>
      <c r="X734" s="56"/>
      <c r="Y734" s="56"/>
    </row>
    <row r="735">
      <c r="A735" s="56"/>
      <c r="B735" s="56"/>
      <c r="C735" s="56"/>
      <c r="D735" s="56"/>
      <c r="E735" s="56"/>
      <c r="F735" s="67"/>
      <c r="G735" s="67"/>
      <c r="H735" s="56"/>
      <c r="I735" s="56"/>
      <c r="J735" s="56"/>
      <c r="K735" s="56"/>
      <c r="L735" s="56"/>
      <c r="M735" s="56"/>
      <c r="N735" s="56"/>
      <c r="O735" s="56"/>
      <c r="P735" s="56"/>
      <c r="Q735" s="56"/>
      <c r="R735" s="56"/>
      <c r="S735" s="56"/>
      <c r="T735" s="56"/>
      <c r="U735" s="56"/>
      <c r="V735" s="56"/>
      <c r="W735" s="56"/>
      <c r="X735" s="56"/>
      <c r="Y735" s="56"/>
    </row>
    <row r="736">
      <c r="A736" s="56"/>
      <c r="B736" s="56"/>
      <c r="C736" s="56"/>
      <c r="D736" s="56"/>
      <c r="E736" s="56"/>
      <c r="F736" s="67"/>
      <c r="G736" s="67"/>
      <c r="H736" s="56"/>
      <c r="I736" s="56"/>
      <c r="J736" s="56"/>
      <c r="K736" s="56"/>
      <c r="L736" s="56"/>
      <c r="M736" s="56"/>
      <c r="N736" s="56"/>
      <c r="O736" s="56"/>
      <c r="P736" s="56"/>
      <c r="Q736" s="56"/>
      <c r="R736" s="56"/>
      <c r="S736" s="56"/>
      <c r="T736" s="56"/>
      <c r="U736" s="56"/>
      <c r="V736" s="56"/>
      <c r="W736" s="56"/>
      <c r="X736" s="56"/>
      <c r="Y736" s="56"/>
    </row>
    <row r="737">
      <c r="A737" s="56"/>
      <c r="B737" s="56"/>
      <c r="C737" s="56"/>
      <c r="D737" s="56"/>
      <c r="E737" s="56"/>
      <c r="F737" s="67"/>
      <c r="G737" s="67"/>
      <c r="H737" s="56"/>
      <c r="I737" s="56"/>
      <c r="J737" s="56"/>
      <c r="K737" s="56"/>
      <c r="L737" s="56"/>
      <c r="M737" s="56"/>
      <c r="N737" s="56"/>
      <c r="O737" s="56"/>
      <c r="P737" s="56"/>
      <c r="Q737" s="56"/>
      <c r="R737" s="56"/>
      <c r="S737" s="56"/>
      <c r="T737" s="56"/>
      <c r="U737" s="56"/>
      <c r="V737" s="56"/>
      <c r="W737" s="56"/>
      <c r="X737" s="56"/>
      <c r="Y737" s="56"/>
    </row>
    <row r="738">
      <c r="A738" s="56"/>
      <c r="B738" s="56"/>
      <c r="C738" s="56"/>
      <c r="D738" s="56"/>
      <c r="E738" s="56"/>
      <c r="F738" s="67"/>
      <c r="G738" s="67"/>
      <c r="H738" s="56"/>
      <c r="I738" s="56"/>
      <c r="J738" s="56"/>
      <c r="K738" s="56"/>
      <c r="L738" s="56"/>
      <c r="M738" s="56"/>
      <c r="N738" s="56"/>
      <c r="O738" s="56"/>
      <c r="P738" s="56"/>
      <c r="Q738" s="56"/>
      <c r="R738" s="56"/>
      <c r="S738" s="56"/>
      <c r="T738" s="56"/>
      <c r="U738" s="56"/>
      <c r="V738" s="56"/>
      <c r="W738" s="56"/>
      <c r="X738" s="56"/>
      <c r="Y738" s="56"/>
    </row>
    <row r="739">
      <c r="A739" s="56"/>
      <c r="B739" s="56"/>
      <c r="C739" s="56"/>
      <c r="D739" s="56"/>
      <c r="E739" s="56"/>
      <c r="F739" s="67"/>
      <c r="G739" s="67"/>
      <c r="H739" s="56"/>
      <c r="I739" s="56"/>
      <c r="J739" s="56"/>
      <c r="K739" s="56"/>
      <c r="L739" s="56"/>
      <c r="M739" s="56"/>
      <c r="N739" s="56"/>
      <c r="O739" s="56"/>
      <c r="P739" s="56"/>
      <c r="Q739" s="56"/>
      <c r="R739" s="56"/>
      <c r="S739" s="56"/>
      <c r="T739" s="56"/>
      <c r="U739" s="56"/>
      <c r="V739" s="56"/>
      <c r="W739" s="56"/>
      <c r="X739" s="56"/>
      <c r="Y739" s="56"/>
    </row>
    <row r="740">
      <c r="A740" s="56"/>
      <c r="B740" s="56"/>
      <c r="C740" s="56"/>
      <c r="D740" s="56"/>
      <c r="E740" s="56"/>
      <c r="F740" s="67"/>
      <c r="G740" s="67"/>
      <c r="H740" s="56"/>
      <c r="I740" s="56"/>
      <c r="J740" s="56"/>
      <c r="K740" s="56"/>
      <c r="L740" s="56"/>
      <c r="M740" s="56"/>
      <c r="N740" s="56"/>
      <c r="O740" s="56"/>
      <c r="P740" s="56"/>
      <c r="Q740" s="56"/>
      <c r="R740" s="56"/>
      <c r="S740" s="56"/>
      <c r="T740" s="56"/>
      <c r="U740" s="56"/>
      <c r="V740" s="56"/>
      <c r="W740" s="56"/>
      <c r="X740" s="56"/>
      <c r="Y740" s="56"/>
    </row>
    <row r="741">
      <c r="A741" s="56"/>
      <c r="B741" s="56"/>
      <c r="C741" s="56"/>
      <c r="D741" s="56"/>
      <c r="E741" s="56"/>
      <c r="F741" s="67"/>
      <c r="G741" s="67"/>
      <c r="H741" s="56"/>
      <c r="I741" s="56"/>
      <c r="J741" s="56"/>
      <c r="K741" s="56"/>
      <c r="L741" s="56"/>
      <c r="M741" s="56"/>
      <c r="N741" s="56"/>
      <c r="O741" s="56"/>
      <c r="P741" s="56"/>
      <c r="Q741" s="56"/>
      <c r="R741" s="56"/>
      <c r="S741" s="56"/>
      <c r="T741" s="56"/>
      <c r="U741" s="56"/>
      <c r="V741" s="56"/>
      <c r="W741" s="56"/>
      <c r="X741" s="56"/>
      <c r="Y741" s="56"/>
    </row>
    <row r="742">
      <c r="A742" s="56"/>
      <c r="B742" s="56"/>
      <c r="C742" s="56"/>
      <c r="D742" s="56"/>
      <c r="E742" s="56"/>
      <c r="F742" s="67"/>
      <c r="G742" s="67"/>
      <c r="H742" s="56"/>
      <c r="I742" s="56"/>
      <c r="J742" s="56"/>
      <c r="K742" s="56"/>
      <c r="L742" s="56"/>
      <c r="M742" s="56"/>
      <c r="N742" s="56"/>
      <c r="O742" s="56"/>
      <c r="P742" s="56"/>
      <c r="Q742" s="56"/>
      <c r="R742" s="56"/>
      <c r="S742" s="56"/>
      <c r="T742" s="56"/>
      <c r="U742" s="56"/>
      <c r="V742" s="56"/>
      <c r="W742" s="56"/>
      <c r="X742" s="56"/>
      <c r="Y742" s="56"/>
    </row>
    <row r="743">
      <c r="A743" s="56"/>
      <c r="B743" s="56"/>
      <c r="C743" s="56"/>
      <c r="D743" s="56"/>
      <c r="E743" s="56"/>
      <c r="F743" s="67"/>
      <c r="G743" s="67"/>
      <c r="H743" s="56"/>
      <c r="I743" s="56"/>
      <c r="J743" s="56"/>
      <c r="K743" s="56"/>
      <c r="L743" s="56"/>
      <c r="M743" s="56"/>
      <c r="N743" s="56"/>
      <c r="O743" s="56"/>
      <c r="P743" s="56"/>
      <c r="Q743" s="56"/>
      <c r="R743" s="56"/>
      <c r="S743" s="56"/>
      <c r="T743" s="56"/>
      <c r="U743" s="56"/>
      <c r="V743" s="56"/>
      <c r="W743" s="56"/>
      <c r="X743" s="56"/>
      <c r="Y743" s="56"/>
    </row>
    <row r="744">
      <c r="A744" s="56"/>
      <c r="B744" s="56"/>
      <c r="C744" s="56"/>
      <c r="D744" s="56"/>
      <c r="E744" s="56"/>
      <c r="F744" s="67"/>
      <c r="G744" s="67"/>
      <c r="H744" s="56"/>
      <c r="I744" s="56"/>
      <c r="J744" s="56"/>
      <c r="K744" s="56"/>
      <c r="L744" s="56"/>
      <c r="M744" s="56"/>
      <c r="N744" s="56"/>
      <c r="O744" s="56"/>
      <c r="P744" s="56"/>
      <c r="Q744" s="56"/>
      <c r="R744" s="56"/>
      <c r="S744" s="56"/>
      <c r="T744" s="56"/>
      <c r="U744" s="56"/>
      <c r="V744" s="56"/>
      <c r="W744" s="56"/>
      <c r="X744" s="56"/>
      <c r="Y744" s="56"/>
    </row>
    <row r="745">
      <c r="A745" s="56"/>
      <c r="B745" s="56"/>
      <c r="C745" s="56"/>
      <c r="D745" s="56"/>
      <c r="E745" s="56"/>
      <c r="F745" s="67"/>
      <c r="G745" s="67"/>
      <c r="H745" s="56"/>
      <c r="I745" s="56"/>
      <c r="J745" s="56"/>
      <c r="K745" s="56"/>
      <c r="L745" s="56"/>
      <c r="M745" s="56"/>
      <c r="N745" s="56"/>
      <c r="O745" s="56"/>
      <c r="P745" s="56"/>
      <c r="Q745" s="56"/>
      <c r="R745" s="56"/>
      <c r="S745" s="56"/>
      <c r="T745" s="56"/>
      <c r="U745" s="56"/>
      <c r="V745" s="56"/>
      <c r="W745" s="56"/>
      <c r="X745" s="56"/>
      <c r="Y745" s="56"/>
    </row>
    <row r="746">
      <c r="A746" s="56"/>
      <c r="B746" s="56"/>
      <c r="C746" s="56"/>
      <c r="D746" s="56"/>
      <c r="E746" s="56"/>
      <c r="F746" s="67"/>
      <c r="G746" s="67"/>
      <c r="H746" s="56"/>
      <c r="I746" s="56"/>
      <c r="J746" s="56"/>
      <c r="K746" s="56"/>
      <c r="L746" s="56"/>
      <c r="M746" s="56"/>
      <c r="N746" s="56"/>
      <c r="O746" s="56"/>
      <c r="P746" s="56"/>
      <c r="Q746" s="56"/>
      <c r="R746" s="56"/>
      <c r="S746" s="56"/>
      <c r="T746" s="56"/>
      <c r="U746" s="56"/>
      <c r="V746" s="56"/>
      <c r="W746" s="56"/>
      <c r="X746" s="56"/>
      <c r="Y746" s="56"/>
    </row>
    <row r="747">
      <c r="A747" s="56"/>
      <c r="B747" s="56"/>
      <c r="C747" s="56"/>
      <c r="D747" s="56"/>
      <c r="E747" s="56"/>
      <c r="F747" s="67"/>
      <c r="G747" s="67"/>
      <c r="H747" s="56"/>
      <c r="I747" s="56"/>
      <c r="J747" s="56"/>
      <c r="K747" s="56"/>
      <c r="L747" s="56"/>
      <c r="M747" s="56"/>
      <c r="N747" s="56"/>
      <c r="O747" s="56"/>
      <c r="P747" s="56"/>
      <c r="Q747" s="56"/>
      <c r="R747" s="56"/>
      <c r="S747" s="56"/>
      <c r="T747" s="56"/>
      <c r="U747" s="56"/>
      <c r="V747" s="56"/>
      <c r="W747" s="56"/>
      <c r="X747" s="56"/>
      <c r="Y747" s="56"/>
    </row>
    <row r="748">
      <c r="A748" s="56"/>
      <c r="B748" s="56"/>
      <c r="C748" s="56"/>
      <c r="D748" s="56"/>
      <c r="E748" s="56"/>
      <c r="F748" s="67"/>
      <c r="G748" s="67"/>
      <c r="H748" s="56"/>
      <c r="I748" s="56"/>
      <c r="J748" s="56"/>
      <c r="K748" s="56"/>
      <c r="L748" s="56"/>
      <c r="M748" s="56"/>
      <c r="N748" s="56"/>
      <c r="O748" s="56"/>
      <c r="P748" s="56"/>
      <c r="Q748" s="56"/>
      <c r="R748" s="56"/>
      <c r="S748" s="56"/>
      <c r="T748" s="56"/>
      <c r="U748" s="56"/>
      <c r="V748" s="56"/>
      <c r="W748" s="56"/>
      <c r="X748" s="56"/>
      <c r="Y748" s="56"/>
    </row>
    <row r="749">
      <c r="A749" s="56"/>
      <c r="B749" s="56"/>
      <c r="C749" s="56"/>
      <c r="D749" s="56"/>
      <c r="E749" s="56"/>
      <c r="F749" s="67"/>
      <c r="G749" s="67"/>
      <c r="H749" s="56"/>
      <c r="I749" s="56"/>
      <c r="J749" s="56"/>
      <c r="K749" s="56"/>
      <c r="L749" s="56"/>
      <c r="M749" s="56"/>
      <c r="N749" s="56"/>
      <c r="O749" s="56"/>
      <c r="P749" s="56"/>
      <c r="Q749" s="56"/>
      <c r="R749" s="56"/>
      <c r="S749" s="56"/>
      <c r="T749" s="56"/>
      <c r="U749" s="56"/>
      <c r="V749" s="56"/>
      <c r="W749" s="56"/>
      <c r="X749" s="56"/>
      <c r="Y749" s="56"/>
    </row>
    <row r="750">
      <c r="A750" s="56"/>
      <c r="B750" s="56"/>
      <c r="C750" s="56"/>
      <c r="D750" s="56"/>
      <c r="E750" s="56"/>
      <c r="F750" s="67"/>
      <c r="G750" s="67"/>
      <c r="H750" s="56"/>
      <c r="I750" s="56"/>
      <c r="J750" s="56"/>
      <c r="K750" s="56"/>
      <c r="L750" s="56"/>
      <c r="M750" s="56"/>
      <c r="N750" s="56"/>
      <c r="O750" s="56"/>
      <c r="P750" s="56"/>
      <c r="Q750" s="56"/>
      <c r="R750" s="56"/>
      <c r="S750" s="56"/>
      <c r="T750" s="56"/>
      <c r="U750" s="56"/>
      <c r="V750" s="56"/>
      <c r="W750" s="56"/>
      <c r="X750" s="56"/>
      <c r="Y750" s="56"/>
    </row>
    <row r="751">
      <c r="A751" s="56"/>
      <c r="B751" s="56"/>
      <c r="C751" s="56"/>
      <c r="D751" s="56"/>
      <c r="E751" s="56"/>
      <c r="F751" s="67"/>
      <c r="G751" s="67"/>
      <c r="H751" s="56"/>
      <c r="I751" s="56"/>
      <c r="J751" s="56"/>
      <c r="K751" s="56"/>
      <c r="L751" s="56"/>
      <c r="M751" s="56"/>
      <c r="N751" s="56"/>
      <c r="O751" s="56"/>
      <c r="P751" s="56"/>
      <c r="Q751" s="56"/>
      <c r="R751" s="56"/>
      <c r="S751" s="56"/>
      <c r="T751" s="56"/>
      <c r="U751" s="56"/>
      <c r="V751" s="56"/>
      <c r="W751" s="56"/>
      <c r="X751" s="56"/>
      <c r="Y751" s="56"/>
    </row>
    <row r="752">
      <c r="A752" s="56"/>
      <c r="B752" s="56"/>
      <c r="C752" s="56"/>
      <c r="D752" s="56"/>
      <c r="E752" s="56"/>
      <c r="F752" s="67"/>
      <c r="G752" s="67"/>
      <c r="H752" s="56"/>
      <c r="I752" s="56"/>
      <c r="J752" s="56"/>
      <c r="K752" s="56"/>
      <c r="L752" s="56"/>
      <c r="M752" s="56"/>
      <c r="N752" s="56"/>
      <c r="O752" s="56"/>
      <c r="P752" s="56"/>
      <c r="Q752" s="56"/>
      <c r="R752" s="56"/>
      <c r="S752" s="56"/>
      <c r="T752" s="56"/>
      <c r="U752" s="56"/>
      <c r="V752" s="56"/>
      <c r="W752" s="56"/>
      <c r="X752" s="56"/>
      <c r="Y752" s="56"/>
    </row>
    <row r="753">
      <c r="A753" s="56"/>
      <c r="B753" s="56"/>
      <c r="C753" s="56"/>
      <c r="D753" s="56"/>
      <c r="E753" s="56"/>
      <c r="F753" s="67"/>
      <c r="G753" s="67"/>
      <c r="H753" s="56"/>
      <c r="I753" s="56"/>
      <c r="J753" s="56"/>
      <c r="K753" s="56"/>
      <c r="L753" s="56"/>
      <c r="M753" s="56"/>
      <c r="N753" s="56"/>
      <c r="O753" s="56"/>
      <c r="P753" s="56"/>
      <c r="Q753" s="56"/>
      <c r="R753" s="56"/>
      <c r="S753" s="56"/>
      <c r="T753" s="56"/>
      <c r="U753" s="56"/>
      <c r="V753" s="56"/>
      <c r="W753" s="56"/>
      <c r="X753" s="56"/>
      <c r="Y753" s="56"/>
    </row>
    <row r="754">
      <c r="A754" s="56"/>
      <c r="B754" s="56"/>
      <c r="C754" s="56"/>
      <c r="D754" s="56"/>
      <c r="E754" s="56"/>
      <c r="F754" s="67"/>
      <c r="G754" s="67"/>
      <c r="H754" s="56"/>
      <c r="I754" s="56"/>
      <c r="J754" s="56"/>
      <c r="K754" s="56"/>
      <c r="L754" s="56"/>
      <c r="M754" s="56"/>
      <c r="N754" s="56"/>
      <c r="O754" s="56"/>
      <c r="P754" s="56"/>
      <c r="Q754" s="56"/>
      <c r="R754" s="56"/>
      <c r="S754" s="56"/>
      <c r="T754" s="56"/>
      <c r="U754" s="56"/>
      <c r="V754" s="56"/>
      <c r="W754" s="56"/>
      <c r="X754" s="56"/>
      <c r="Y754" s="56"/>
    </row>
    <row r="755">
      <c r="A755" s="56"/>
      <c r="B755" s="56"/>
      <c r="C755" s="56"/>
      <c r="D755" s="56"/>
      <c r="E755" s="56"/>
      <c r="F755" s="67"/>
      <c r="G755" s="67"/>
      <c r="H755" s="56"/>
      <c r="I755" s="56"/>
      <c r="J755" s="56"/>
      <c r="K755" s="56"/>
      <c r="L755" s="56"/>
      <c r="M755" s="56"/>
      <c r="N755" s="56"/>
      <c r="O755" s="56"/>
      <c r="P755" s="56"/>
      <c r="Q755" s="56"/>
      <c r="R755" s="56"/>
      <c r="S755" s="56"/>
      <c r="T755" s="56"/>
      <c r="U755" s="56"/>
      <c r="V755" s="56"/>
      <c r="W755" s="56"/>
      <c r="X755" s="56"/>
      <c r="Y755" s="56"/>
    </row>
    <row r="756">
      <c r="A756" s="56"/>
      <c r="B756" s="56"/>
      <c r="C756" s="56"/>
      <c r="D756" s="56"/>
      <c r="E756" s="56"/>
      <c r="F756" s="67"/>
      <c r="G756" s="67"/>
      <c r="H756" s="56"/>
      <c r="I756" s="56"/>
      <c r="J756" s="56"/>
      <c r="K756" s="56"/>
      <c r="L756" s="56"/>
      <c r="M756" s="56"/>
      <c r="N756" s="56"/>
      <c r="O756" s="56"/>
      <c r="P756" s="56"/>
      <c r="Q756" s="56"/>
      <c r="R756" s="56"/>
      <c r="S756" s="56"/>
      <c r="T756" s="56"/>
      <c r="U756" s="56"/>
      <c r="V756" s="56"/>
      <c r="W756" s="56"/>
      <c r="X756" s="56"/>
      <c r="Y756" s="56"/>
    </row>
    <row r="757">
      <c r="A757" s="56"/>
      <c r="B757" s="56"/>
      <c r="C757" s="56"/>
      <c r="D757" s="56"/>
      <c r="E757" s="56"/>
      <c r="F757" s="67"/>
      <c r="G757" s="67"/>
      <c r="H757" s="56"/>
      <c r="I757" s="56"/>
      <c r="J757" s="56"/>
      <c r="K757" s="56"/>
      <c r="L757" s="56"/>
      <c r="M757" s="56"/>
      <c r="N757" s="56"/>
      <c r="O757" s="56"/>
      <c r="P757" s="56"/>
      <c r="Q757" s="56"/>
      <c r="R757" s="56"/>
      <c r="S757" s="56"/>
      <c r="T757" s="56"/>
      <c r="U757" s="56"/>
      <c r="V757" s="56"/>
      <c r="W757" s="56"/>
      <c r="X757" s="56"/>
      <c r="Y757" s="56"/>
    </row>
    <row r="758">
      <c r="A758" s="56"/>
      <c r="B758" s="56"/>
      <c r="C758" s="56"/>
      <c r="D758" s="56"/>
      <c r="E758" s="56"/>
      <c r="F758" s="67"/>
      <c r="G758" s="67"/>
      <c r="H758" s="56"/>
      <c r="I758" s="56"/>
      <c r="J758" s="56"/>
      <c r="K758" s="56"/>
      <c r="L758" s="56"/>
      <c r="M758" s="56"/>
      <c r="N758" s="56"/>
      <c r="O758" s="56"/>
      <c r="P758" s="56"/>
      <c r="Q758" s="56"/>
      <c r="R758" s="56"/>
      <c r="S758" s="56"/>
      <c r="T758" s="56"/>
      <c r="U758" s="56"/>
      <c r="V758" s="56"/>
      <c r="W758" s="56"/>
      <c r="X758" s="56"/>
      <c r="Y758" s="56"/>
    </row>
    <row r="759">
      <c r="A759" s="56"/>
      <c r="B759" s="56"/>
      <c r="C759" s="56"/>
      <c r="D759" s="56"/>
      <c r="E759" s="56"/>
      <c r="F759" s="67"/>
      <c r="G759" s="67"/>
      <c r="H759" s="56"/>
      <c r="I759" s="56"/>
      <c r="J759" s="56"/>
      <c r="K759" s="56"/>
      <c r="L759" s="56"/>
      <c r="M759" s="56"/>
      <c r="N759" s="56"/>
      <c r="O759" s="56"/>
      <c r="P759" s="56"/>
      <c r="Q759" s="56"/>
      <c r="R759" s="56"/>
      <c r="S759" s="56"/>
      <c r="T759" s="56"/>
      <c r="U759" s="56"/>
      <c r="V759" s="56"/>
      <c r="W759" s="56"/>
      <c r="X759" s="56"/>
      <c r="Y759" s="56"/>
    </row>
    <row r="760">
      <c r="A760" s="56"/>
      <c r="B760" s="56"/>
      <c r="C760" s="56"/>
      <c r="D760" s="56"/>
      <c r="E760" s="56"/>
      <c r="F760" s="67"/>
      <c r="G760" s="67"/>
      <c r="H760" s="56"/>
      <c r="I760" s="56"/>
      <c r="J760" s="56"/>
      <c r="K760" s="56"/>
      <c r="L760" s="56"/>
      <c r="M760" s="56"/>
      <c r="N760" s="56"/>
      <c r="O760" s="56"/>
      <c r="P760" s="56"/>
      <c r="Q760" s="56"/>
      <c r="R760" s="56"/>
      <c r="S760" s="56"/>
      <c r="T760" s="56"/>
      <c r="U760" s="56"/>
      <c r="V760" s="56"/>
      <c r="W760" s="56"/>
      <c r="X760" s="56"/>
      <c r="Y760" s="56"/>
    </row>
    <row r="761">
      <c r="A761" s="56"/>
      <c r="B761" s="56"/>
      <c r="C761" s="56"/>
      <c r="D761" s="56"/>
      <c r="E761" s="56"/>
      <c r="F761" s="67"/>
      <c r="G761" s="67"/>
      <c r="H761" s="56"/>
      <c r="I761" s="56"/>
      <c r="J761" s="56"/>
      <c r="K761" s="56"/>
      <c r="L761" s="56"/>
      <c r="M761" s="56"/>
      <c r="N761" s="56"/>
      <c r="O761" s="56"/>
      <c r="P761" s="56"/>
      <c r="Q761" s="56"/>
      <c r="R761" s="56"/>
      <c r="S761" s="56"/>
      <c r="T761" s="56"/>
      <c r="U761" s="56"/>
      <c r="V761" s="56"/>
      <c r="W761" s="56"/>
      <c r="X761" s="56"/>
      <c r="Y761" s="56"/>
    </row>
    <row r="762">
      <c r="A762" s="56"/>
      <c r="B762" s="56"/>
      <c r="C762" s="56"/>
      <c r="D762" s="56"/>
      <c r="E762" s="56"/>
      <c r="F762" s="67"/>
      <c r="G762" s="67"/>
      <c r="H762" s="56"/>
      <c r="I762" s="56"/>
      <c r="J762" s="56"/>
      <c r="K762" s="56"/>
      <c r="L762" s="56"/>
      <c r="M762" s="56"/>
      <c r="N762" s="56"/>
      <c r="O762" s="56"/>
      <c r="P762" s="56"/>
      <c r="Q762" s="56"/>
      <c r="R762" s="56"/>
      <c r="S762" s="56"/>
      <c r="T762" s="56"/>
      <c r="U762" s="56"/>
      <c r="V762" s="56"/>
      <c r="W762" s="56"/>
      <c r="X762" s="56"/>
      <c r="Y762" s="56"/>
    </row>
    <row r="763">
      <c r="A763" s="56"/>
      <c r="B763" s="56"/>
      <c r="C763" s="56"/>
      <c r="D763" s="56"/>
      <c r="E763" s="56"/>
      <c r="F763" s="67"/>
      <c r="G763" s="67"/>
      <c r="H763" s="56"/>
      <c r="I763" s="56"/>
      <c r="J763" s="56"/>
      <c r="K763" s="56"/>
      <c r="L763" s="56"/>
      <c r="M763" s="56"/>
      <c r="N763" s="56"/>
      <c r="O763" s="56"/>
      <c r="P763" s="56"/>
      <c r="Q763" s="56"/>
      <c r="R763" s="56"/>
      <c r="S763" s="56"/>
      <c r="T763" s="56"/>
      <c r="U763" s="56"/>
      <c r="V763" s="56"/>
      <c r="W763" s="56"/>
      <c r="X763" s="56"/>
      <c r="Y763" s="56"/>
    </row>
    <row r="764">
      <c r="A764" s="56"/>
      <c r="B764" s="56"/>
      <c r="C764" s="56"/>
      <c r="D764" s="56"/>
      <c r="E764" s="56"/>
      <c r="F764" s="67"/>
      <c r="G764" s="67"/>
      <c r="H764" s="56"/>
      <c r="I764" s="56"/>
      <c r="J764" s="56"/>
      <c r="K764" s="56"/>
      <c r="L764" s="56"/>
      <c r="M764" s="56"/>
      <c r="N764" s="56"/>
      <c r="O764" s="56"/>
      <c r="P764" s="56"/>
      <c r="Q764" s="56"/>
      <c r="R764" s="56"/>
      <c r="S764" s="56"/>
      <c r="T764" s="56"/>
      <c r="U764" s="56"/>
      <c r="V764" s="56"/>
      <c r="W764" s="56"/>
      <c r="X764" s="56"/>
      <c r="Y764" s="56"/>
    </row>
    <row r="765">
      <c r="A765" s="56"/>
      <c r="B765" s="56"/>
      <c r="C765" s="56"/>
      <c r="D765" s="56"/>
      <c r="E765" s="56"/>
      <c r="F765" s="67"/>
      <c r="G765" s="67"/>
      <c r="H765" s="56"/>
      <c r="I765" s="56"/>
      <c r="J765" s="56"/>
      <c r="K765" s="56"/>
      <c r="L765" s="56"/>
      <c r="M765" s="56"/>
      <c r="N765" s="56"/>
      <c r="O765" s="56"/>
      <c r="P765" s="56"/>
      <c r="Q765" s="56"/>
      <c r="R765" s="56"/>
      <c r="S765" s="56"/>
      <c r="T765" s="56"/>
      <c r="U765" s="56"/>
      <c r="V765" s="56"/>
      <c r="W765" s="56"/>
      <c r="X765" s="56"/>
      <c r="Y765" s="56"/>
    </row>
    <row r="766">
      <c r="A766" s="56"/>
      <c r="B766" s="56"/>
      <c r="C766" s="56"/>
      <c r="D766" s="56"/>
      <c r="E766" s="56"/>
      <c r="F766" s="67"/>
      <c r="G766" s="67"/>
      <c r="H766" s="56"/>
      <c r="I766" s="56"/>
      <c r="J766" s="56"/>
      <c r="K766" s="56"/>
      <c r="L766" s="56"/>
      <c r="M766" s="56"/>
      <c r="N766" s="56"/>
      <c r="O766" s="56"/>
      <c r="P766" s="56"/>
      <c r="Q766" s="56"/>
      <c r="R766" s="56"/>
      <c r="S766" s="56"/>
      <c r="T766" s="56"/>
      <c r="U766" s="56"/>
      <c r="V766" s="56"/>
      <c r="W766" s="56"/>
      <c r="X766" s="56"/>
      <c r="Y766" s="56"/>
    </row>
    <row r="767">
      <c r="A767" s="56"/>
      <c r="B767" s="56"/>
      <c r="C767" s="56"/>
      <c r="D767" s="56"/>
      <c r="E767" s="56"/>
      <c r="F767" s="67"/>
      <c r="G767" s="67"/>
      <c r="H767" s="56"/>
      <c r="I767" s="56"/>
      <c r="J767" s="56"/>
      <c r="K767" s="56"/>
      <c r="L767" s="56"/>
      <c r="M767" s="56"/>
      <c r="N767" s="56"/>
      <c r="O767" s="56"/>
      <c r="P767" s="56"/>
      <c r="Q767" s="56"/>
      <c r="R767" s="56"/>
      <c r="S767" s="56"/>
      <c r="T767" s="56"/>
      <c r="U767" s="56"/>
      <c r="V767" s="56"/>
      <c r="W767" s="56"/>
      <c r="X767" s="56"/>
      <c r="Y767" s="56"/>
    </row>
    <row r="768">
      <c r="A768" s="56"/>
      <c r="B768" s="56"/>
      <c r="C768" s="56"/>
      <c r="D768" s="56"/>
      <c r="E768" s="56"/>
      <c r="F768" s="67"/>
      <c r="G768" s="67"/>
      <c r="H768" s="56"/>
      <c r="I768" s="56"/>
      <c r="J768" s="56"/>
      <c r="K768" s="56"/>
      <c r="L768" s="56"/>
      <c r="M768" s="56"/>
      <c r="N768" s="56"/>
      <c r="O768" s="56"/>
      <c r="P768" s="56"/>
      <c r="Q768" s="56"/>
      <c r="R768" s="56"/>
      <c r="S768" s="56"/>
      <c r="T768" s="56"/>
      <c r="U768" s="56"/>
      <c r="V768" s="56"/>
      <c r="W768" s="56"/>
      <c r="X768" s="56"/>
      <c r="Y768" s="56"/>
    </row>
    <row r="769">
      <c r="A769" s="56"/>
      <c r="B769" s="56"/>
      <c r="C769" s="56"/>
      <c r="D769" s="56"/>
      <c r="E769" s="56"/>
      <c r="F769" s="67"/>
      <c r="G769" s="67"/>
      <c r="H769" s="56"/>
      <c r="I769" s="56"/>
      <c r="J769" s="56"/>
      <c r="K769" s="56"/>
      <c r="L769" s="56"/>
      <c r="M769" s="56"/>
      <c r="N769" s="56"/>
      <c r="O769" s="56"/>
      <c r="P769" s="56"/>
      <c r="Q769" s="56"/>
      <c r="R769" s="56"/>
      <c r="S769" s="56"/>
      <c r="T769" s="56"/>
      <c r="U769" s="56"/>
      <c r="V769" s="56"/>
      <c r="W769" s="56"/>
      <c r="X769" s="56"/>
      <c r="Y769" s="56"/>
    </row>
    <row r="770">
      <c r="A770" s="56"/>
      <c r="B770" s="56"/>
      <c r="C770" s="56"/>
      <c r="D770" s="56"/>
      <c r="E770" s="56"/>
      <c r="F770" s="67"/>
      <c r="G770" s="67"/>
      <c r="H770" s="56"/>
      <c r="I770" s="56"/>
      <c r="J770" s="56"/>
      <c r="K770" s="56"/>
      <c r="L770" s="56"/>
      <c r="M770" s="56"/>
      <c r="N770" s="56"/>
      <c r="O770" s="56"/>
      <c r="P770" s="56"/>
      <c r="Q770" s="56"/>
      <c r="R770" s="56"/>
      <c r="S770" s="56"/>
      <c r="T770" s="56"/>
      <c r="U770" s="56"/>
      <c r="V770" s="56"/>
      <c r="W770" s="56"/>
      <c r="X770" s="56"/>
      <c r="Y770" s="56"/>
    </row>
    <row r="771">
      <c r="A771" s="56"/>
      <c r="B771" s="56"/>
      <c r="C771" s="56"/>
      <c r="D771" s="56"/>
      <c r="E771" s="56"/>
      <c r="F771" s="67"/>
      <c r="G771" s="67"/>
      <c r="H771" s="56"/>
      <c r="I771" s="56"/>
      <c r="J771" s="56"/>
      <c r="K771" s="56"/>
      <c r="L771" s="56"/>
      <c r="M771" s="56"/>
      <c r="N771" s="56"/>
      <c r="O771" s="56"/>
      <c r="P771" s="56"/>
      <c r="Q771" s="56"/>
      <c r="R771" s="56"/>
      <c r="S771" s="56"/>
      <c r="T771" s="56"/>
      <c r="U771" s="56"/>
      <c r="V771" s="56"/>
      <c r="W771" s="56"/>
      <c r="X771" s="56"/>
      <c r="Y771" s="56"/>
    </row>
    <row r="772">
      <c r="A772" s="56"/>
      <c r="B772" s="56"/>
      <c r="C772" s="56"/>
      <c r="D772" s="56"/>
      <c r="E772" s="56"/>
      <c r="F772" s="67"/>
      <c r="G772" s="67"/>
      <c r="H772" s="56"/>
      <c r="I772" s="56"/>
      <c r="J772" s="56"/>
      <c r="K772" s="56"/>
      <c r="L772" s="56"/>
      <c r="M772" s="56"/>
      <c r="N772" s="56"/>
      <c r="O772" s="56"/>
      <c r="P772" s="56"/>
      <c r="Q772" s="56"/>
      <c r="R772" s="56"/>
      <c r="S772" s="56"/>
      <c r="T772" s="56"/>
      <c r="U772" s="56"/>
      <c r="V772" s="56"/>
      <c r="W772" s="56"/>
      <c r="X772" s="56"/>
      <c r="Y772" s="56"/>
    </row>
    <row r="773">
      <c r="A773" s="56"/>
      <c r="B773" s="56"/>
      <c r="C773" s="56"/>
      <c r="D773" s="56"/>
      <c r="E773" s="56"/>
      <c r="F773" s="67"/>
      <c r="G773" s="67"/>
      <c r="H773" s="56"/>
      <c r="I773" s="56"/>
      <c r="J773" s="56"/>
      <c r="K773" s="56"/>
      <c r="L773" s="56"/>
      <c r="M773" s="56"/>
      <c r="N773" s="56"/>
      <c r="O773" s="56"/>
      <c r="P773" s="56"/>
      <c r="Q773" s="56"/>
      <c r="R773" s="56"/>
      <c r="S773" s="56"/>
      <c r="T773" s="56"/>
      <c r="U773" s="56"/>
      <c r="V773" s="56"/>
      <c r="W773" s="56"/>
      <c r="X773" s="56"/>
      <c r="Y773" s="56"/>
    </row>
    <row r="774">
      <c r="A774" s="56"/>
      <c r="B774" s="56"/>
      <c r="C774" s="56"/>
      <c r="D774" s="56"/>
      <c r="E774" s="56"/>
      <c r="F774" s="67"/>
      <c r="G774" s="67"/>
      <c r="H774" s="56"/>
      <c r="I774" s="56"/>
      <c r="J774" s="56"/>
      <c r="K774" s="56"/>
      <c r="L774" s="56"/>
      <c r="M774" s="56"/>
      <c r="N774" s="56"/>
      <c r="O774" s="56"/>
      <c r="P774" s="56"/>
      <c r="Q774" s="56"/>
      <c r="R774" s="56"/>
      <c r="S774" s="56"/>
      <c r="T774" s="56"/>
      <c r="U774" s="56"/>
      <c r="V774" s="56"/>
      <c r="W774" s="56"/>
      <c r="X774" s="56"/>
      <c r="Y774" s="56"/>
    </row>
    <row r="775">
      <c r="A775" s="56"/>
      <c r="B775" s="56"/>
      <c r="C775" s="56"/>
      <c r="D775" s="56"/>
      <c r="E775" s="56"/>
      <c r="F775" s="67"/>
      <c r="G775" s="67"/>
      <c r="H775" s="56"/>
      <c r="I775" s="56"/>
      <c r="J775" s="56"/>
      <c r="K775" s="56"/>
      <c r="L775" s="56"/>
      <c r="M775" s="56"/>
      <c r="N775" s="56"/>
      <c r="O775" s="56"/>
      <c r="P775" s="56"/>
      <c r="Q775" s="56"/>
      <c r="R775" s="56"/>
      <c r="S775" s="56"/>
      <c r="T775" s="56"/>
      <c r="U775" s="56"/>
      <c r="V775" s="56"/>
      <c r="W775" s="56"/>
      <c r="X775" s="56"/>
      <c r="Y775" s="56"/>
    </row>
    <row r="776">
      <c r="A776" s="56"/>
      <c r="B776" s="56"/>
      <c r="C776" s="56"/>
      <c r="D776" s="56"/>
      <c r="E776" s="56"/>
      <c r="F776" s="67"/>
      <c r="G776" s="67"/>
      <c r="H776" s="56"/>
      <c r="I776" s="56"/>
      <c r="J776" s="56"/>
      <c r="K776" s="56"/>
      <c r="L776" s="56"/>
      <c r="M776" s="56"/>
      <c r="N776" s="56"/>
      <c r="O776" s="56"/>
      <c r="P776" s="56"/>
      <c r="Q776" s="56"/>
      <c r="R776" s="56"/>
      <c r="S776" s="56"/>
      <c r="T776" s="56"/>
      <c r="U776" s="56"/>
      <c r="V776" s="56"/>
      <c r="W776" s="56"/>
      <c r="X776" s="56"/>
      <c r="Y776" s="56"/>
    </row>
    <row r="777">
      <c r="A777" s="56"/>
      <c r="B777" s="56"/>
      <c r="C777" s="56"/>
      <c r="D777" s="56"/>
      <c r="E777" s="56"/>
      <c r="F777" s="67"/>
      <c r="G777" s="67"/>
      <c r="H777" s="56"/>
      <c r="I777" s="56"/>
      <c r="J777" s="56"/>
      <c r="K777" s="56"/>
      <c r="L777" s="56"/>
      <c r="M777" s="56"/>
      <c r="N777" s="56"/>
      <c r="O777" s="56"/>
      <c r="P777" s="56"/>
      <c r="Q777" s="56"/>
      <c r="R777" s="56"/>
      <c r="S777" s="56"/>
      <c r="T777" s="56"/>
      <c r="U777" s="56"/>
      <c r="V777" s="56"/>
      <c r="W777" s="56"/>
      <c r="X777" s="56"/>
      <c r="Y777" s="56"/>
    </row>
    <row r="778">
      <c r="A778" s="56"/>
      <c r="B778" s="56"/>
      <c r="C778" s="56"/>
      <c r="D778" s="56"/>
      <c r="E778" s="56"/>
      <c r="F778" s="67"/>
      <c r="G778" s="67"/>
      <c r="H778" s="56"/>
      <c r="I778" s="56"/>
      <c r="J778" s="56"/>
      <c r="K778" s="56"/>
      <c r="L778" s="56"/>
      <c r="M778" s="56"/>
      <c r="N778" s="56"/>
      <c r="O778" s="56"/>
      <c r="P778" s="56"/>
      <c r="Q778" s="56"/>
      <c r="R778" s="56"/>
      <c r="S778" s="56"/>
      <c r="T778" s="56"/>
      <c r="U778" s="56"/>
      <c r="V778" s="56"/>
      <c r="W778" s="56"/>
      <c r="X778" s="56"/>
      <c r="Y778" s="56"/>
    </row>
    <row r="779">
      <c r="A779" s="56"/>
      <c r="B779" s="56"/>
      <c r="C779" s="56"/>
      <c r="D779" s="56"/>
      <c r="E779" s="56"/>
      <c r="F779" s="67"/>
      <c r="G779" s="67"/>
      <c r="H779" s="56"/>
      <c r="I779" s="56"/>
      <c r="J779" s="56"/>
      <c r="K779" s="56"/>
      <c r="L779" s="56"/>
      <c r="M779" s="56"/>
      <c r="N779" s="56"/>
      <c r="O779" s="56"/>
      <c r="P779" s="56"/>
      <c r="Q779" s="56"/>
      <c r="R779" s="56"/>
      <c r="S779" s="56"/>
      <c r="T779" s="56"/>
      <c r="U779" s="56"/>
      <c r="V779" s="56"/>
      <c r="W779" s="56"/>
      <c r="X779" s="56"/>
      <c r="Y779" s="56"/>
    </row>
    <row r="780">
      <c r="A780" s="56"/>
      <c r="B780" s="56"/>
      <c r="C780" s="56"/>
      <c r="D780" s="56"/>
      <c r="E780" s="56"/>
      <c r="F780" s="67"/>
      <c r="G780" s="67"/>
      <c r="H780" s="56"/>
      <c r="I780" s="56"/>
      <c r="J780" s="56"/>
      <c r="K780" s="56"/>
      <c r="L780" s="56"/>
      <c r="M780" s="56"/>
      <c r="N780" s="56"/>
      <c r="O780" s="56"/>
      <c r="P780" s="56"/>
      <c r="Q780" s="56"/>
      <c r="R780" s="56"/>
      <c r="S780" s="56"/>
      <c r="T780" s="56"/>
      <c r="U780" s="56"/>
      <c r="V780" s="56"/>
      <c r="W780" s="56"/>
      <c r="X780" s="56"/>
      <c r="Y780" s="56"/>
    </row>
    <row r="781">
      <c r="A781" s="56"/>
      <c r="B781" s="56"/>
      <c r="C781" s="56"/>
      <c r="D781" s="56"/>
      <c r="E781" s="56"/>
      <c r="F781" s="67"/>
      <c r="G781" s="67"/>
      <c r="H781" s="56"/>
      <c r="I781" s="56"/>
      <c r="J781" s="56"/>
      <c r="K781" s="56"/>
      <c r="L781" s="56"/>
      <c r="M781" s="56"/>
      <c r="N781" s="56"/>
      <c r="O781" s="56"/>
      <c r="P781" s="56"/>
      <c r="Q781" s="56"/>
      <c r="R781" s="56"/>
      <c r="S781" s="56"/>
      <c r="T781" s="56"/>
      <c r="U781" s="56"/>
      <c r="V781" s="56"/>
      <c r="W781" s="56"/>
      <c r="X781" s="56"/>
      <c r="Y781" s="56"/>
    </row>
    <row r="782">
      <c r="A782" s="56"/>
      <c r="B782" s="56"/>
      <c r="C782" s="56"/>
      <c r="D782" s="56"/>
      <c r="E782" s="56"/>
      <c r="F782" s="67"/>
      <c r="G782" s="67"/>
      <c r="H782" s="56"/>
      <c r="I782" s="56"/>
      <c r="J782" s="56"/>
      <c r="K782" s="56"/>
      <c r="L782" s="56"/>
      <c r="M782" s="56"/>
      <c r="N782" s="56"/>
      <c r="O782" s="56"/>
      <c r="P782" s="56"/>
      <c r="Q782" s="56"/>
      <c r="R782" s="56"/>
      <c r="S782" s="56"/>
      <c r="T782" s="56"/>
      <c r="U782" s="56"/>
      <c r="V782" s="56"/>
      <c r="W782" s="56"/>
      <c r="X782" s="56"/>
      <c r="Y782" s="56"/>
    </row>
    <row r="783">
      <c r="A783" s="56"/>
      <c r="B783" s="56"/>
      <c r="C783" s="56"/>
      <c r="D783" s="56"/>
      <c r="E783" s="56"/>
      <c r="F783" s="67"/>
      <c r="G783" s="67"/>
      <c r="H783" s="56"/>
      <c r="I783" s="56"/>
      <c r="J783" s="56"/>
      <c r="K783" s="56"/>
      <c r="L783" s="56"/>
      <c r="M783" s="56"/>
      <c r="N783" s="56"/>
      <c r="O783" s="56"/>
      <c r="P783" s="56"/>
      <c r="Q783" s="56"/>
      <c r="R783" s="56"/>
      <c r="S783" s="56"/>
      <c r="T783" s="56"/>
      <c r="U783" s="56"/>
      <c r="V783" s="56"/>
      <c r="W783" s="56"/>
      <c r="X783" s="56"/>
      <c r="Y783" s="56"/>
    </row>
    <row r="784">
      <c r="A784" s="56"/>
      <c r="B784" s="56"/>
      <c r="C784" s="56"/>
      <c r="D784" s="56"/>
      <c r="E784" s="56"/>
      <c r="F784" s="67"/>
      <c r="G784" s="67"/>
      <c r="H784" s="56"/>
      <c r="I784" s="56"/>
      <c r="J784" s="56"/>
      <c r="K784" s="56"/>
      <c r="L784" s="56"/>
      <c r="M784" s="56"/>
      <c r="N784" s="56"/>
      <c r="O784" s="56"/>
      <c r="P784" s="56"/>
      <c r="Q784" s="56"/>
      <c r="R784" s="56"/>
      <c r="S784" s="56"/>
      <c r="T784" s="56"/>
      <c r="U784" s="56"/>
      <c r="V784" s="56"/>
      <c r="W784" s="56"/>
      <c r="X784" s="56"/>
      <c r="Y784" s="56"/>
    </row>
    <row r="785">
      <c r="A785" s="56"/>
      <c r="B785" s="56"/>
      <c r="C785" s="56"/>
      <c r="D785" s="56"/>
      <c r="E785" s="56"/>
      <c r="F785" s="67"/>
      <c r="G785" s="67"/>
      <c r="H785" s="56"/>
      <c r="I785" s="56"/>
      <c r="J785" s="56"/>
      <c r="K785" s="56"/>
      <c r="L785" s="56"/>
      <c r="M785" s="56"/>
      <c r="N785" s="56"/>
      <c r="O785" s="56"/>
      <c r="P785" s="56"/>
      <c r="Q785" s="56"/>
      <c r="R785" s="56"/>
      <c r="S785" s="56"/>
      <c r="T785" s="56"/>
      <c r="U785" s="56"/>
      <c r="V785" s="56"/>
      <c r="W785" s="56"/>
      <c r="X785" s="56"/>
      <c r="Y785" s="56"/>
    </row>
    <row r="786">
      <c r="A786" s="56"/>
      <c r="B786" s="56"/>
      <c r="C786" s="56"/>
      <c r="D786" s="56"/>
      <c r="E786" s="56"/>
      <c r="F786" s="67"/>
      <c r="G786" s="67"/>
      <c r="H786" s="56"/>
      <c r="I786" s="56"/>
      <c r="J786" s="56"/>
      <c r="K786" s="56"/>
      <c r="L786" s="56"/>
      <c r="M786" s="56"/>
      <c r="N786" s="56"/>
      <c r="O786" s="56"/>
      <c r="P786" s="56"/>
      <c r="Q786" s="56"/>
      <c r="R786" s="56"/>
      <c r="S786" s="56"/>
      <c r="T786" s="56"/>
      <c r="U786" s="56"/>
      <c r="V786" s="56"/>
      <c r="W786" s="56"/>
      <c r="X786" s="56"/>
      <c r="Y786" s="56"/>
    </row>
    <row r="787">
      <c r="A787" s="56"/>
      <c r="B787" s="56"/>
      <c r="C787" s="56"/>
      <c r="D787" s="56"/>
      <c r="E787" s="56"/>
      <c r="F787" s="67"/>
      <c r="G787" s="67"/>
      <c r="H787" s="56"/>
      <c r="I787" s="56"/>
      <c r="J787" s="56"/>
      <c r="K787" s="56"/>
      <c r="L787" s="56"/>
      <c r="M787" s="56"/>
      <c r="N787" s="56"/>
      <c r="O787" s="56"/>
      <c r="P787" s="56"/>
      <c r="Q787" s="56"/>
      <c r="R787" s="56"/>
      <c r="S787" s="56"/>
      <c r="T787" s="56"/>
      <c r="U787" s="56"/>
      <c r="V787" s="56"/>
      <c r="W787" s="56"/>
      <c r="X787" s="56"/>
      <c r="Y787" s="56"/>
    </row>
    <row r="788">
      <c r="A788" s="56"/>
      <c r="B788" s="56"/>
      <c r="C788" s="56"/>
      <c r="D788" s="56"/>
      <c r="E788" s="56"/>
      <c r="F788" s="67"/>
      <c r="G788" s="67"/>
      <c r="H788" s="56"/>
      <c r="I788" s="56"/>
      <c r="J788" s="56"/>
      <c r="K788" s="56"/>
      <c r="L788" s="56"/>
      <c r="M788" s="56"/>
      <c r="N788" s="56"/>
      <c r="O788" s="56"/>
      <c r="P788" s="56"/>
      <c r="Q788" s="56"/>
      <c r="R788" s="56"/>
      <c r="S788" s="56"/>
      <c r="T788" s="56"/>
      <c r="U788" s="56"/>
      <c r="V788" s="56"/>
      <c r="W788" s="56"/>
      <c r="X788" s="56"/>
      <c r="Y788" s="56"/>
    </row>
    <row r="789">
      <c r="A789" s="56"/>
      <c r="B789" s="56"/>
      <c r="C789" s="56"/>
      <c r="D789" s="56"/>
      <c r="E789" s="56"/>
      <c r="F789" s="67"/>
      <c r="G789" s="67"/>
      <c r="H789" s="56"/>
      <c r="I789" s="56"/>
      <c r="J789" s="56"/>
      <c r="K789" s="56"/>
      <c r="L789" s="56"/>
      <c r="M789" s="56"/>
      <c r="N789" s="56"/>
      <c r="O789" s="56"/>
      <c r="P789" s="56"/>
      <c r="Q789" s="56"/>
      <c r="R789" s="56"/>
      <c r="S789" s="56"/>
      <c r="T789" s="56"/>
      <c r="U789" s="56"/>
      <c r="V789" s="56"/>
      <c r="W789" s="56"/>
      <c r="X789" s="56"/>
      <c r="Y789" s="56"/>
    </row>
    <row r="790">
      <c r="A790" s="56"/>
      <c r="B790" s="56"/>
      <c r="C790" s="56"/>
      <c r="D790" s="56"/>
      <c r="E790" s="56"/>
      <c r="F790" s="67"/>
      <c r="G790" s="67"/>
      <c r="H790" s="56"/>
      <c r="I790" s="56"/>
      <c r="J790" s="56"/>
      <c r="K790" s="56"/>
      <c r="L790" s="56"/>
      <c r="M790" s="56"/>
      <c r="N790" s="56"/>
      <c r="O790" s="56"/>
      <c r="P790" s="56"/>
      <c r="Q790" s="56"/>
      <c r="R790" s="56"/>
      <c r="S790" s="56"/>
      <c r="T790" s="56"/>
      <c r="U790" s="56"/>
      <c r="V790" s="56"/>
      <c r="W790" s="56"/>
      <c r="X790" s="56"/>
      <c r="Y790" s="56"/>
    </row>
    <row r="791">
      <c r="A791" s="56"/>
      <c r="B791" s="56"/>
      <c r="C791" s="56"/>
      <c r="D791" s="56"/>
      <c r="E791" s="56"/>
      <c r="F791" s="67"/>
      <c r="G791" s="67"/>
      <c r="H791" s="56"/>
      <c r="I791" s="56"/>
      <c r="J791" s="56"/>
      <c r="K791" s="56"/>
      <c r="L791" s="56"/>
      <c r="M791" s="56"/>
      <c r="N791" s="56"/>
      <c r="O791" s="56"/>
      <c r="P791" s="56"/>
      <c r="Q791" s="56"/>
      <c r="R791" s="56"/>
      <c r="S791" s="56"/>
      <c r="T791" s="56"/>
      <c r="U791" s="56"/>
      <c r="V791" s="56"/>
      <c r="W791" s="56"/>
      <c r="X791" s="56"/>
      <c r="Y791" s="56"/>
    </row>
    <row r="792">
      <c r="A792" s="56"/>
      <c r="B792" s="56"/>
      <c r="C792" s="56"/>
      <c r="D792" s="56"/>
      <c r="E792" s="56"/>
      <c r="F792" s="67"/>
      <c r="G792" s="67"/>
      <c r="H792" s="56"/>
      <c r="I792" s="56"/>
      <c r="J792" s="56"/>
      <c r="K792" s="56"/>
      <c r="L792" s="56"/>
      <c r="M792" s="56"/>
      <c r="N792" s="56"/>
      <c r="O792" s="56"/>
      <c r="P792" s="56"/>
      <c r="Q792" s="56"/>
      <c r="R792" s="56"/>
      <c r="S792" s="56"/>
      <c r="T792" s="56"/>
      <c r="U792" s="56"/>
      <c r="V792" s="56"/>
      <c r="W792" s="56"/>
      <c r="X792" s="56"/>
      <c r="Y792" s="56"/>
    </row>
    <row r="793">
      <c r="A793" s="56"/>
      <c r="B793" s="56"/>
      <c r="C793" s="56"/>
      <c r="D793" s="56"/>
      <c r="E793" s="56"/>
      <c r="F793" s="67"/>
      <c r="G793" s="67"/>
      <c r="H793" s="56"/>
      <c r="I793" s="56"/>
      <c r="J793" s="56"/>
      <c r="K793" s="56"/>
      <c r="L793" s="56"/>
      <c r="M793" s="56"/>
      <c r="N793" s="56"/>
      <c r="O793" s="56"/>
      <c r="P793" s="56"/>
      <c r="Q793" s="56"/>
      <c r="R793" s="56"/>
      <c r="S793" s="56"/>
      <c r="T793" s="56"/>
      <c r="U793" s="56"/>
      <c r="V793" s="56"/>
      <c r="W793" s="56"/>
      <c r="X793" s="56"/>
      <c r="Y793" s="56"/>
    </row>
    <row r="794">
      <c r="A794" s="56"/>
      <c r="B794" s="56"/>
      <c r="C794" s="56"/>
      <c r="D794" s="56"/>
      <c r="E794" s="56"/>
      <c r="F794" s="67"/>
      <c r="G794" s="67"/>
      <c r="H794" s="56"/>
      <c r="I794" s="56"/>
      <c r="J794" s="56"/>
      <c r="K794" s="56"/>
      <c r="L794" s="56"/>
      <c r="M794" s="56"/>
      <c r="N794" s="56"/>
      <c r="O794" s="56"/>
      <c r="P794" s="56"/>
      <c r="Q794" s="56"/>
      <c r="R794" s="56"/>
      <c r="S794" s="56"/>
      <c r="T794" s="56"/>
      <c r="U794" s="56"/>
      <c r="V794" s="56"/>
      <c r="W794" s="56"/>
      <c r="X794" s="56"/>
      <c r="Y794" s="56"/>
    </row>
    <row r="795">
      <c r="A795" s="56"/>
      <c r="B795" s="56"/>
      <c r="C795" s="56"/>
      <c r="D795" s="56"/>
      <c r="E795" s="56"/>
      <c r="F795" s="67"/>
      <c r="G795" s="67"/>
      <c r="H795" s="56"/>
      <c r="I795" s="56"/>
      <c r="J795" s="56"/>
      <c r="K795" s="56"/>
      <c r="L795" s="56"/>
      <c r="M795" s="56"/>
      <c r="N795" s="56"/>
      <c r="O795" s="56"/>
      <c r="P795" s="56"/>
      <c r="Q795" s="56"/>
      <c r="R795" s="56"/>
      <c r="S795" s="56"/>
      <c r="T795" s="56"/>
      <c r="U795" s="56"/>
      <c r="V795" s="56"/>
      <c r="W795" s="56"/>
      <c r="X795" s="56"/>
      <c r="Y795" s="56"/>
    </row>
    <row r="796">
      <c r="A796" s="56"/>
      <c r="B796" s="56"/>
      <c r="C796" s="56"/>
      <c r="D796" s="56"/>
      <c r="E796" s="56"/>
      <c r="F796" s="67"/>
      <c r="G796" s="67"/>
      <c r="H796" s="56"/>
      <c r="I796" s="56"/>
      <c r="J796" s="56"/>
      <c r="K796" s="56"/>
      <c r="L796" s="56"/>
      <c r="M796" s="56"/>
      <c r="N796" s="56"/>
      <c r="O796" s="56"/>
      <c r="P796" s="56"/>
      <c r="Q796" s="56"/>
      <c r="R796" s="56"/>
      <c r="S796" s="56"/>
      <c r="T796" s="56"/>
      <c r="U796" s="56"/>
      <c r="V796" s="56"/>
      <c r="W796" s="56"/>
      <c r="X796" s="56"/>
      <c r="Y796" s="56"/>
    </row>
    <row r="797">
      <c r="A797" s="56"/>
      <c r="B797" s="56"/>
      <c r="C797" s="56"/>
      <c r="D797" s="56"/>
      <c r="E797" s="56"/>
      <c r="F797" s="67"/>
      <c r="G797" s="67"/>
      <c r="H797" s="56"/>
      <c r="I797" s="56"/>
      <c r="J797" s="56"/>
      <c r="K797" s="56"/>
      <c r="L797" s="56"/>
      <c r="M797" s="56"/>
      <c r="N797" s="56"/>
      <c r="O797" s="56"/>
      <c r="P797" s="56"/>
      <c r="Q797" s="56"/>
      <c r="R797" s="56"/>
      <c r="S797" s="56"/>
      <c r="T797" s="56"/>
      <c r="U797" s="56"/>
      <c r="V797" s="56"/>
      <c r="W797" s="56"/>
      <c r="X797" s="56"/>
      <c r="Y797" s="56"/>
    </row>
    <row r="798">
      <c r="A798" s="56"/>
      <c r="B798" s="56"/>
      <c r="C798" s="56"/>
      <c r="D798" s="56"/>
      <c r="E798" s="56"/>
      <c r="F798" s="67"/>
      <c r="G798" s="67"/>
      <c r="H798" s="56"/>
      <c r="I798" s="56"/>
      <c r="J798" s="56"/>
      <c r="K798" s="56"/>
      <c r="L798" s="56"/>
      <c r="M798" s="56"/>
      <c r="N798" s="56"/>
      <c r="O798" s="56"/>
      <c r="P798" s="56"/>
      <c r="Q798" s="56"/>
      <c r="R798" s="56"/>
      <c r="S798" s="56"/>
      <c r="T798" s="56"/>
      <c r="U798" s="56"/>
      <c r="V798" s="56"/>
      <c r="W798" s="56"/>
      <c r="X798" s="56"/>
      <c r="Y798" s="56"/>
    </row>
    <row r="799">
      <c r="A799" s="56"/>
      <c r="B799" s="56"/>
      <c r="C799" s="56"/>
      <c r="D799" s="56"/>
      <c r="E799" s="56"/>
      <c r="F799" s="67"/>
      <c r="G799" s="67"/>
      <c r="H799" s="56"/>
      <c r="I799" s="56"/>
      <c r="J799" s="56"/>
      <c r="K799" s="56"/>
      <c r="L799" s="56"/>
      <c r="M799" s="56"/>
      <c r="N799" s="56"/>
      <c r="O799" s="56"/>
      <c r="P799" s="56"/>
      <c r="Q799" s="56"/>
      <c r="R799" s="56"/>
      <c r="S799" s="56"/>
      <c r="T799" s="56"/>
      <c r="U799" s="56"/>
      <c r="V799" s="56"/>
      <c r="W799" s="56"/>
      <c r="X799" s="56"/>
      <c r="Y799" s="56"/>
    </row>
    <row r="800">
      <c r="A800" s="56"/>
      <c r="B800" s="56"/>
      <c r="C800" s="56"/>
      <c r="D800" s="56"/>
      <c r="E800" s="56"/>
      <c r="F800" s="67"/>
      <c r="G800" s="67"/>
      <c r="H800" s="56"/>
      <c r="I800" s="56"/>
      <c r="J800" s="56"/>
      <c r="K800" s="56"/>
      <c r="L800" s="56"/>
      <c r="M800" s="56"/>
      <c r="N800" s="56"/>
      <c r="O800" s="56"/>
      <c r="P800" s="56"/>
      <c r="Q800" s="56"/>
      <c r="R800" s="56"/>
      <c r="S800" s="56"/>
      <c r="T800" s="56"/>
      <c r="U800" s="56"/>
      <c r="V800" s="56"/>
      <c r="W800" s="56"/>
      <c r="X800" s="56"/>
      <c r="Y800" s="56"/>
    </row>
    <row r="801">
      <c r="A801" s="56"/>
      <c r="B801" s="56"/>
      <c r="C801" s="56"/>
      <c r="D801" s="56"/>
      <c r="E801" s="56"/>
      <c r="F801" s="67"/>
      <c r="G801" s="67"/>
      <c r="H801" s="56"/>
      <c r="I801" s="56"/>
      <c r="J801" s="56"/>
      <c r="K801" s="56"/>
      <c r="L801" s="56"/>
      <c r="M801" s="56"/>
      <c r="N801" s="56"/>
      <c r="O801" s="56"/>
      <c r="P801" s="56"/>
      <c r="Q801" s="56"/>
      <c r="R801" s="56"/>
      <c r="S801" s="56"/>
      <c r="T801" s="56"/>
      <c r="U801" s="56"/>
      <c r="V801" s="56"/>
      <c r="W801" s="56"/>
      <c r="X801" s="56"/>
      <c r="Y801" s="56"/>
    </row>
    <row r="802">
      <c r="A802" s="56"/>
      <c r="B802" s="56"/>
      <c r="C802" s="56"/>
      <c r="D802" s="56"/>
      <c r="E802" s="56"/>
      <c r="F802" s="67"/>
      <c r="G802" s="67"/>
      <c r="H802" s="56"/>
      <c r="I802" s="56"/>
      <c r="J802" s="56"/>
      <c r="K802" s="56"/>
      <c r="L802" s="56"/>
      <c r="M802" s="56"/>
      <c r="N802" s="56"/>
      <c r="O802" s="56"/>
      <c r="P802" s="56"/>
      <c r="Q802" s="56"/>
      <c r="R802" s="56"/>
      <c r="S802" s="56"/>
      <c r="T802" s="56"/>
      <c r="U802" s="56"/>
      <c r="V802" s="56"/>
      <c r="W802" s="56"/>
      <c r="X802" s="56"/>
      <c r="Y802" s="56"/>
    </row>
    <row r="803">
      <c r="A803" s="56"/>
      <c r="B803" s="56"/>
      <c r="C803" s="56"/>
      <c r="D803" s="56"/>
      <c r="E803" s="56"/>
      <c r="F803" s="67"/>
      <c r="G803" s="67"/>
      <c r="H803" s="56"/>
      <c r="I803" s="56"/>
      <c r="J803" s="56"/>
      <c r="K803" s="56"/>
      <c r="L803" s="56"/>
      <c r="M803" s="56"/>
      <c r="N803" s="56"/>
      <c r="O803" s="56"/>
      <c r="P803" s="56"/>
      <c r="Q803" s="56"/>
      <c r="R803" s="56"/>
      <c r="S803" s="56"/>
      <c r="T803" s="56"/>
      <c r="U803" s="56"/>
      <c r="V803" s="56"/>
      <c r="W803" s="56"/>
      <c r="X803" s="56"/>
      <c r="Y803" s="56"/>
    </row>
    <row r="804">
      <c r="A804" s="56"/>
      <c r="B804" s="56"/>
      <c r="C804" s="56"/>
      <c r="D804" s="56"/>
      <c r="E804" s="56"/>
      <c r="F804" s="67"/>
      <c r="G804" s="67"/>
      <c r="H804" s="56"/>
      <c r="I804" s="56"/>
      <c r="J804" s="56"/>
      <c r="K804" s="56"/>
      <c r="L804" s="56"/>
      <c r="M804" s="56"/>
      <c r="N804" s="56"/>
      <c r="O804" s="56"/>
      <c r="P804" s="56"/>
      <c r="Q804" s="56"/>
      <c r="R804" s="56"/>
      <c r="S804" s="56"/>
      <c r="T804" s="56"/>
      <c r="U804" s="56"/>
      <c r="V804" s="56"/>
      <c r="W804" s="56"/>
      <c r="X804" s="56"/>
      <c r="Y804" s="56"/>
    </row>
    <row r="805">
      <c r="A805" s="56"/>
      <c r="B805" s="56"/>
      <c r="C805" s="56"/>
      <c r="D805" s="56"/>
      <c r="E805" s="56"/>
      <c r="F805" s="67"/>
      <c r="G805" s="67"/>
      <c r="H805" s="56"/>
      <c r="I805" s="56"/>
      <c r="J805" s="56"/>
      <c r="K805" s="56"/>
      <c r="L805" s="56"/>
      <c r="M805" s="56"/>
      <c r="N805" s="56"/>
      <c r="O805" s="56"/>
      <c r="P805" s="56"/>
      <c r="Q805" s="56"/>
      <c r="R805" s="56"/>
      <c r="S805" s="56"/>
      <c r="T805" s="56"/>
      <c r="U805" s="56"/>
      <c r="V805" s="56"/>
      <c r="W805" s="56"/>
      <c r="X805" s="56"/>
      <c r="Y805" s="56"/>
    </row>
    <row r="806">
      <c r="A806" s="56"/>
      <c r="B806" s="56"/>
      <c r="C806" s="56"/>
      <c r="D806" s="56"/>
      <c r="E806" s="56"/>
      <c r="F806" s="67"/>
      <c r="G806" s="67"/>
      <c r="H806" s="56"/>
      <c r="I806" s="56"/>
      <c r="J806" s="56"/>
      <c r="K806" s="56"/>
      <c r="L806" s="56"/>
      <c r="M806" s="56"/>
      <c r="N806" s="56"/>
      <c r="O806" s="56"/>
      <c r="P806" s="56"/>
      <c r="Q806" s="56"/>
      <c r="R806" s="56"/>
      <c r="S806" s="56"/>
      <c r="T806" s="56"/>
      <c r="U806" s="56"/>
      <c r="V806" s="56"/>
      <c r="W806" s="56"/>
      <c r="X806" s="56"/>
      <c r="Y806" s="56"/>
    </row>
    <row r="807">
      <c r="A807" s="56"/>
      <c r="B807" s="56"/>
      <c r="C807" s="56"/>
      <c r="D807" s="56"/>
      <c r="E807" s="56"/>
      <c r="F807" s="67"/>
      <c r="G807" s="67"/>
      <c r="H807" s="56"/>
      <c r="I807" s="56"/>
      <c r="J807" s="56"/>
      <c r="K807" s="56"/>
      <c r="L807" s="56"/>
      <c r="M807" s="56"/>
      <c r="N807" s="56"/>
      <c r="O807" s="56"/>
      <c r="P807" s="56"/>
      <c r="Q807" s="56"/>
      <c r="R807" s="56"/>
      <c r="S807" s="56"/>
      <c r="T807" s="56"/>
      <c r="U807" s="56"/>
      <c r="V807" s="56"/>
      <c r="W807" s="56"/>
      <c r="X807" s="56"/>
      <c r="Y807" s="56"/>
    </row>
    <row r="808">
      <c r="A808" s="56"/>
      <c r="B808" s="56"/>
      <c r="C808" s="56"/>
      <c r="D808" s="56"/>
      <c r="E808" s="56"/>
      <c r="F808" s="67"/>
      <c r="G808" s="67"/>
      <c r="H808" s="56"/>
      <c r="I808" s="56"/>
      <c r="J808" s="56"/>
      <c r="K808" s="56"/>
      <c r="L808" s="56"/>
      <c r="M808" s="56"/>
      <c r="N808" s="56"/>
      <c r="O808" s="56"/>
      <c r="P808" s="56"/>
      <c r="Q808" s="56"/>
      <c r="R808" s="56"/>
      <c r="S808" s="56"/>
      <c r="T808" s="56"/>
      <c r="U808" s="56"/>
      <c r="V808" s="56"/>
      <c r="W808" s="56"/>
      <c r="X808" s="56"/>
      <c r="Y808" s="56"/>
    </row>
    <row r="809">
      <c r="A809" s="56"/>
      <c r="B809" s="56"/>
      <c r="C809" s="56"/>
      <c r="D809" s="56"/>
      <c r="E809" s="56"/>
      <c r="F809" s="67"/>
      <c r="G809" s="67"/>
      <c r="H809" s="56"/>
      <c r="I809" s="56"/>
      <c r="J809" s="56"/>
      <c r="K809" s="56"/>
      <c r="L809" s="56"/>
      <c r="M809" s="56"/>
      <c r="N809" s="56"/>
      <c r="O809" s="56"/>
      <c r="P809" s="56"/>
      <c r="Q809" s="56"/>
      <c r="R809" s="56"/>
      <c r="S809" s="56"/>
      <c r="T809" s="56"/>
      <c r="U809" s="56"/>
      <c r="V809" s="56"/>
      <c r="W809" s="56"/>
      <c r="X809" s="56"/>
      <c r="Y809" s="56"/>
    </row>
    <row r="810">
      <c r="A810" s="56"/>
      <c r="B810" s="56"/>
      <c r="C810" s="56"/>
      <c r="D810" s="56"/>
      <c r="E810" s="56"/>
      <c r="F810" s="67"/>
      <c r="G810" s="67"/>
      <c r="H810" s="56"/>
      <c r="I810" s="56"/>
      <c r="J810" s="56"/>
      <c r="K810" s="56"/>
      <c r="L810" s="56"/>
      <c r="M810" s="56"/>
      <c r="N810" s="56"/>
      <c r="O810" s="56"/>
      <c r="P810" s="56"/>
      <c r="Q810" s="56"/>
      <c r="R810" s="56"/>
      <c r="S810" s="56"/>
      <c r="T810" s="56"/>
      <c r="U810" s="56"/>
      <c r="V810" s="56"/>
      <c r="W810" s="56"/>
      <c r="X810" s="56"/>
      <c r="Y810" s="56"/>
    </row>
    <row r="811">
      <c r="A811" s="56"/>
      <c r="B811" s="56"/>
      <c r="C811" s="56"/>
      <c r="D811" s="56"/>
      <c r="E811" s="56"/>
      <c r="F811" s="67"/>
      <c r="G811" s="67"/>
      <c r="H811" s="56"/>
      <c r="I811" s="56"/>
      <c r="J811" s="56"/>
      <c r="K811" s="56"/>
      <c r="L811" s="56"/>
      <c r="M811" s="56"/>
      <c r="N811" s="56"/>
      <c r="O811" s="56"/>
      <c r="P811" s="56"/>
      <c r="Q811" s="56"/>
      <c r="R811" s="56"/>
      <c r="S811" s="56"/>
      <c r="T811" s="56"/>
      <c r="U811" s="56"/>
      <c r="V811" s="56"/>
      <c r="W811" s="56"/>
      <c r="X811" s="56"/>
      <c r="Y811" s="56"/>
    </row>
    <row r="812">
      <c r="A812" s="56"/>
      <c r="B812" s="56"/>
      <c r="C812" s="56"/>
      <c r="D812" s="56"/>
      <c r="E812" s="56"/>
      <c r="F812" s="67"/>
      <c r="G812" s="67"/>
      <c r="H812" s="56"/>
      <c r="I812" s="56"/>
      <c r="J812" s="56"/>
      <c r="K812" s="56"/>
      <c r="L812" s="56"/>
      <c r="M812" s="56"/>
      <c r="N812" s="56"/>
      <c r="O812" s="56"/>
      <c r="P812" s="56"/>
      <c r="Q812" s="56"/>
      <c r="R812" s="56"/>
      <c r="S812" s="56"/>
      <c r="T812" s="56"/>
      <c r="U812" s="56"/>
      <c r="V812" s="56"/>
      <c r="W812" s="56"/>
      <c r="X812" s="56"/>
      <c r="Y812" s="56"/>
    </row>
    <row r="813">
      <c r="A813" s="56"/>
      <c r="B813" s="56"/>
      <c r="C813" s="56"/>
      <c r="D813" s="56"/>
      <c r="E813" s="56"/>
      <c r="F813" s="67"/>
      <c r="G813" s="67"/>
      <c r="H813" s="56"/>
      <c r="I813" s="56"/>
      <c r="J813" s="56"/>
      <c r="K813" s="56"/>
      <c r="L813" s="56"/>
      <c r="M813" s="56"/>
      <c r="N813" s="56"/>
      <c r="O813" s="56"/>
      <c r="P813" s="56"/>
      <c r="Q813" s="56"/>
      <c r="R813" s="56"/>
      <c r="S813" s="56"/>
      <c r="T813" s="56"/>
      <c r="U813" s="56"/>
      <c r="V813" s="56"/>
      <c r="W813" s="56"/>
      <c r="X813" s="56"/>
      <c r="Y813" s="56"/>
    </row>
    <row r="814">
      <c r="A814" s="56"/>
      <c r="B814" s="56"/>
      <c r="C814" s="56"/>
      <c r="D814" s="56"/>
      <c r="E814" s="56"/>
      <c r="F814" s="67"/>
      <c r="G814" s="67"/>
      <c r="H814" s="56"/>
      <c r="I814" s="56"/>
      <c r="J814" s="56"/>
      <c r="K814" s="56"/>
      <c r="L814" s="56"/>
      <c r="M814" s="56"/>
      <c r="N814" s="56"/>
      <c r="O814" s="56"/>
      <c r="P814" s="56"/>
      <c r="Q814" s="56"/>
      <c r="R814" s="56"/>
      <c r="S814" s="56"/>
      <c r="T814" s="56"/>
      <c r="U814" s="56"/>
      <c r="V814" s="56"/>
      <c r="W814" s="56"/>
      <c r="X814" s="56"/>
      <c r="Y814" s="56"/>
    </row>
    <row r="815">
      <c r="A815" s="56"/>
      <c r="B815" s="56"/>
      <c r="C815" s="56"/>
      <c r="D815" s="56"/>
      <c r="E815" s="56"/>
      <c r="F815" s="67"/>
      <c r="G815" s="67"/>
      <c r="H815" s="56"/>
      <c r="I815" s="56"/>
      <c r="J815" s="56"/>
      <c r="K815" s="56"/>
      <c r="L815" s="56"/>
      <c r="M815" s="56"/>
      <c r="N815" s="56"/>
      <c r="O815" s="56"/>
      <c r="P815" s="56"/>
      <c r="Q815" s="56"/>
      <c r="R815" s="56"/>
      <c r="S815" s="56"/>
      <c r="T815" s="56"/>
      <c r="U815" s="56"/>
      <c r="V815" s="56"/>
      <c r="W815" s="56"/>
      <c r="X815" s="56"/>
      <c r="Y815" s="56"/>
    </row>
    <row r="816">
      <c r="A816" s="56"/>
      <c r="B816" s="56"/>
      <c r="C816" s="56"/>
      <c r="D816" s="56"/>
      <c r="E816" s="56"/>
      <c r="F816" s="67"/>
      <c r="G816" s="67"/>
      <c r="H816" s="56"/>
      <c r="I816" s="56"/>
      <c r="J816" s="56"/>
      <c r="K816" s="56"/>
      <c r="L816" s="56"/>
      <c r="M816" s="56"/>
      <c r="N816" s="56"/>
      <c r="O816" s="56"/>
      <c r="P816" s="56"/>
      <c r="Q816" s="56"/>
      <c r="R816" s="56"/>
      <c r="S816" s="56"/>
      <c r="T816" s="56"/>
      <c r="U816" s="56"/>
      <c r="V816" s="56"/>
      <c r="W816" s="56"/>
      <c r="X816" s="56"/>
      <c r="Y816" s="56"/>
    </row>
    <row r="817">
      <c r="A817" s="56"/>
      <c r="B817" s="56"/>
      <c r="C817" s="56"/>
      <c r="D817" s="56"/>
      <c r="E817" s="56"/>
      <c r="F817" s="67"/>
      <c r="G817" s="67"/>
      <c r="H817" s="56"/>
      <c r="I817" s="56"/>
      <c r="J817" s="56"/>
      <c r="K817" s="56"/>
      <c r="L817" s="56"/>
      <c r="M817" s="56"/>
      <c r="N817" s="56"/>
      <c r="O817" s="56"/>
      <c r="P817" s="56"/>
      <c r="Q817" s="56"/>
      <c r="R817" s="56"/>
      <c r="S817" s="56"/>
      <c r="T817" s="56"/>
      <c r="U817" s="56"/>
      <c r="V817" s="56"/>
      <c r="W817" s="56"/>
      <c r="X817" s="56"/>
      <c r="Y817" s="56"/>
    </row>
    <row r="818">
      <c r="A818" s="56"/>
      <c r="B818" s="56"/>
      <c r="C818" s="56"/>
      <c r="D818" s="56"/>
      <c r="E818" s="56"/>
      <c r="F818" s="67"/>
      <c r="G818" s="67"/>
      <c r="H818" s="56"/>
      <c r="I818" s="56"/>
      <c r="J818" s="56"/>
      <c r="K818" s="56"/>
      <c r="L818" s="56"/>
      <c r="M818" s="56"/>
      <c r="N818" s="56"/>
      <c r="O818" s="56"/>
      <c r="P818" s="56"/>
      <c r="Q818" s="56"/>
      <c r="R818" s="56"/>
      <c r="S818" s="56"/>
      <c r="T818" s="56"/>
      <c r="U818" s="56"/>
      <c r="V818" s="56"/>
      <c r="W818" s="56"/>
      <c r="X818" s="56"/>
      <c r="Y818" s="56"/>
    </row>
    <row r="819">
      <c r="A819" s="56"/>
      <c r="B819" s="56"/>
      <c r="C819" s="56"/>
      <c r="D819" s="56"/>
      <c r="E819" s="56"/>
      <c r="F819" s="67"/>
      <c r="G819" s="67"/>
      <c r="H819" s="56"/>
      <c r="I819" s="56"/>
      <c r="J819" s="56"/>
      <c r="K819" s="56"/>
      <c r="L819" s="56"/>
      <c r="M819" s="56"/>
      <c r="N819" s="56"/>
      <c r="O819" s="56"/>
      <c r="P819" s="56"/>
      <c r="Q819" s="56"/>
      <c r="R819" s="56"/>
      <c r="S819" s="56"/>
      <c r="T819" s="56"/>
      <c r="U819" s="56"/>
      <c r="V819" s="56"/>
      <c r="W819" s="56"/>
      <c r="X819" s="56"/>
      <c r="Y819" s="56"/>
    </row>
    <row r="820">
      <c r="A820" s="56"/>
      <c r="B820" s="56"/>
      <c r="C820" s="56"/>
      <c r="D820" s="56"/>
      <c r="E820" s="56"/>
      <c r="F820" s="67"/>
      <c r="G820" s="67"/>
      <c r="H820" s="56"/>
      <c r="I820" s="56"/>
      <c r="J820" s="56"/>
      <c r="K820" s="56"/>
      <c r="L820" s="56"/>
      <c r="M820" s="56"/>
      <c r="N820" s="56"/>
      <c r="O820" s="56"/>
      <c r="P820" s="56"/>
      <c r="Q820" s="56"/>
      <c r="R820" s="56"/>
      <c r="S820" s="56"/>
      <c r="T820" s="56"/>
      <c r="U820" s="56"/>
      <c r="V820" s="56"/>
      <c r="W820" s="56"/>
      <c r="X820" s="56"/>
      <c r="Y820" s="56"/>
    </row>
    <row r="821">
      <c r="A821" s="56"/>
      <c r="B821" s="56"/>
      <c r="C821" s="56"/>
      <c r="D821" s="56"/>
      <c r="E821" s="56"/>
      <c r="F821" s="67"/>
      <c r="G821" s="67"/>
      <c r="H821" s="56"/>
      <c r="I821" s="56"/>
      <c r="J821" s="56"/>
      <c r="K821" s="56"/>
      <c r="L821" s="56"/>
      <c r="M821" s="56"/>
      <c r="N821" s="56"/>
      <c r="O821" s="56"/>
      <c r="P821" s="56"/>
      <c r="Q821" s="56"/>
      <c r="R821" s="56"/>
      <c r="S821" s="56"/>
      <c r="T821" s="56"/>
      <c r="U821" s="56"/>
      <c r="V821" s="56"/>
      <c r="W821" s="56"/>
      <c r="X821" s="56"/>
      <c r="Y821" s="56"/>
    </row>
    <row r="822">
      <c r="A822" s="56"/>
      <c r="B822" s="56"/>
      <c r="C822" s="56"/>
      <c r="D822" s="56"/>
      <c r="E822" s="56"/>
      <c r="F822" s="67"/>
      <c r="G822" s="67"/>
      <c r="H822" s="56"/>
      <c r="I822" s="56"/>
      <c r="J822" s="56"/>
      <c r="K822" s="56"/>
      <c r="L822" s="56"/>
      <c r="M822" s="56"/>
      <c r="N822" s="56"/>
      <c r="O822" s="56"/>
      <c r="P822" s="56"/>
      <c r="Q822" s="56"/>
      <c r="R822" s="56"/>
      <c r="S822" s="56"/>
      <c r="T822" s="56"/>
      <c r="U822" s="56"/>
      <c r="V822" s="56"/>
      <c r="W822" s="56"/>
      <c r="X822" s="56"/>
      <c r="Y822" s="56"/>
    </row>
    <row r="823">
      <c r="A823" s="56"/>
      <c r="B823" s="56"/>
      <c r="C823" s="56"/>
      <c r="D823" s="56"/>
      <c r="E823" s="56"/>
      <c r="F823" s="67"/>
      <c r="G823" s="67"/>
      <c r="H823" s="56"/>
      <c r="I823" s="56"/>
      <c r="J823" s="56"/>
      <c r="K823" s="56"/>
      <c r="L823" s="56"/>
      <c r="M823" s="56"/>
      <c r="N823" s="56"/>
      <c r="O823" s="56"/>
      <c r="P823" s="56"/>
      <c r="Q823" s="56"/>
      <c r="R823" s="56"/>
      <c r="S823" s="56"/>
      <c r="T823" s="56"/>
      <c r="U823" s="56"/>
      <c r="V823" s="56"/>
      <c r="W823" s="56"/>
      <c r="X823" s="56"/>
      <c r="Y823" s="56"/>
    </row>
    <row r="824">
      <c r="A824" s="56"/>
      <c r="B824" s="56"/>
      <c r="C824" s="56"/>
      <c r="D824" s="56"/>
      <c r="E824" s="56"/>
      <c r="F824" s="67"/>
      <c r="G824" s="67"/>
      <c r="H824" s="56"/>
      <c r="I824" s="56"/>
      <c r="J824" s="56"/>
      <c r="K824" s="56"/>
      <c r="L824" s="56"/>
      <c r="M824" s="56"/>
      <c r="N824" s="56"/>
      <c r="O824" s="56"/>
      <c r="P824" s="56"/>
      <c r="Q824" s="56"/>
      <c r="R824" s="56"/>
      <c r="S824" s="56"/>
      <c r="T824" s="56"/>
      <c r="U824" s="56"/>
      <c r="V824" s="56"/>
      <c r="W824" s="56"/>
      <c r="X824" s="56"/>
      <c r="Y824" s="56"/>
    </row>
    <row r="825">
      <c r="A825" s="56"/>
      <c r="B825" s="56"/>
      <c r="C825" s="56"/>
      <c r="D825" s="56"/>
      <c r="E825" s="56"/>
      <c r="F825" s="67"/>
      <c r="G825" s="67"/>
      <c r="H825" s="56"/>
      <c r="I825" s="56"/>
      <c r="J825" s="56"/>
      <c r="K825" s="56"/>
      <c r="L825" s="56"/>
      <c r="M825" s="56"/>
      <c r="N825" s="56"/>
      <c r="O825" s="56"/>
      <c r="P825" s="56"/>
      <c r="Q825" s="56"/>
      <c r="R825" s="56"/>
      <c r="S825" s="56"/>
      <c r="T825" s="56"/>
      <c r="U825" s="56"/>
      <c r="V825" s="56"/>
      <c r="W825" s="56"/>
      <c r="X825" s="56"/>
      <c r="Y825" s="56"/>
    </row>
    <row r="826">
      <c r="A826" s="56"/>
      <c r="B826" s="56"/>
      <c r="C826" s="56"/>
      <c r="D826" s="56"/>
      <c r="E826" s="56"/>
      <c r="F826" s="67"/>
      <c r="G826" s="67"/>
      <c r="H826" s="56"/>
      <c r="I826" s="56"/>
      <c r="J826" s="56"/>
      <c r="K826" s="56"/>
      <c r="L826" s="56"/>
      <c r="M826" s="56"/>
      <c r="N826" s="56"/>
      <c r="O826" s="56"/>
      <c r="P826" s="56"/>
      <c r="Q826" s="56"/>
      <c r="R826" s="56"/>
      <c r="S826" s="56"/>
      <c r="T826" s="56"/>
      <c r="U826" s="56"/>
      <c r="V826" s="56"/>
      <c r="W826" s="56"/>
      <c r="X826" s="56"/>
      <c r="Y826" s="56"/>
    </row>
    <row r="827">
      <c r="A827" s="56"/>
      <c r="B827" s="56"/>
      <c r="C827" s="56"/>
      <c r="D827" s="56"/>
      <c r="E827" s="56"/>
      <c r="F827" s="67"/>
      <c r="G827" s="67"/>
      <c r="H827" s="56"/>
      <c r="I827" s="56"/>
      <c r="J827" s="56"/>
      <c r="K827" s="56"/>
      <c r="L827" s="56"/>
      <c r="M827" s="56"/>
      <c r="N827" s="56"/>
      <c r="O827" s="56"/>
      <c r="P827" s="56"/>
      <c r="Q827" s="56"/>
      <c r="R827" s="56"/>
      <c r="S827" s="56"/>
      <c r="T827" s="56"/>
      <c r="U827" s="56"/>
      <c r="V827" s="56"/>
      <c r="W827" s="56"/>
      <c r="X827" s="56"/>
      <c r="Y827" s="56"/>
    </row>
    <row r="828">
      <c r="A828" s="56"/>
      <c r="B828" s="56"/>
      <c r="C828" s="56"/>
      <c r="D828" s="56"/>
      <c r="E828" s="56"/>
      <c r="F828" s="67"/>
      <c r="G828" s="67"/>
      <c r="H828" s="56"/>
      <c r="I828" s="56"/>
      <c r="J828" s="56"/>
      <c r="K828" s="56"/>
      <c r="L828" s="56"/>
      <c r="M828" s="56"/>
      <c r="N828" s="56"/>
      <c r="O828" s="56"/>
      <c r="P828" s="56"/>
      <c r="Q828" s="56"/>
      <c r="R828" s="56"/>
      <c r="S828" s="56"/>
      <c r="T828" s="56"/>
      <c r="U828" s="56"/>
      <c r="V828" s="56"/>
      <c r="W828" s="56"/>
      <c r="X828" s="56"/>
      <c r="Y828" s="56"/>
    </row>
    <row r="829">
      <c r="A829" s="56"/>
      <c r="B829" s="56"/>
      <c r="C829" s="56"/>
      <c r="D829" s="56"/>
      <c r="E829" s="56"/>
      <c r="F829" s="67"/>
      <c r="G829" s="67"/>
      <c r="H829" s="56"/>
      <c r="I829" s="56"/>
      <c r="J829" s="56"/>
      <c r="K829" s="56"/>
      <c r="L829" s="56"/>
      <c r="M829" s="56"/>
      <c r="N829" s="56"/>
      <c r="O829" s="56"/>
      <c r="P829" s="56"/>
      <c r="Q829" s="56"/>
      <c r="R829" s="56"/>
      <c r="S829" s="56"/>
      <c r="T829" s="56"/>
      <c r="U829" s="56"/>
      <c r="V829" s="56"/>
      <c r="W829" s="56"/>
      <c r="X829" s="56"/>
      <c r="Y829" s="56"/>
    </row>
    <row r="830">
      <c r="A830" s="56"/>
      <c r="B830" s="56"/>
      <c r="C830" s="56"/>
      <c r="D830" s="56"/>
      <c r="E830" s="56"/>
      <c r="F830" s="67"/>
      <c r="G830" s="67"/>
      <c r="H830" s="56"/>
      <c r="I830" s="56"/>
      <c r="J830" s="56"/>
      <c r="K830" s="56"/>
      <c r="L830" s="56"/>
      <c r="M830" s="56"/>
      <c r="N830" s="56"/>
      <c r="O830" s="56"/>
      <c r="P830" s="56"/>
      <c r="Q830" s="56"/>
      <c r="R830" s="56"/>
      <c r="S830" s="56"/>
      <c r="T830" s="56"/>
      <c r="U830" s="56"/>
      <c r="V830" s="56"/>
      <c r="W830" s="56"/>
      <c r="X830" s="56"/>
      <c r="Y830" s="56"/>
    </row>
    <row r="831">
      <c r="A831" s="56"/>
      <c r="B831" s="56"/>
      <c r="C831" s="56"/>
      <c r="D831" s="56"/>
      <c r="E831" s="56"/>
      <c r="F831" s="67"/>
      <c r="G831" s="67"/>
      <c r="H831" s="56"/>
      <c r="I831" s="56"/>
      <c r="J831" s="56"/>
      <c r="K831" s="56"/>
      <c r="L831" s="56"/>
      <c r="M831" s="56"/>
      <c r="N831" s="56"/>
      <c r="O831" s="56"/>
      <c r="P831" s="56"/>
      <c r="Q831" s="56"/>
      <c r="R831" s="56"/>
      <c r="S831" s="56"/>
      <c r="T831" s="56"/>
      <c r="U831" s="56"/>
      <c r="V831" s="56"/>
      <c r="W831" s="56"/>
      <c r="X831" s="56"/>
      <c r="Y831" s="56"/>
    </row>
    <row r="832">
      <c r="A832" s="56"/>
      <c r="B832" s="56"/>
      <c r="C832" s="56"/>
      <c r="D832" s="56"/>
      <c r="E832" s="56"/>
      <c r="F832" s="67"/>
      <c r="G832" s="67"/>
      <c r="H832" s="56"/>
      <c r="I832" s="56"/>
      <c r="J832" s="56"/>
      <c r="K832" s="56"/>
      <c r="L832" s="56"/>
      <c r="M832" s="56"/>
      <c r="N832" s="56"/>
      <c r="O832" s="56"/>
      <c r="P832" s="56"/>
      <c r="Q832" s="56"/>
      <c r="R832" s="56"/>
      <c r="S832" s="56"/>
      <c r="T832" s="56"/>
      <c r="U832" s="56"/>
      <c r="V832" s="56"/>
      <c r="W832" s="56"/>
      <c r="X832" s="56"/>
      <c r="Y832" s="56"/>
    </row>
    <row r="833">
      <c r="A833" s="56"/>
      <c r="B833" s="56"/>
      <c r="C833" s="56"/>
      <c r="D833" s="56"/>
      <c r="E833" s="56"/>
      <c r="F833" s="67"/>
      <c r="G833" s="67"/>
      <c r="H833" s="56"/>
      <c r="I833" s="56"/>
      <c r="J833" s="56"/>
      <c r="K833" s="56"/>
      <c r="L833" s="56"/>
      <c r="M833" s="56"/>
      <c r="N833" s="56"/>
      <c r="O833" s="56"/>
      <c r="P833" s="56"/>
      <c r="Q833" s="56"/>
      <c r="R833" s="56"/>
      <c r="S833" s="56"/>
      <c r="T833" s="56"/>
      <c r="U833" s="56"/>
      <c r="V833" s="56"/>
      <c r="W833" s="56"/>
      <c r="X833" s="56"/>
      <c r="Y833" s="56"/>
    </row>
    <row r="834">
      <c r="A834" s="56"/>
      <c r="B834" s="56"/>
      <c r="C834" s="56"/>
      <c r="D834" s="56"/>
      <c r="E834" s="56"/>
      <c r="F834" s="67"/>
      <c r="G834" s="67"/>
      <c r="H834" s="56"/>
      <c r="I834" s="56"/>
      <c r="J834" s="56"/>
      <c r="K834" s="56"/>
      <c r="L834" s="56"/>
      <c r="M834" s="56"/>
      <c r="N834" s="56"/>
      <c r="O834" s="56"/>
      <c r="P834" s="56"/>
      <c r="Q834" s="56"/>
      <c r="R834" s="56"/>
      <c r="S834" s="56"/>
      <c r="T834" s="56"/>
      <c r="U834" s="56"/>
      <c r="V834" s="56"/>
      <c r="W834" s="56"/>
      <c r="X834" s="56"/>
      <c r="Y834" s="56"/>
    </row>
    <row r="835">
      <c r="A835" s="56"/>
      <c r="B835" s="56"/>
      <c r="C835" s="56"/>
      <c r="D835" s="56"/>
      <c r="E835" s="56"/>
      <c r="F835" s="67"/>
      <c r="G835" s="67"/>
      <c r="H835" s="56"/>
      <c r="I835" s="56"/>
      <c r="J835" s="56"/>
      <c r="K835" s="56"/>
      <c r="L835" s="56"/>
      <c r="M835" s="56"/>
      <c r="N835" s="56"/>
      <c r="O835" s="56"/>
      <c r="P835" s="56"/>
      <c r="Q835" s="56"/>
      <c r="R835" s="56"/>
      <c r="S835" s="56"/>
      <c r="T835" s="56"/>
      <c r="U835" s="56"/>
      <c r="V835" s="56"/>
      <c r="W835" s="56"/>
      <c r="X835" s="56"/>
      <c r="Y835" s="56"/>
    </row>
    <row r="836">
      <c r="A836" s="56"/>
      <c r="B836" s="56"/>
      <c r="C836" s="56"/>
      <c r="D836" s="56"/>
      <c r="E836" s="56"/>
      <c r="F836" s="67"/>
      <c r="G836" s="67"/>
      <c r="H836" s="56"/>
      <c r="I836" s="56"/>
      <c r="J836" s="56"/>
      <c r="K836" s="56"/>
      <c r="L836" s="56"/>
      <c r="M836" s="56"/>
      <c r="N836" s="56"/>
      <c r="O836" s="56"/>
      <c r="P836" s="56"/>
      <c r="Q836" s="56"/>
      <c r="R836" s="56"/>
      <c r="S836" s="56"/>
      <c r="T836" s="56"/>
      <c r="U836" s="56"/>
      <c r="V836" s="56"/>
      <c r="W836" s="56"/>
      <c r="X836" s="56"/>
      <c r="Y836" s="56"/>
    </row>
    <row r="837">
      <c r="A837" s="56"/>
      <c r="B837" s="56"/>
      <c r="C837" s="56"/>
      <c r="D837" s="56"/>
      <c r="E837" s="56"/>
      <c r="F837" s="67"/>
      <c r="G837" s="67"/>
      <c r="H837" s="56"/>
      <c r="I837" s="56"/>
      <c r="J837" s="56"/>
      <c r="K837" s="56"/>
      <c r="L837" s="56"/>
      <c r="M837" s="56"/>
      <c r="N837" s="56"/>
      <c r="O837" s="56"/>
      <c r="P837" s="56"/>
      <c r="Q837" s="56"/>
      <c r="R837" s="56"/>
      <c r="S837" s="56"/>
      <c r="T837" s="56"/>
      <c r="U837" s="56"/>
      <c r="V837" s="56"/>
      <c r="W837" s="56"/>
      <c r="X837" s="56"/>
      <c r="Y837" s="56"/>
    </row>
    <row r="838">
      <c r="A838" s="56"/>
      <c r="B838" s="56"/>
      <c r="C838" s="56"/>
      <c r="D838" s="56"/>
      <c r="E838" s="56"/>
      <c r="F838" s="67"/>
      <c r="G838" s="67"/>
      <c r="H838" s="56"/>
      <c r="I838" s="56"/>
      <c r="J838" s="56"/>
      <c r="K838" s="56"/>
      <c r="L838" s="56"/>
      <c r="M838" s="56"/>
      <c r="N838" s="56"/>
      <c r="O838" s="56"/>
      <c r="P838" s="56"/>
      <c r="Q838" s="56"/>
      <c r="R838" s="56"/>
      <c r="S838" s="56"/>
      <c r="T838" s="56"/>
      <c r="U838" s="56"/>
      <c r="V838" s="56"/>
      <c r="W838" s="56"/>
      <c r="X838" s="56"/>
      <c r="Y838" s="56"/>
    </row>
    <row r="839">
      <c r="A839" s="56"/>
      <c r="B839" s="56"/>
      <c r="C839" s="56"/>
      <c r="D839" s="56"/>
      <c r="E839" s="56"/>
      <c r="F839" s="67"/>
      <c r="G839" s="67"/>
      <c r="H839" s="56"/>
      <c r="I839" s="56"/>
      <c r="J839" s="56"/>
      <c r="K839" s="56"/>
      <c r="L839" s="56"/>
      <c r="M839" s="56"/>
      <c r="N839" s="56"/>
      <c r="O839" s="56"/>
      <c r="P839" s="56"/>
      <c r="Q839" s="56"/>
      <c r="R839" s="56"/>
      <c r="S839" s="56"/>
      <c r="T839" s="56"/>
      <c r="U839" s="56"/>
      <c r="V839" s="56"/>
      <c r="W839" s="56"/>
      <c r="X839" s="56"/>
      <c r="Y839" s="56"/>
    </row>
    <row r="840">
      <c r="A840" s="56"/>
      <c r="B840" s="56"/>
      <c r="C840" s="56"/>
      <c r="D840" s="56"/>
      <c r="E840" s="56"/>
      <c r="F840" s="67"/>
      <c r="G840" s="67"/>
      <c r="H840" s="56"/>
      <c r="I840" s="56"/>
      <c r="J840" s="56"/>
      <c r="K840" s="56"/>
      <c r="L840" s="56"/>
      <c r="M840" s="56"/>
      <c r="N840" s="56"/>
      <c r="O840" s="56"/>
      <c r="P840" s="56"/>
      <c r="Q840" s="56"/>
      <c r="R840" s="56"/>
      <c r="S840" s="56"/>
      <c r="T840" s="56"/>
      <c r="U840" s="56"/>
      <c r="V840" s="56"/>
      <c r="W840" s="56"/>
      <c r="X840" s="56"/>
      <c r="Y840" s="56"/>
    </row>
    <row r="841">
      <c r="A841" s="56"/>
      <c r="B841" s="56"/>
      <c r="C841" s="56"/>
      <c r="D841" s="56"/>
      <c r="E841" s="56"/>
      <c r="F841" s="67"/>
      <c r="G841" s="67"/>
      <c r="H841" s="56"/>
      <c r="I841" s="56"/>
      <c r="J841" s="56"/>
      <c r="K841" s="56"/>
      <c r="L841" s="56"/>
      <c r="M841" s="56"/>
      <c r="N841" s="56"/>
      <c r="O841" s="56"/>
      <c r="P841" s="56"/>
      <c r="Q841" s="56"/>
      <c r="R841" s="56"/>
      <c r="S841" s="56"/>
      <c r="T841" s="56"/>
      <c r="U841" s="56"/>
      <c r="V841" s="56"/>
      <c r="W841" s="56"/>
      <c r="X841" s="56"/>
      <c r="Y841" s="56"/>
    </row>
    <row r="842">
      <c r="A842" s="56"/>
      <c r="B842" s="56"/>
      <c r="C842" s="56"/>
      <c r="D842" s="56"/>
      <c r="E842" s="56"/>
      <c r="F842" s="67"/>
      <c r="G842" s="67"/>
      <c r="H842" s="56"/>
      <c r="I842" s="56"/>
      <c r="J842" s="56"/>
      <c r="K842" s="56"/>
      <c r="L842" s="56"/>
      <c r="M842" s="56"/>
      <c r="N842" s="56"/>
      <c r="O842" s="56"/>
      <c r="P842" s="56"/>
      <c r="Q842" s="56"/>
      <c r="R842" s="56"/>
      <c r="S842" s="56"/>
      <c r="T842" s="56"/>
      <c r="U842" s="56"/>
      <c r="V842" s="56"/>
      <c r="W842" s="56"/>
      <c r="X842" s="56"/>
      <c r="Y842" s="56"/>
    </row>
    <row r="843">
      <c r="A843" s="56"/>
      <c r="B843" s="56"/>
      <c r="C843" s="56"/>
      <c r="D843" s="56"/>
      <c r="E843" s="56"/>
      <c r="F843" s="67"/>
      <c r="G843" s="67"/>
      <c r="H843" s="56"/>
      <c r="I843" s="56"/>
      <c r="J843" s="56"/>
      <c r="K843" s="56"/>
      <c r="L843" s="56"/>
      <c r="M843" s="56"/>
      <c r="N843" s="56"/>
      <c r="O843" s="56"/>
      <c r="P843" s="56"/>
      <c r="Q843" s="56"/>
      <c r="R843" s="56"/>
      <c r="S843" s="56"/>
      <c r="T843" s="56"/>
      <c r="U843" s="56"/>
      <c r="V843" s="56"/>
      <c r="W843" s="56"/>
      <c r="X843" s="56"/>
      <c r="Y843" s="56"/>
    </row>
    <row r="844">
      <c r="A844" s="56"/>
      <c r="B844" s="56"/>
      <c r="C844" s="56"/>
      <c r="D844" s="56"/>
      <c r="E844" s="56"/>
      <c r="F844" s="67"/>
      <c r="G844" s="67"/>
      <c r="H844" s="56"/>
      <c r="I844" s="56"/>
      <c r="J844" s="56"/>
      <c r="K844" s="56"/>
      <c r="L844" s="56"/>
      <c r="M844" s="56"/>
      <c r="N844" s="56"/>
      <c r="O844" s="56"/>
      <c r="P844" s="56"/>
      <c r="Q844" s="56"/>
      <c r="R844" s="56"/>
      <c r="S844" s="56"/>
      <c r="T844" s="56"/>
      <c r="U844" s="56"/>
      <c r="V844" s="56"/>
      <c r="W844" s="56"/>
      <c r="X844" s="56"/>
      <c r="Y844" s="56"/>
    </row>
    <row r="845">
      <c r="A845" s="56"/>
      <c r="B845" s="56"/>
      <c r="C845" s="56"/>
      <c r="D845" s="56"/>
      <c r="E845" s="56"/>
      <c r="F845" s="67"/>
      <c r="G845" s="67"/>
      <c r="H845" s="56"/>
      <c r="I845" s="56"/>
      <c r="J845" s="56"/>
      <c r="K845" s="56"/>
      <c r="L845" s="56"/>
      <c r="M845" s="56"/>
      <c r="N845" s="56"/>
      <c r="O845" s="56"/>
      <c r="P845" s="56"/>
      <c r="Q845" s="56"/>
      <c r="R845" s="56"/>
      <c r="S845" s="56"/>
      <c r="T845" s="56"/>
      <c r="U845" s="56"/>
      <c r="V845" s="56"/>
      <c r="W845" s="56"/>
      <c r="X845" s="56"/>
      <c r="Y845" s="56"/>
    </row>
    <row r="846">
      <c r="A846" s="56"/>
      <c r="B846" s="56"/>
      <c r="C846" s="56"/>
      <c r="D846" s="56"/>
      <c r="E846" s="56"/>
      <c r="F846" s="67"/>
      <c r="G846" s="67"/>
      <c r="H846" s="56"/>
      <c r="I846" s="56"/>
      <c r="J846" s="56"/>
      <c r="K846" s="56"/>
      <c r="L846" s="56"/>
      <c r="M846" s="56"/>
      <c r="N846" s="56"/>
      <c r="O846" s="56"/>
      <c r="P846" s="56"/>
      <c r="Q846" s="56"/>
      <c r="R846" s="56"/>
      <c r="S846" s="56"/>
      <c r="T846" s="56"/>
      <c r="U846" s="56"/>
      <c r="V846" s="56"/>
      <c r="W846" s="56"/>
      <c r="X846" s="56"/>
      <c r="Y846" s="56"/>
    </row>
    <row r="847">
      <c r="A847" s="56"/>
      <c r="B847" s="56"/>
      <c r="C847" s="56"/>
      <c r="D847" s="56"/>
      <c r="E847" s="56"/>
      <c r="F847" s="67"/>
      <c r="G847" s="67"/>
      <c r="H847" s="56"/>
      <c r="I847" s="56"/>
      <c r="J847" s="56"/>
      <c r="K847" s="56"/>
      <c r="L847" s="56"/>
      <c r="M847" s="56"/>
      <c r="N847" s="56"/>
      <c r="O847" s="56"/>
      <c r="P847" s="56"/>
      <c r="Q847" s="56"/>
      <c r="R847" s="56"/>
      <c r="S847" s="56"/>
      <c r="T847" s="56"/>
      <c r="U847" s="56"/>
      <c r="V847" s="56"/>
      <c r="W847" s="56"/>
      <c r="X847" s="56"/>
      <c r="Y847" s="56"/>
    </row>
    <row r="848">
      <c r="A848" s="56"/>
      <c r="B848" s="56"/>
      <c r="C848" s="56"/>
      <c r="D848" s="56"/>
      <c r="E848" s="56"/>
      <c r="F848" s="67"/>
      <c r="G848" s="67"/>
      <c r="H848" s="56"/>
      <c r="I848" s="56"/>
      <c r="J848" s="56"/>
      <c r="K848" s="56"/>
      <c r="L848" s="56"/>
      <c r="M848" s="56"/>
      <c r="N848" s="56"/>
      <c r="O848" s="56"/>
      <c r="P848" s="56"/>
      <c r="Q848" s="56"/>
      <c r="R848" s="56"/>
      <c r="S848" s="56"/>
      <c r="T848" s="56"/>
      <c r="U848" s="56"/>
      <c r="V848" s="56"/>
      <c r="W848" s="56"/>
      <c r="X848" s="56"/>
      <c r="Y848" s="56"/>
    </row>
    <row r="849">
      <c r="A849" s="56"/>
      <c r="B849" s="56"/>
      <c r="C849" s="56"/>
      <c r="D849" s="56"/>
      <c r="E849" s="56"/>
      <c r="F849" s="67"/>
      <c r="G849" s="67"/>
      <c r="H849" s="56"/>
      <c r="I849" s="56"/>
      <c r="J849" s="56"/>
      <c r="K849" s="56"/>
      <c r="L849" s="56"/>
      <c r="M849" s="56"/>
      <c r="N849" s="56"/>
      <c r="O849" s="56"/>
      <c r="P849" s="56"/>
      <c r="Q849" s="56"/>
      <c r="R849" s="56"/>
      <c r="S849" s="56"/>
      <c r="T849" s="56"/>
      <c r="U849" s="56"/>
      <c r="V849" s="56"/>
      <c r="W849" s="56"/>
      <c r="X849" s="56"/>
      <c r="Y849" s="56"/>
    </row>
    <row r="850">
      <c r="A850" s="56"/>
      <c r="B850" s="56"/>
      <c r="C850" s="56"/>
      <c r="D850" s="56"/>
      <c r="E850" s="56"/>
      <c r="F850" s="67"/>
      <c r="G850" s="67"/>
      <c r="H850" s="56"/>
      <c r="I850" s="56"/>
      <c r="J850" s="56"/>
      <c r="K850" s="56"/>
      <c r="L850" s="56"/>
      <c r="M850" s="56"/>
      <c r="N850" s="56"/>
      <c r="O850" s="56"/>
      <c r="P850" s="56"/>
      <c r="Q850" s="56"/>
      <c r="R850" s="56"/>
      <c r="S850" s="56"/>
      <c r="T850" s="56"/>
      <c r="U850" s="56"/>
      <c r="V850" s="56"/>
      <c r="W850" s="56"/>
      <c r="X850" s="56"/>
      <c r="Y850" s="56"/>
    </row>
    <row r="851">
      <c r="A851" s="56"/>
      <c r="B851" s="56"/>
      <c r="C851" s="56"/>
      <c r="D851" s="56"/>
      <c r="E851" s="56"/>
      <c r="F851" s="67"/>
      <c r="G851" s="67"/>
      <c r="H851" s="56"/>
      <c r="I851" s="56"/>
      <c r="J851" s="56"/>
      <c r="K851" s="56"/>
      <c r="L851" s="56"/>
      <c r="M851" s="56"/>
      <c r="N851" s="56"/>
      <c r="O851" s="56"/>
      <c r="P851" s="56"/>
      <c r="Q851" s="56"/>
      <c r="R851" s="56"/>
      <c r="S851" s="56"/>
      <c r="T851" s="56"/>
      <c r="U851" s="56"/>
      <c r="V851" s="56"/>
      <c r="W851" s="56"/>
      <c r="X851" s="56"/>
      <c r="Y851" s="56"/>
    </row>
    <row r="852">
      <c r="A852" s="56"/>
      <c r="B852" s="56"/>
      <c r="C852" s="56"/>
      <c r="D852" s="56"/>
      <c r="E852" s="56"/>
      <c r="F852" s="67"/>
      <c r="G852" s="67"/>
      <c r="H852" s="56"/>
      <c r="I852" s="56"/>
      <c r="J852" s="56"/>
      <c r="K852" s="56"/>
      <c r="L852" s="56"/>
      <c r="M852" s="56"/>
      <c r="N852" s="56"/>
      <c r="O852" s="56"/>
      <c r="P852" s="56"/>
      <c r="Q852" s="56"/>
      <c r="R852" s="56"/>
      <c r="S852" s="56"/>
      <c r="T852" s="56"/>
      <c r="U852" s="56"/>
      <c r="V852" s="56"/>
      <c r="W852" s="56"/>
      <c r="X852" s="56"/>
      <c r="Y852" s="56"/>
    </row>
    <row r="853">
      <c r="A853" s="56"/>
      <c r="B853" s="56"/>
      <c r="C853" s="56"/>
      <c r="D853" s="56"/>
      <c r="E853" s="56"/>
      <c r="F853" s="67"/>
      <c r="G853" s="67"/>
      <c r="H853" s="56"/>
      <c r="I853" s="56"/>
      <c r="J853" s="56"/>
      <c r="K853" s="56"/>
      <c r="L853" s="56"/>
      <c r="M853" s="56"/>
      <c r="N853" s="56"/>
      <c r="O853" s="56"/>
      <c r="P853" s="56"/>
      <c r="Q853" s="56"/>
      <c r="R853" s="56"/>
      <c r="S853" s="56"/>
      <c r="T853" s="56"/>
      <c r="U853" s="56"/>
      <c r="V853" s="56"/>
      <c r="W853" s="56"/>
      <c r="X853" s="56"/>
      <c r="Y853" s="56"/>
    </row>
    <row r="854">
      <c r="A854" s="56"/>
      <c r="B854" s="56"/>
      <c r="C854" s="56"/>
      <c r="D854" s="56"/>
      <c r="E854" s="56"/>
      <c r="F854" s="67"/>
      <c r="G854" s="67"/>
      <c r="H854" s="56"/>
      <c r="I854" s="56"/>
      <c r="J854" s="56"/>
      <c r="K854" s="56"/>
      <c r="L854" s="56"/>
      <c r="M854" s="56"/>
      <c r="N854" s="56"/>
      <c r="O854" s="56"/>
      <c r="P854" s="56"/>
      <c r="Q854" s="56"/>
      <c r="R854" s="56"/>
      <c r="S854" s="56"/>
      <c r="T854" s="56"/>
      <c r="U854" s="56"/>
      <c r="V854" s="56"/>
      <c r="W854" s="56"/>
      <c r="X854" s="56"/>
      <c r="Y854" s="56"/>
    </row>
    <row r="855">
      <c r="A855" s="56"/>
      <c r="B855" s="56"/>
      <c r="C855" s="56"/>
      <c r="D855" s="56"/>
      <c r="E855" s="56"/>
      <c r="F855" s="67"/>
      <c r="G855" s="67"/>
      <c r="H855" s="56"/>
      <c r="I855" s="56"/>
      <c r="J855" s="56"/>
      <c r="K855" s="56"/>
      <c r="L855" s="56"/>
      <c r="M855" s="56"/>
      <c r="N855" s="56"/>
      <c r="O855" s="56"/>
      <c r="P855" s="56"/>
      <c r="Q855" s="56"/>
      <c r="R855" s="56"/>
      <c r="S855" s="56"/>
      <c r="T855" s="56"/>
      <c r="U855" s="56"/>
      <c r="V855" s="56"/>
      <c r="W855" s="56"/>
      <c r="X855" s="56"/>
      <c r="Y855" s="56"/>
    </row>
    <row r="856">
      <c r="A856" s="56"/>
      <c r="B856" s="56"/>
      <c r="C856" s="56"/>
      <c r="D856" s="56"/>
      <c r="E856" s="56"/>
      <c r="F856" s="67"/>
      <c r="G856" s="67"/>
      <c r="H856" s="56"/>
      <c r="I856" s="56"/>
      <c r="J856" s="56"/>
      <c r="K856" s="56"/>
      <c r="L856" s="56"/>
      <c r="M856" s="56"/>
      <c r="N856" s="56"/>
      <c r="O856" s="56"/>
      <c r="P856" s="56"/>
      <c r="Q856" s="56"/>
      <c r="R856" s="56"/>
      <c r="S856" s="56"/>
      <c r="T856" s="56"/>
      <c r="U856" s="56"/>
      <c r="V856" s="56"/>
      <c r="W856" s="56"/>
      <c r="X856" s="56"/>
      <c r="Y856" s="56"/>
    </row>
    <row r="857">
      <c r="A857" s="56"/>
      <c r="B857" s="56"/>
      <c r="C857" s="56"/>
      <c r="D857" s="56"/>
      <c r="E857" s="56"/>
      <c r="F857" s="67"/>
      <c r="G857" s="67"/>
      <c r="H857" s="56"/>
      <c r="I857" s="56"/>
      <c r="J857" s="56"/>
      <c r="K857" s="56"/>
      <c r="L857" s="56"/>
      <c r="M857" s="56"/>
      <c r="N857" s="56"/>
      <c r="O857" s="56"/>
      <c r="P857" s="56"/>
      <c r="Q857" s="56"/>
      <c r="R857" s="56"/>
      <c r="S857" s="56"/>
      <c r="T857" s="56"/>
      <c r="U857" s="56"/>
      <c r="V857" s="56"/>
      <c r="W857" s="56"/>
      <c r="X857" s="56"/>
      <c r="Y857" s="56"/>
    </row>
    <row r="858">
      <c r="A858" s="56"/>
      <c r="B858" s="56"/>
      <c r="C858" s="56"/>
      <c r="D858" s="56"/>
      <c r="E858" s="56"/>
      <c r="F858" s="67"/>
      <c r="G858" s="67"/>
      <c r="H858" s="56"/>
      <c r="I858" s="56"/>
      <c r="J858" s="56"/>
      <c r="K858" s="56"/>
      <c r="L858" s="56"/>
      <c r="M858" s="56"/>
      <c r="N858" s="56"/>
      <c r="O858" s="56"/>
      <c r="P858" s="56"/>
      <c r="Q858" s="56"/>
      <c r="R858" s="56"/>
      <c r="S858" s="56"/>
      <c r="T858" s="56"/>
      <c r="U858" s="56"/>
      <c r="V858" s="56"/>
      <c r="W858" s="56"/>
      <c r="X858" s="56"/>
      <c r="Y858" s="56"/>
    </row>
    <row r="859">
      <c r="A859" s="56"/>
      <c r="B859" s="56"/>
      <c r="C859" s="56"/>
      <c r="D859" s="56"/>
      <c r="E859" s="56"/>
      <c r="F859" s="67"/>
      <c r="G859" s="67"/>
      <c r="H859" s="56"/>
      <c r="I859" s="56"/>
      <c r="J859" s="56"/>
      <c r="K859" s="56"/>
      <c r="L859" s="56"/>
      <c r="M859" s="56"/>
      <c r="N859" s="56"/>
      <c r="O859" s="56"/>
      <c r="P859" s="56"/>
      <c r="Q859" s="56"/>
      <c r="R859" s="56"/>
      <c r="S859" s="56"/>
      <c r="T859" s="56"/>
      <c r="U859" s="56"/>
      <c r="V859" s="56"/>
      <c r="W859" s="56"/>
      <c r="X859" s="56"/>
      <c r="Y859" s="56"/>
    </row>
    <row r="860">
      <c r="A860" s="56"/>
      <c r="B860" s="56"/>
      <c r="C860" s="56"/>
      <c r="D860" s="56"/>
      <c r="E860" s="56"/>
      <c r="F860" s="67"/>
      <c r="G860" s="67"/>
      <c r="H860" s="56"/>
      <c r="I860" s="56"/>
      <c r="J860" s="56"/>
      <c r="K860" s="56"/>
      <c r="L860" s="56"/>
      <c r="M860" s="56"/>
      <c r="N860" s="56"/>
      <c r="O860" s="56"/>
      <c r="P860" s="56"/>
      <c r="Q860" s="56"/>
      <c r="R860" s="56"/>
      <c r="S860" s="56"/>
      <c r="T860" s="56"/>
      <c r="U860" s="56"/>
      <c r="V860" s="56"/>
      <c r="W860" s="56"/>
      <c r="X860" s="56"/>
      <c r="Y860" s="56"/>
    </row>
    <row r="861">
      <c r="A861" s="56"/>
      <c r="B861" s="56"/>
      <c r="C861" s="56"/>
      <c r="D861" s="56"/>
      <c r="E861" s="56"/>
      <c r="F861" s="67"/>
      <c r="G861" s="67"/>
      <c r="H861" s="56"/>
      <c r="I861" s="56"/>
      <c r="J861" s="56"/>
      <c r="K861" s="56"/>
      <c r="L861" s="56"/>
      <c r="M861" s="56"/>
      <c r="N861" s="56"/>
      <c r="O861" s="56"/>
      <c r="P861" s="56"/>
      <c r="Q861" s="56"/>
      <c r="R861" s="56"/>
      <c r="S861" s="56"/>
      <c r="T861" s="56"/>
      <c r="U861" s="56"/>
      <c r="V861" s="56"/>
      <c r="W861" s="56"/>
      <c r="X861" s="56"/>
      <c r="Y861" s="56"/>
    </row>
    <row r="862">
      <c r="A862" s="56"/>
      <c r="B862" s="56"/>
      <c r="C862" s="56"/>
      <c r="D862" s="56"/>
      <c r="E862" s="56"/>
      <c r="F862" s="67"/>
      <c r="G862" s="67"/>
      <c r="H862" s="56"/>
      <c r="I862" s="56"/>
      <c r="J862" s="56"/>
      <c r="K862" s="56"/>
      <c r="L862" s="56"/>
      <c r="M862" s="56"/>
      <c r="N862" s="56"/>
      <c r="O862" s="56"/>
      <c r="P862" s="56"/>
      <c r="Q862" s="56"/>
      <c r="R862" s="56"/>
      <c r="S862" s="56"/>
      <c r="T862" s="56"/>
      <c r="U862" s="56"/>
      <c r="V862" s="56"/>
      <c r="W862" s="56"/>
      <c r="X862" s="56"/>
      <c r="Y862" s="56"/>
    </row>
    <row r="863">
      <c r="A863" s="56"/>
      <c r="B863" s="56"/>
      <c r="C863" s="56"/>
      <c r="D863" s="56"/>
      <c r="E863" s="56"/>
      <c r="F863" s="67"/>
      <c r="G863" s="67"/>
      <c r="H863" s="56"/>
      <c r="I863" s="56"/>
      <c r="J863" s="56"/>
      <c r="K863" s="56"/>
      <c r="L863" s="56"/>
      <c r="M863" s="56"/>
      <c r="N863" s="56"/>
      <c r="O863" s="56"/>
      <c r="P863" s="56"/>
      <c r="Q863" s="56"/>
      <c r="R863" s="56"/>
      <c r="S863" s="56"/>
      <c r="T863" s="56"/>
      <c r="U863" s="56"/>
      <c r="V863" s="56"/>
      <c r="W863" s="56"/>
      <c r="X863" s="56"/>
      <c r="Y863" s="56"/>
    </row>
    <row r="864">
      <c r="A864" s="56"/>
      <c r="B864" s="56"/>
      <c r="C864" s="56"/>
      <c r="D864" s="56"/>
      <c r="E864" s="56"/>
      <c r="F864" s="67"/>
      <c r="G864" s="67"/>
      <c r="H864" s="56"/>
      <c r="I864" s="56"/>
      <c r="J864" s="56"/>
      <c r="K864" s="56"/>
      <c r="L864" s="56"/>
      <c r="M864" s="56"/>
      <c r="N864" s="56"/>
      <c r="O864" s="56"/>
      <c r="P864" s="56"/>
      <c r="Q864" s="56"/>
      <c r="R864" s="56"/>
      <c r="S864" s="56"/>
      <c r="T864" s="56"/>
      <c r="U864" s="56"/>
      <c r="V864" s="56"/>
      <c r="W864" s="56"/>
      <c r="X864" s="56"/>
      <c r="Y864" s="56"/>
    </row>
    <row r="865">
      <c r="A865" s="56"/>
      <c r="B865" s="56"/>
      <c r="C865" s="56"/>
      <c r="D865" s="56"/>
      <c r="E865" s="56"/>
      <c r="F865" s="67"/>
      <c r="G865" s="67"/>
      <c r="H865" s="56"/>
      <c r="I865" s="56"/>
      <c r="J865" s="56"/>
      <c r="K865" s="56"/>
      <c r="L865" s="56"/>
      <c r="M865" s="56"/>
      <c r="N865" s="56"/>
      <c r="O865" s="56"/>
      <c r="P865" s="56"/>
      <c r="Q865" s="56"/>
      <c r="R865" s="56"/>
      <c r="S865" s="56"/>
      <c r="T865" s="56"/>
      <c r="U865" s="56"/>
      <c r="V865" s="56"/>
      <c r="W865" s="56"/>
      <c r="X865" s="56"/>
      <c r="Y865" s="56"/>
    </row>
    <row r="866">
      <c r="A866" s="56"/>
      <c r="B866" s="56"/>
      <c r="C866" s="56"/>
      <c r="D866" s="56"/>
      <c r="E866" s="56"/>
      <c r="F866" s="67"/>
      <c r="G866" s="67"/>
      <c r="H866" s="56"/>
      <c r="I866" s="56"/>
      <c r="J866" s="56"/>
      <c r="K866" s="56"/>
      <c r="L866" s="56"/>
      <c r="M866" s="56"/>
      <c r="N866" s="56"/>
      <c r="O866" s="56"/>
      <c r="P866" s="56"/>
      <c r="Q866" s="56"/>
      <c r="R866" s="56"/>
      <c r="S866" s="56"/>
      <c r="T866" s="56"/>
      <c r="U866" s="56"/>
      <c r="V866" s="56"/>
      <c r="W866" s="56"/>
      <c r="X866" s="56"/>
      <c r="Y866" s="56"/>
    </row>
    <row r="867">
      <c r="A867" s="56"/>
      <c r="B867" s="56"/>
      <c r="C867" s="56"/>
      <c r="D867" s="56"/>
      <c r="E867" s="56"/>
      <c r="F867" s="67"/>
      <c r="G867" s="67"/>
      <c r="H867" s="56"/>
      <c r="I867" s="56"/>
      <c r="J867" s="56"/>
      <c r="K867" s="56"/>
      <c r="L867" s="56"/>
      <c r="M867" s="56"/>
      <c r="N867" s="56"/>
      <c r="O867" s="56"/>
      <c r="P867" s="56"/>
      <c r="Q867" s="56"/>
      <c r="R867" s="56"/>
      <c r="S867" s="56"/>
      <c r="T867" s="56"/>
      <c r="U867" s="56"/>
      <c r="V867" s="56"/>
      <c r="W867" s="56"/>
      <c r="X867" s="56"/>
      <c r="Y867" s="56"/>
    </row>
    <row r="868">
      <c r="A868" s="56"/>
      <c r="B868" s="56"/>
      <c r="C868" s="56"/>
      <c r="D868" s="56"/>
      <c r="E868" s="56"/>
      <c r="F868" s="67"/>
      <c r="G868" s="67"/>
      <c r="H868" s="56"/>
      <c r="I868" s="56"/>
      <c r="J868" s="56"/>
      <c r="K868" s="56"/>
      <c r="L868" s="56"/>
      <c r="M868" s="56"/>
      <c r="N868" s="56"/>
      <c r="O868" s="56"/>
      <c r="P868" s="56"/>
      <c r="Q868" s="56"/>
      <c r="R868" s="56"/>
      <c r="S868" s="56"/>
      <c r="T868" s="56"/>
      <c r="U868" s="56"/>
      <c r="V868" s="56"/>
      <c r="W868" s="56"/>
      <c r="X868" s="56"/>
      <c r="Y868" s="56"/>
    </row>
    <row r="869">
      <c r="A869" s="56"/>
      <c r="B869" s="56"/>
      <c r="C869" s="56"/>
      <c r="D869" s="56"/>
      <c r="E869" s="56"/>
      <c r="F869" s="67"/>
      <c r="G869" s="67"/>
      <c r="H869" s="56"/>
      <c r="I869" s="56"/>
      <c r="J869" s="56"/>
      <c r="K869" s="56"/>
      <c r="L869" s="56"/>
      <c r="M869" s="56"/>
      <c r="N869" s="56"/>
      <c r="O869" s="56"/>
      <c r="P869" s="56"/>
      <c r="Q869" s="56"/>
      <c r="R869" s="56"/>
      <c r="S869" s="56"/>
      <c r="T869" s="56"/>
      <c r="U869" s="56"/>
      <c r="V869" s="56"/>
      <c r="W869" s="56"/>
      <c r="X869" s="56"/>
      <c r="Y869" s="56"/>
    </row>
    <row r="870">
      <c r="A870" s="56"/>
      <c r="B870" s="56"/>
      <c r="C870" s="56"/>
      <c r="D870" s="56"/>
      <c r="E870" s="56"/>
      <c r="F870" s="67"/>
      <c r="G870" s="67"/>
      <c r="H870" s="56"/>
      <c r="I870" s="56"/>
      <c r="J870" s="56"/>
      <c r="K870" s="56"/>
      <c r="L870" s="56"/>
      <c r="M870" s="56"/>
      <c r="N870" s="56"/>
      <c r="O870" s="56"/>
      <c r="P870" s="56"/>
      <c r="Q870" s="56"/>
      <c r="R870" s="56"/>
      <c r="S870" s="56"/>
      <c r="T870" s="56"/>
      <c r="U870" s="56"/>
      <c r="V870" s="56"/>
      <c r="W870" s="56"/>
      <c r="X870" s="56"/>
      <c r="Y870" s="56"/>
    </row>
    <row r="871">
      <c r="A871" s="56"/>
      <c r="B871" s="56"/>
      <c r="C871" s="56"/>
      <c r="D871" s="56"/>
      <c r="E871" s="56"/>
      <c r="F871" s="67"/>
      <c r="G871" s="67"/>
      <c r="H871" s="56"/>
      <c r="I871" s="56"/>
      <c r="J871" s="56"/>
      <c r="K871" s="56"/>
      <c r="L871" s="56"/>
      <c r="M871" s="56"/>
      <c r="N871" s="56"/>
      <c r="O871" s="56"/>
      <c r="P871" s="56"/>
      <c r="Q871" s="56"/>
      <c r="R871" s="56"/>
      <c r="S871" s="56"/>
      <c r="T871" s="56"/>
      <c r="U871" s="56"/>
      <c r="V871" s="56"/>
      <c r="W871" s="56"/>
      <c r="X871" s="56"/>
      <c r="Y871" s="56"/>
    </row>
    <row r="872">
      <c r="A872" s="56"/>
      <c r="B872" s="56"/>
      <c r="C872" s="56"/>
      <c r="D872" s="56"/>
      <c r="E872" s="56"/>
      <c r="F872" s="67"/>
      <c r="G872" s="67"/>
      <c r="H872" s="56"/>
      <c r="I872" s="56"/>
      <c r="J872" s="56"/>
      <c r="K872" s="56"/>
      <c r="L872" s="56"/>
      <c r="M872" s="56"/>
      <c r="N872" s="56"/>
      <c r="O872" s="56"/>
      <c r="P872" s="56"/>
      <c r="Q872" s="56"/>
      <c r="R872" s="56"/>
      <c r="S872" s="56"/>
      <c r="T872" s="56"/>
      <c r="U872" s="56"/>
      <c r="V872" s="56"/>
      <c r="W872" s="56"/>
      <c r="X872" s="56"/>
      <c r="Y872" s="56"/>
    </row>
    <row r="873">
      <c r="A873" s="56"/>
      <c r="B873" s="56"/>
      <c r="C873" s="56"/>
      <c r="D873" s="56"/>
      <c r="E873" s="56"/>
      <c r="F873" s="67"/>
      <c r="G873" s="67"/>
      <c r="H873" s="56"/>
      <c r="I873" s="56"/>
      <c r="J873" s="56"/>
      <c r="K873" s="56"/>
      <c r="L873" s="56"/>
      <c r="M873" s="56"/>
      <c r="N873" s="56"/>
      <c r="O873" s="56"/>
      <c r="P873" s="56"/>
      <c r="Q873" s="56"/>
      <c r="R873" s="56"/>
      <c r="S873" s="56"/>
      <c r="T873" s="56"/>
      <c r="U873" s="56"/>
      <c r="V873" s="56"/>
      <c r="W873" s="56"/>
      <c r="X873" s="56"/>
      <c r="Y873" s="56"/>
    </row>
    <row r="874">
      <c r="A874" s="56"/>
      <c r="B874" s="56"/>
      <c r="C874" s="56"/>
      <c r="D874" s="56"/>
      <c r="E874" s="56"/>
      <c r="F874" s="67"/>
      <c r="G874" s="67"/>
      <c r="H874" s="56"/>
      <c r="I874" s="56"/>
      <c r="J874" s="56"/>
      <c r="K874" s="56"/>
      <c r="L874" s="56"/>
      <c r="M874" s="56"/>
      <c r="N874" s="56"/>
      <c r="O874" s="56"/>
      <c r="P874" s="56"/>
      <c r="Q874" s="56"/>
      <c r="R874" s="56"/>
      <c r="S874" s="56"/>
      <c r="T874" s="56"/>
      <c r="U874" s="56"/>
      <c r="V874" s="56"/>
      <c r="W874" s="56"/>
      <c r="X874" s="56"/>
      <c r="Y874" s="56"/>
    </row>
    <row r="875">
      <c r="A875" s="56"/>
      <c r="B875" s="56"/>
      <c r="C875" s="56"/>
      <c r="D875" s="56"/>
      <c r="E875" s="56"/>
      <c r="F875" s="67"/>
      <c r="G875" s="67"/>
      <c r="H875" s="56"/>
      <c r="I875" s="56"/>
      <c r="J875" s="56"/>
      <c r="K875" s="56"/>
      <c r="L875" s="56"/>
      <c r="M875" s="56"/>
      <c r="N875" s="56"/>
      <c r="O875" s="56"/>
      <c r="P875" s="56"/>
      <c r="Q875" s="56"/>
      <c r="R875" s="56"/>
      <c r="S875" s="56"/>
      <c r="T875" s="56"/>
      <c r="U875" s="56"/>
      <c r="V875" s="56"/>
      <c r="W875" s="56"/>
      <c r="X875" s="56"/>
      <c r="Y875" s="56"/>
    </row>
    <row r="876">
      <c r="A876" s="56"/>
      <c r="B876" s="56"/>
      <c r="C876" s="56"/>
      <c r="D876" s="56"/>
      <c r="E876" s="56"/>
      <c r="F876" s="67"/>
      <c r="G876" s="67"/>
      <c r="H876" s="56"/>
      <c r="I876" s="56"/>
      <c r="J876" s="56"/>
      <c r="K876" s="56"/>
      <c r="L876" s="56"/>
      <c r="M876" s="56"/>
      <c r="N876" s="56"/>
      <c r="O876" s="56"/>
      <c r="P876" s="56"/>
      <c r="Q876" s="56"/>
      <c r="R876" s="56"/>
      <c r="S876" s="56"/>
      <c r="T876" s="56"/>
      <c r="U876" s="56"/>
      <c r="V876" s="56"/>
      <c r="W876" s="56"/>
      <c r="X876" s="56"/>
      <c r="Y876" s="56"/>
    </row>
    <row r="877">
      <c r="A877" s="56"/>
      <c r="B877" s="56"/>
      <c r="C877" s="56"/>
      <c r="D877" s="56"/>
      <c r="E877" s="56"/>
      <c r="F877" s="67"/>
      <c r="G877" s="67"/>
      <c r="H877" s="56"/>
      <c r="I877" s="56"/>
      <c r="J877" s="56"/>
      <c r="K877" s="56"/>
      <c r="L877" s="56"/>
      <c r="M877" s="56"/>
      <c r="N877" s="56"/>
      <c r="O877" s="56"/>
      <c r="P877" s="56"/>
      <c r="Q877" s="56"/>
      <c r="R877" s="56"/>
      <c r="S877" s="56"/>
      <c r="T877" s="56"/>
      <c r="U877" s="56"/>
      <c r="V877" s="56"/>
      <c r="W877" s="56"/>
      <c r="X877" s="56"/>
      <c r="Y877" s="56"/>
    </row>
    <row r="878">
      <c r="A878" s="56"/>
      <c r="B878" s="56"/>
      <c r="C878" s="56"/>
      <c r="D878" s="56"/>
      <c r="E878" s="56"/>
      <c r="F878" s="67"/>
      <c r="G878" s="67"/>
      <c r="H878" s="56"/>
      <c r="I878" s="56"/>
      <c r="J878" s="56"/>
      <c r="K878" s="56"/>
      <c r="L878" s="56"/>
      <c r="M878" s="56"/>
      <c r="N878" s="56"/>
      <c r="O878" s="56"/>
      <c r="P878" s="56"/>
      <c r="Q878" s="56"/>
      <c r="R878" s="56"/>
      <c r="S878" s="56"/>
      <c r="T878" s="56"/>
      <c r="U878" s="56"/>
      <c r="V878" s="56"/>
      <c r="W878" s="56"/>
      <c r="X878" s="56"/>
      <c r="Y878" s="56"/>
    </row>
    <row r="879">
      <c r="A879" s="56"/>
      <c r="B879" s="56"/>
      <c r="C879" s="56"/>
      <c r="D879" s="56"/>
      <c r="E879" s="56"/>
      <c r="F879" s="67"/>
      <c r="G879" s="67"/>
      <c r="H879" s="56"/>
      <c r="I879" s="56"/>
      <c r="J879" s="56"/>
      <c r="K879" s="56"/>
      <c r="L879" s="56"/>
      <c r="M879" s="56"/>
      <c r="N879" s="56"/>
      <c r="O879" s="56"/>
      <c r="P879" s="56"/>
      <c r="Q879" s="56"/>
      <c r="R879" s="56"/>
      <c r="S879" s="56"/>
      <c r="T879" s="56"/>
      <c r="U879" s="56"/>
      <c r="V879" s="56"/>
      <c r="W879" s="56"/>
      <c r="X879" s="56"/>
      <c r="Y879" s="56"/>
    </row>
    <row r="880">
      <c r="A880" s="56"/>
      <c r="B880" s="56"/>
      <c r="C880" s="56"/>
      <c r="D880" s="56"/>
      <c r="E880" s="56"/>
      <c r="F880" s="67"/>
      <c r="G880" s="67"/>
      <c r="H880" s="56"/>
      <c r="I880" s="56"/>
      <c r="J880" s="56"/>
      <c r="K880" s="56"/>
      <c r="L880" s="56"/>
      <c r="M880" s="56"/>
      <c r="N880" s="56"/>
      <c r="O880" s="56"/>
      <c r="P880" s="56"/>
      <c r="Q880" s="56"/>
      <c r="R880" s="56"/>
      <c r="S880" s="56"/>
      <c r="T880" s="56"/>
      <c r="U880" s="56"/>
      <c r="V880" s="56"/>
      <c r="W880" s="56"/>
      <c r="X880" s="56"/>
      <c r="Y880" s="56"/>
    </row>
    <row r="881">
      <c r="A881" s="56"/>
      <c r="B881" s="56"/>
      <c r="C881" s="56"/>
      <c r="D881" s="56"/>
      <c r="E881" s="56"/>
      <c r="F881" s="67"/>
      <c r="G881" s="67"/>
      <c r="H881" s="56"/>
      <c r="I881" s="56"/>
      <c r="J881" s="56"/>
      <c r="K881" s="56"/>
      <c r="L881" s="56"/>
      <c r="M881" s="56"/>
      <c r="N881" s="56"/>
      <c r="O881" s="56"/>
      <c r="P881" s="56"/>
      <c r="Q881" s="56"/>
      <c r="R881" s="56"/>
      <c r="S881" s="56"/>
      <c r="T881" s="56"/>
      <c r="U881" s="56"/>
      <c r="V881" s="56"/>
      <c r="W881" s="56"/>
      <c r="X881" s="56"/>
      <c r="Y881" s="56"/>
    </row>
    <row r="882">
      <c r="A882" s="56"/>
      <c r="B882" s="56"/>
      <c r="C882" s="56"/>
      <c r="D882" s="56"/>
      <c r="E882" s="56"/>
      <c r="F882" s="67"/>
      <c r="G882" s="67"/>
      <c r="H882" s="56"/>
      <c r="I882" s="56"/>
      <c r="J882" s="56"/>
      <c r="K882" s="56"/>
      <c r="L882" s="56"/>
      <c r="M882" s="56"/>
      <c r="N882" s="56"/>
      <c r="O882" s="56"/>
      <c r="P882" s="56"/>
      <c r="Q882" s="56"/>
      <c r="R882" s="56"/>
      <c r="S882" s="56"/>
      <c r="T882" s="56"/>
      <c r="U882" s="56"/>
      <c r="V882" s="56"/>
      <c r="W882" s="56"/>
      <c r="X882" s="56"/>
      <c r="Y882" s="56"/>
    </row>
    <row r="883">
      <c r="A883" s="56"/>
      <c r="B883" s="56"/>
      <c r="C883" s="56"/>
      <c r="D883" s="56"/>
      <c r="E883" s="56"/>
      <c r="F883" s="67"/>
      <c r="G883" s="67"/>
      <c r="H883" s="56"/>
      <c r="I883" s="56"/>
      <c r="J883" s="56"/>
      <c r="K883" s="56"/>
      <c r="L883" s="56"/>
      <c r="M883" s="56"/>
      <c r="N883" s="56"/>
      <c r="O883" s="56"/>
      <c r="P883" s="56"/>
      <c r="Q883" s="56"/>
      <c r="R883" s="56"/>
      <c r="S883" s="56"/>
      <c r="T883" s="56"/>
      <c r="U883" s="56"/>
      <c r="V883" s="56"/>
      <c r="W883" s="56"/>
      <c r="X883" s="56"/>
      <c r="Y883" s="56"/>
    </row>
    <row r="884">
      <c r="A884" s="56"/>
      <c r="B884" s="56"/>
      <c r="C884" s="56"/>
      <c r="D884" s="56"/>
      <c r="E884" s="56"/>
      <c r="F884" s="67"/>
      <c r="G884" s="67"/>
      <c r="H884" s="56"/>
      <c r="I884" s="56"/>
      <c r="J884" s="56"/>
      <c r="K884" s="56"/>
      <c r="L884" s="56"/>
      <c r="M884" s="56"/>
      <c r="N884" s="56"/>
      <c r="O884" s="56"/>
      <c r="P884" s="56"/>
      <c r="Q884" s="56"/>
      <c r="R884" s="56"/>
      <c r="S884" s="56"/>
      <c r="T884" s="56"/>
      <c r="U884" s="56"/>
      <c r="V884" s="56"/>
      <c r="W884" s="56"/>
      <c r="X884" s="56"/>
      <c r="Y884" s="56"/>
    </row>
    <row r="885">
      <c r="A885" s="56"/>
      <c r="B885" s="56"/>
      <c r="C885" s="56"/>
      <c r="D885" s="56"/>
      <c r="E885" s="56"/>
      <c r="F885" s="67"/>
      <c r="G885" s="67"/>
      <c r="H885" s="56"/>
      <c r="I885" s="56"/>
      <c r="J885" s="56"/>
      <c r="K885" s="56"/>
      <c r="L885" s="56"/>
      <c r="M885" s="56"/>
      <c r="N885" s="56"/>
      <c r="O885" s="56"/>
      <c r="P885" s="56"/>
      <c r="Q885" s="56"/>
      <c r="R885" s="56"/>
      <c r="S885" s="56"/>
      <c r="T885" s="56"/>
      <c r="U885" s="56"/>
      <c r="V885" s="56"/>
      <c r="W885" s="56"/>
      <c r="X885" s="56"/>
      <c r="Y885" s="56"/>
    </row>
    <row r="886">
      <c r="A886" s="56"/>
      <c r="B886" s="56"/>
      <c r="C886" s="56"/>
      <c r="D886" s="56"/>
      <c r="E886" s="56"/>
      <c r="F886" s="67"/>
      <c r="G886" s="67"/>
      <c r="H886" s="56"/>
      <c r="I886" s="56"/>
      <c r="J886" s="56"/>
      <c r="K886" s="56"/>
      <c r="L886" s="56"/>
      <c r="M886" s="56"/>
      <c r="N886" s="56"/>
      <c r="O886" s="56"/>
      <c r="P886" s="56"/>
      <c r="Q886" s="56"/>
      <c r="R886" s="56"/>
      <c r="S886" s="56"/>
      <c r="T886" s="56"/>
      <c r="U886" s="56"/>
      <c r="V886" s="56"/>
      <c r="W886" s="56"/>
      <c r="X886" s="56"/>
      <c r="Y886" s="56"/>
    </row>
    <row r="887">
      <c r="A887" s="56"/>
      <c r="B887" s="56"/>
      <c r="C887" s="56"/>
      <c r="D887" s="56"/>
      <c r="E887" s="56"/>
      <c r="F887" s="67"/>
      <c r="G887" s="67"/>
      <c r="H887" s="56"/>
      <c r="I887" s="56"/>
      <c r="J887" s="56"/>
      <c r="K887" s="56"/>
      <c r="L887" s="56"/>
      <c r="M887" s="56"/>
      <c r="N887" s="56"/>
      <c r="O887" s="56"/>
      <c r="P887" s="56"/>
      <c r="Q887" s="56"/>
      <c r="R887" s="56"/>
      <c r="S887" s="56"/>
      <c r="T887" s="56"/>
      <c r="U887" s="56"/>
      <c r="V887" s="56"/>
      <c r="W887" s="56"/>
      <c r="X887" s="56"/>
      <c r="Y887" s="56"/>
    </row>
    <row r="888">
      <c r="A888" s="56"/>
      <c r="B888" s="56"/>
      <c r="C888" s="56"/>
      <c r="D888" s="56"/>
      <c r="E888" s="56"/>
      <c r="F888" s="67"/>
      <c r="G888" s="67"/>
      <c r="H888" s="56"/>
      <c r="I888" s="56"/>
      <c r="J888" s="56"/>
      <c r="K888" s="56"/>
      <c r="L888" s="56"/>
      <c r="M888" s="56"/>
      <c r="N888" s="56"/>
      <c r="O888" s="56"/>
      <c r="P888" s="56"/>
      <c r="Q888" s="56"/>
      <c r="R888" s="56"/>
      <c r="S888" s="56"/>
      <c r="T888" s="56"/>
      <c r="U888" s="56"/>
      <c r="V888" s="56"/>
      <c r="W888" s="56"/>
      <c r="X888" s="56"/>
      <c r="Y888" s="56"/>
    </row>
    <row r="889">
      <c r="A889" s="56"/>
      <c r="B889" s="56"/>
      <c r="C889" s="56"/>
      <c r="D889" s="56"/>
      <c r="E889" s="56"/>
      <c r="F889" s="67"/>
      <c r="G889" s="67"/>
      <c r="H889" s="56"/>
      <c r="I889" s="56"/>
      <c r="J889" s="56"/>
      <c r="K889" s="56"/>
      <c r="L889" s="56"/>
      <c r="M889" s="56"/>
      <c r="N889" s="56"/>
      <c r="O889" s="56"/>
      <c r="P889" s="56"/>
      <c r="Q889" s="56"/>
      <c r="R889" s="56"/>
      <c r="S889" s="56"/>
      <c r="T889" s="56"/>
      <c r="U889" s="56"/>
      <c r="V889" s="56"/>
      <c r="W889" s="56"/>
      <c r="X889" s="56"/>
      <c r="Y889" s="56"/>
    </row>
    <row r="890">
      <c r="A890" s="56"/>
      <c r="B890" s="56"/>
      <c r="C890" s="56"/>
      <c r="D890" s="56"/>
      <c r="E890" s="56"/>
      <c r="F890" s="67"/>
      <c r="G890" s="67"/>
      <c r="H890" s="56"/>
      <c r="I890" s="56"/>
      <c r="J890" s="56"/>
      <c r="K890" s="56"/>
      <c r="L890" s="56"/>
      <c r="M890" s="56"/>
      <c r="N890" s="56"/>
      <c r="O890" s="56"/>
      <c r="P890" s="56"/>
      <c r="Q890" s="56"/>
      <c r="R890" s="56"/>
      <c r="S890" s="56"/>
      <c r="T890" s="56"/>
      <c r="U890" s="56"/>
      <c r="V890" s="56"/>
      <c r="W890" s="56"/>
      <c r="X890" s="56"/>
      <c r="Y890" s="56"/>
    </row>
    <row r="891">
      <c r="A891" s="56"/>
      <c r="B891" s="56"/>
      <c r="C891" s="56"/>
      <c r="D891" s="56"/>
      <c r="E891" s="56"/>
      <c r="F891" s="67"/>
      <c r="G891" s="67"/>
      <c r="H891" s="56"/>
      <c r="I891" s="56"/>
      <c r="J891" s="56"/>
      <c r="K891" s="56"/>
      <c r="L891" s="56"/>
      <c r="M891" s="56"/>
      <c r="N891" s="56"/>
      <c r="O891" s="56"/>
      <c r="P891" s="56"/>
      <c r="Q891" s="56"/>
      <c r="R891" s="56"/>
      <c r="S891" s="56"/>
      <c r="T891" s="56"/>
      <c r="U891" s="56"/>
      <c r="V891" s="56"/>
      <c r="W891" s="56"/>
      <c r="X891" s="56"/>
      <c r="Y891" s="56"/>
    </row>
    <row r="892">
      <c r="A892" s="56"/>
      <c r="B892" s="56"/>
      <c r="C892" s="56"/>
      <c r="D892" s="56"/>
      <c r="E892" s="56"/>
      <c r="F892" s="67"/>
      <c r="G892" s="67"/>
      <c r="H892" s="56"/>
      <c r="I892" s="56"/>
      <c r="J892" s="56"/>
      <c r="K892" s="56"/>
      <c r="L892" s="56"/>
      <c r="M892" s="56"/>
      <c r="N892" s="56"/>
      <c r="O892" s="56"/>
      <c r="P892" s="56"/>
      <c r="Q892" s="56"/>
      <c r="R892" s="56"/>
      <c r="S892" s="56"/>
      <c r="T892" s="56"/>
      <c r="U892" s="56"/>
      <c r="V892" s="56"/>
      <c r="W892" s="56"/>
      <c r="X892" s="56"/>
      <c r="Y892" s="56"/>
    </row>
    <row r="893">
      <c r="A893" s="56"/>
      <c r="B893" s="56"/>
      <c r="C893" s="56"/>
      <c r="D893" s="56"/>
      <c r="E893" s="56"/>
      <c r="F893" s="67"/>
      <c r="G893" s="67"/>
      <c r="H893" s="56"/>
      <c r="I893" s="56"/>
      <c r="J893" s="56"/>
      <c r="K893" s="56"/>
      <c r="L893" s="56"/>
      <c r="M893" s="56"/>
      <c r="N893" s="56"/>
      <c r="O893" s="56"/>
      <c r="P893" s="56"/>
      <c r="Q893" s="56"/>
      <c r="R893" s="56"/>
      <c r="S893" s="56"/>
      <c r="T893" s="56"/>
      <c r="U893" s="56"/>
      <c r="V893" s="56"/>
      <c r="W893" s="56"/>
      <c r="X893" s="56"/>
      <c r="Y893" s="56"/>
    </row>
    <row r="894">
      <c r="A894" s="56"/>
      <c r="B894" s="56"/>
      <c r="C894" s="56"/>
      <c r="D894" s="56"/>
      <c r="E894" s="56"/>
      <c r="F894" s="67"/>
      <c r="G894" s="67"/>
      <c r="H894" s="56"/>
      <c r="I894" s="56"/>
      <c r="J894" s="56"/>
      <c r="K894" s="56"/>
      <c r="L894" s="56"/>
      <c r="M894" s="56"/>
      <c r="N894" s="56"/>
      <c r="O894" s="56"/>
      <c r="P894" s="56"/>
      <c r="Q894" s="56"/>
      <c r="R894" s="56"/>
      <c r="S894" s="56"/>
      <c r="T894" s="56"/>
      <c r="U894" s="56"/>
      <c r="V894" s="56"/>
      <c r="W894" s="56"/>
      <c r="X894" s="56"/>
      <c r="Y894" s="56"/>
    </row>
    <row r="895">
      <c r="A895" s="56"/>
      <c r="B895" s="56"/>
      <c r="C895" s="56"/>
      <c r="D895" s="56"/>
      <c r="E895" s="56"/>
      <c r="F895" s="67"/>
      <c r="G895" s="67"/>
      <c r="H895" s="56"/>
      <c r="I895" s="56"/>
      <c r="J895" s="56"/>
      <c r="K895" s="56"/>
      <c r="L895" s="56"/>
      <c r="M895" s="56"/>
      <c r="N895" s="56"/>
      <c r="O895" s="56"/>
      <c r="P895" s="56"/>
      <c r="Q895" s="56"/>
      <c r="R895" s="56"/>
      <c r="S895" s="56"/>
      <c r="T895" s="56"/>
      <c r="U895" s="56"/>
      <c r="V895" s="56"/>
      <c r="W895" s="56"/>
      <c r="X895" s="56"/>
      <c r="Y895" s="56"/>
    </row>
    <row r="896">
      <c r="A896" s="56"/>
      <c r="B896" s="56"/>
      <c r="C896" s="56"/>
      <c r="D896" s="56"/>
      <c r="E896" s="56"/>
      <c r="F896" s="67"/>
      <c r="G896" s="67"/>
      <c r="H896" s="56"/>
      <c r="I896" s="56"/>
      <c r="J896" s="56"/>
      <c r="K896" s="56"/>
      <c r="L896" s="56"/>
      <c r="M896" s="56"/>
      <c r="N896" s="56"/>
      <c r="O896" s="56"/>
      <c r="P896" s="56"/>
      <c r="Q896" s="56"/>
      <c r="R896" s="56"/>
      <c r="S896" s="56"/>
      <c r="T896" s="56"/>
      <c r="U896" s="56"/>
      <c r="V896" s="56"/>
      <c r="W896" s="56"/>
      <c r="X896" s="56"/>
      <c r="Y896" s="56"/>
    </row>
    <row r="897">
      <c r="A897" s="56"/>
      <c r="B897" s="56"/>
      <c r="C897" s="56"/>
      <c r="D897" s="56"/>
      <c r="E897" s="56"/>
      <c r="F897" s="67"/>
      <c r="G897" s="67"/>
      <c r="H897" s="56"/>
      <c r="I897" s="56"/>
      <c r="J897" s="56"/>
      <c r="K897" s="56"/>
      <c r="L897" s="56"/>
      <c r="M897" s="56"/>
      <c r="N897" s="56"/>
      <c r="O897" s="56"/>
      <c r="P897" s="56"/>
      <c r="Q897" s="56"/>
      <c r="R897" s="56"/>
      <c r="S897" s="56"/>
      <c r="T897" s="56"/>
      <c r="U897" s="56"/>
      <c r="V897" s="56"/>
      <c r="W897" s="56"/>
      <c r="X897" s="56"/>
      <c r="Y897" s="56"/>
    </row>
    <row r="898">
      <c r="A898" s="56"/>
      <c r="B898" s="56"/>
      <c r="C898" s="56"/>
      <c r="D898" s="56"/>
      <c r="E898" s="56"/>
      <c r="F898" s="67"/>
      <c r="G898" s="67"/>
      <c r="H898" s="56"/>
      <c r="I898" s="56"/>
      <c r="J898" s="56"/>
      <c r="K898" s="56"/>
      <c r="L898" s="56"/>
      <c r="M898" s="56"/>
      <c r="N898" s="56"/>
      <c r="O898" s="56"/>
      <c r="P898" s="56"/>
      <c r="Q898" s="56"/>
      <c r="R898" s="56"/>
      <c r="S898" s="56"/>
      <c r="T898" s="56"/>
      <c r="U898" s="56"/>
      <c r="V898" s="56"/>
      <c r="W898" s="56"/>
      <c r="X898" s="56"/>
      <c r="Y898" s="56"/>
    </row>
    <row r="899">
      <c r="A899" s="56"/>
      <c r="B899" s="56"/>
      <c r="C899" s="56"/>
      <c r="D899" s="56"/>
      <c r="E899" s="56"/>
      <c r="F899" s="67"/>
      <c r="G899" s="67"/>
      <c r="H899" s="56"/>
      <c r="I899" s="56"/>
      <c r="J899" s="56"/>
      <c r="K899" s="56"/>
      <c r="L899" s="56"/>
      <c r="M899" s="56"/>
      <c r="N899" s="56"/>
      <c r="O899" s="56"/>
      <c r="P899" s="56"/>
      <c r="Q899" s="56"/>
      <c r="R899" s="56"/>
      <c r="S899" s="56"/>
      <c r="T899" s="56"/>
      <c r="U899" s="56"/>
      <c r="V899" s="56"/>
      <c r="W899" s="56"/>
      <c r="X899" s="56"/>
      <c r="Y899" s="56"/>
    </row>
    <row r="900">
      <c r="A900" s="56"/>
      <c r="B900" s="56"/>
      <c r="C900" s="56"/>
      <c r="D900" s="56"/>
      <c r="E900" s="56"/>
      <c r="F900" s="67"/>
      <c r="G900" s="67"/>
      <c r="H900" s="56"/>
      <c r="I900" s="56"/>
      <c r="J900" s="56"/>
      <c r="K900" s="56"/>
      <c r="L900" s="56"/>
      <c r="M900" s="56"/>
      <c r="N900" s="56"/>
      <c r="O900" s="56"/>
      <c r="P900" s="56"/>
      <c r="Q900" s="56"/>
      <c r="R900" s="56"/>
      <c r="S900" s="56"/>
      <c r="T900" s="56"/>
      <c r="U900" s="56"/>
      <c r="V900" s="56"/>
      <c r="W900" s="56"/>
      <c r="X900" s="56"/>
      <c r="Y900" s="56"/>
    </row>
    <row r="901">
      <c r="A901" s="56"/>
      <c r="B901" s="56"/>
      <c r="C901" s="56"/>
      <c r="D901" s="56"/>
      <c r="E901" s="56"/>
      <c r="F901" s="67"/>
      <c r="G901" s="67"/>
      <c r="H901" s="56"/>
      <c r="I901" s="56"/>
      <c r="J901" s="56"/>
      <c r="K901" s="56"/>
      <c r="L901" s="56"/>
      <c r="M901" s="56"/>
      <c r="N901" s="56"/>
      <c r="O901" s="56"/>
      <c r="P901" s="56"/>
      <c r="Q901" s="56"/>
      <c r="R901" s="56"/>
      <c r="S901" s="56"/>
      <c r="T901" s="56"/>
      <c r="U901" s="56"/>
      <c r="V901" s="56"/>
      <c r="W901" s="56"/>
      <c r="X901" s="56"/>
      <c r="Y901" s="56"/>
    </row>
    <row r="902">
      <c r="A902" s="56"/>
      <c r="B902" s="56"/>
      <c r="C902" s="56"/>
      <c r="D902" s="56"/>
      <c r="E902" s="56"/>
      <c r="F902" s="67"/>
      <c r="G902" s="67"/>
      <c r="H902" s="56"/>
      <c r="I902" s="56"/>
      <c r="J902" s="56"/>
      <c r="K902" s="56"/>
      <c r="L902" s="56"/>
      <c r="M902" s="56"/>
      <c r="N902" s="56"/>
      <c r="O902" s="56"/>
      <c r="P902" s="56"/>
      <c r="Q902" s="56"/>
      <c r="R902" s="56"/>
      <c r="S902" s="56"/>
      <c r="T902" s="56"/>
      <c r="U902" s="56"/>
      <c r="V902" s="56"/>
      <c r="W902" s="56"/>
      <c r="X902" s="56"/>
      <c r="Y902" s="56"/>
    </row>
    <row r="903">
      <c r="A903" s="56"/>
      <c r="B903" s="56"/>
      <c r="C903" s="56"/>
      <c r="D903" s="56"/>
      <c r="E903" s="56"/>
      <c r="F903" s="67"/>
      <c r="G903" s="67"/>
      <c r="H903" s="56"/>
      <c r="I903" s="56"/>
      <c r="J903" s="56"/>
      <c r="K903" s="56"/>
      <c r="L903" s="56"/>
      <c r="M903" s="56"/>
      <c r="N903" s="56"/>
      <c r="O903" s="56"/>
      <c r="P903" s="56"/>
      <c r="Q903" s="56"/>
      <c r="R903" s="56"/>
      <c r="S903" s="56"/>
      <c r="T903" s="56"/>
      <c r="U903" s="56"/>
      <c r="V903" s="56"/>
      <c r="W903" s="56"/>
      <c r="X903" s="56"/>
      <c r="Y903" s="56"/>
    </row>
    <row r="904">
      <c r="A904" s="56"/>
      <c r="B904" s="56"/>
      <c r="C904" s="56"/>
      <c r="D904" s="56"/>
      <c r="E904" s="56"/>
      <c r="F904" s="67"/>
      <c r="G904" s="67"/>
      <c r="H904" s="56"/>
      <c r="I904" s="56"/>
      <c r="J904" s="56"/>
      <c r="K904" s="56"/>
      <c r="L904" s="56"/>
      <c r="M904" s="56"/>
      <c r="N904" s="56"/>
      <c r="O904" s="56"/>
      <c r="P904" s="56"/>
      <c r="Q904" s="56"/>
      <c r="R904" s="56"/>
      <c r="S904" s="56"/>
      <c r="T904" s="56"/>
      <c r="U904" s="56"/>
      <c r="V904" s="56"/>
      <c r="W904" s="56"/>
      <c r="X904" s="56"/>
      <c r="Y904" s="56"/>
    </row>
    <row r="905">
      <c r="A905" s="56"/>
      <c r="B905" s="56"/>
      <c r="C905" s="56"/>
      <c r="D905" s="56"/>
      <c r="E905" s="56"/>
      <c r="F905" s="67"/>
      <c r="G905" s="67"/>
      <c r="H905" s="56"/>
      <c r="I905" s="56"/>
      <c r="J905" s="56"/>
      <c r="K905" s="56"/>
      <c r="L905" s="56"/>
      <c r="M905" s="56"/>
      <c r="N905" s="56"/>
      <c r="O905" s="56"/>
      <c r="P905" s="56"/>
      <c r="Q905" s="56"/>
      <c r="R905" s="56"/>
      <c r="S905" s="56"/>
      <c r="T905" s="56"/>
      <c r="U905" s="56"/>
      <c r="V905" s="56"/>
      <c r="W905" s="56"/>
      <c r="X905" s="56"/>
      <c r="Y905" s="56"/>
    </row>
    <row r="906">
      <c r="A906" s="56"/>
      <c r="B906" s="56"/>
      <c r="C906" s="56"/>
      <c r="D906" s="56"/>
      <c r="E906" s="56"/>
      <c r="F906" s="67"/>
      <c r="G906" s="67"/>
      <c r="H906" s="56"/>
      <c r="I906" s="56"/>
      <c r="J906" s="56"/>
      <c r="K906" s="56"/>
      <c r="L906" s="56"/>
      <c r="M906" s="56"/>
      <c r="N906" s="56"/>
      <c r="O906" s="56"/>
      <c r="P906" s="56"/>
      <c r="Q906" s="56"/>
      <c r="R906" s="56"/>
      <c r="S906" s="56"/>
      <c r="T906" s="56"/>
      <c r="U906" s="56"/>
      <c r="V906" s="56"/>
      <c r="W906" s="56"/>
      <c r="X906" s="56"/>
      <c r="Y906" s="56"/>
    </row>
    <row r="907">
      <c r="A907" s="56"/>
      <c r="B907" s="56"/>
      <c r="C907" s="56"/>
      <c r="D907" s="56"/>
      <c r="E907" s="56"/>
      <c r="F907" s="67"/>
      <c r="G907" s="67"/>
      <c r="H907" s="56"/>
      <c r="I907" s="56"/>
      <c r="J907" s="56"/>
      <c r="K907" s="56"/>
      <c r="L907" s="56"/>
      <c r="M907" s="56"/>
      <c r="N907" s="56"/>
      <c r="O907" s="56"/>
      <c r="P907" s="56"/>
      <c r="Q907" s="56"/>
      <c r="R907" s="56"/>
      <c r="S907" s="56"/>
      <c r="T907" s="56"/>
      <c r="U907" s="56"/>
      <c r="V907" s="56"/>
      <c r="W907" s="56"/>
      <c r="X907" s="56"/>
      <c r="Y907" s="56"/>
    </row>
    <row r="908">
      <c r="A908" s="56"/>
      <c r="B908" s="56"/>
      <c r="C908" s="56"/>
      <c r="D908" s="56"/>
      <c r="E908" s="56"/>
      <c r="F908" s="67"/>
      <c r="G908" s="67"/>
      <c r="H908" s="56"/>
      <c r="I908" s="56"/>
      <c r="J908" s="56"/>
      <c r="K908" s="56"/>
      <c r="L908" s="56"/>
      <c r="M908" s="56"/>
      <c r="N908" s="56"/>
      <c r="O908" s="56"/>
      <c r="P908" s="56"/>
      <c r="Q908" s="56"/>
      <c r="R908" s="56"/>
      <c r="S908" s="56"/>
      <c r="T908" s="56"/>
      <c r="U908" s="56"/>
      <c r="V908" s="56"/>
      <c r="W908" s="56"/>
      <c r="X908" s="56"/>
      <c r="Y908" s="56"/>
    </row>
    <row r="909">
      <c r="A909" s="56"/>
      <c r="B909" s="56"/>
      <c r="C909" s="56"/>
      <c r="D909" s="56"/>
      <c r="E909" s="56"/>
      <c r="F909" s="67"/>
      <c r="G909" s="67"/>
      <c r="H909" s="56"/>
      <c r="I909" s="56"/>
      <c r="J909" s="56"/>
      <c r="K909" s="56"/>
      <c r="L909" s="56"/>
      <c r="M909" s="56"/>
      <c r="N909" s="56"/>
      <c r="O909" s="56"/>
      <c r="P909" s="56"/>
      <c r="Q909" s="56"/>
      <c r="R909" s="56"/>
      <c r="S909" s="56"/>
      <c r="T909" s="56"/>
      <c r="U909" s="56"/>
      <c r="V909" s="56"/>
      <c r="W909" s="56"/>
      <c r="X909" s="56"/>
      <c r="Y909" s="56"/>
    </row>
    <row r="910">
      <c r="A910" s="56"/>
      <c r="B910" s="56"/>
      <c r="C910" s="56"/>
      <c r="D910" s="56"/>
      <c r="E910" s="56"/>
      <c r="F910" s="67"/>
      <c r="G910" s="67"/>
      <c r="H910" s="56"/>
      <c r="I910" s="56"/>
      <c r="J910" s="56"/>
      <c r="K910" s="56"/>
      <c r="L910" s="56"/>
      <c r="M910" s="56"/>
      <c r="N910" s="56"/>
      <c r="O910" s="56"/>
      <c r="P910" s="56"/>
      <c r="Q910" s="56"/>
      <c r="R910" s="56"/>
      <c r="S910" s="56"/>
      <c r="T910" s="56"/>
      <c r="U910" s="56"/>
      <c r="V910" s="56"/>
      <c r="W910" s="56"/>
      <c r="X910" s="56"/>
      <c r="Y910" s="56"/>
    </row>
    <row r="911">
      <c r="A911" s="56"/>
      <c r="B911" s="56"/>
      <c r="C911" s="56"/>
      <c r="D911" s="56"/>
      <c r="E911" s="56"/>
      <c r="F911" s="67"/>
      <c r="G911" s="67"/>
      <c r="H911" s="56"/>
      <c r="I911" s="56"/>
      <c r="J911" s="56"/>
      <c r="K911" s="56"/>
      <c r="L911" s="56"/>
      <c r="M911" s="56"/>
      <c r="N911" s="56"/>
      <c r="O911" s="56"/>
      <c r="P911" s="56"/>
      <c r="Q911" s="56"/>
      <c r="R911" s="56"/>
      <c r="S911" s="56"/>
      <c r="T911" s="56"/>
      <c r="U911" s="56"/>
      <c r="V911" s="56"/>
      <c r="W911" s="56"/>
      <c r="X911" s="56"/>
      <c r="Y911" s="56"/>
    </row>
    <row r="912">
      <c r="A912" s="56"/>
      <c r="B912" s="56"/>
      <c r="C912" s="56"/>
      <c r="D912" s="56"/>
      <c r="E912" s="56"/>
      <c r="F912" s="67"/>
      <c r="G912" s="67"/>
      <c r="H912" s="56"/>
      <c r="I912" s="56"/>
      <c r="J912" s="56"/>
      <c r="K912" s="56"/>
      <c r="L912" s="56"/>
      <c r="M912" s="56"/>
      <c r="N912" s="56"/>
      <c r="O912" s="56"/>
      <c r="P912" s="56"/>
      <c r="Q912" s="56"/>
      <c r="R912" s="56"/>
      <c r="S912" s="56"/>
      <c r="T912" s="56"/>
      <c r="U912" s="56"/>
      <c r="V912" s="56"/>
      <c r="W912" s="56"/>
      <c r="X912" s="56"/>
      <c r="Y912" s="56"/>
    </row>
    <row r="913">
      <c r="A913" s="56"/>
      <c r="B913" s="56"/>
      <c r="C913" s="56"/>
      <c r="D913" s="56"/>
      <c r="E913" s="56"/>
      <c r="F913" s="67"/>
      <c r="G913" s="67"/>
      <c r="H913" s="56"/>
      <c r="I913" s="56"/>
      <c r="J913" s="56"/>
      <c r="K913" s="56"/>
      <c r="L913" s="56"/>
      <c r="M913" s="56"/>
      <c r="N913" s="56"/>
      <c r="O913" s="56"/>
      <c r="P913" s="56"/>
      <c r="Q913" s="56"/>
      <c r="R913" s="56"/>
      <c r="S913" s="56"/>
      <c r="T913" s="56"/>
      <c r="U913" s="56"/>
      <c r="V913" s="56"/>
      <c r="W913" s="56"/>
      <c r="X913" s="56"/>
      <c r="Y913" s="56"/>
    </row>
    <row r="914">
      <c r="A914" s="56"/>
      <c r="B914" s="56"/>
      <c r="C914" s="56"/>
      <c r="D914" s="56"/>
      <c r="E914" s="56"/>
      <c r="F914" s="67"/>
      <c r="G914" s="67"/>
      <c r="H914" s="56"/>
      <c r="I914" s="56"/>
      <c r="J914" s="56"/>
      <c r="K914" s="56"/>
      <c r="L914" s="56"/>
      <c r="M914" s="56"/>
      <c r="N914" s="56"/>
      <c r="O914" s="56"/>
      <c r="P914" s="56"/>
      <c r="Q914" s="56"/>
      <c r="R914" s="56"/>
      <c r="S914" s="56"/>
      <c r="T914" s="56"/>
      <c r="U914" s="56"/>
      <c r="V914" s="56"/>
      <c r="W914" s="56"/>
      <c r="X914" s="56"/>
      <c r="Y914" s="56"/>
    </row>
    <row r="915">
      <c r="A915" s="56"/>
      <c r="B915" s="56"/>
      <c r="C915" s="56"/>
      <c r="D915" s="56"/>
      <c r="E915" s="56"/>
      <c r="F915" s="67"/>
      <c r="G915" s="67"/>
      <c r="H915" s="56"/>
      <c r="I915" s="56"/>
      <c r="J915" s="56"/>
      <c r="K915" s="56"/>
      <c r="L915" s="56"/>
      <c r="M915" s="56"/>
      <c r="N915" s="56"/>
      <c r="O915" s="56"/>
      <c r="P915" s="56"/>
      <c r="Q915" s="56"/>
      <c r="R915" s="56"/>
      <c r="S915" s="56"/>
      <c r="T915" s="56"/>
      <c r="U915" s="56"/>
      <c r="V915" s="56"/>
      <c r="W915" s="56"/>
      <c r="X915" s="56"/>
      <c r="Y915" s="56"/>
    </row>
    <row r="916">
      <c r="A916" s="56"/>
      <c r="B916" s="56"/>
      <c r="C916" s="56"/>
      <c r="D916" s="56"/>
      <c r="E916" s="56"/>
      <c r="F916" s="67"/>
      <c r="G916" s="67"/>
      <c r="H916" s="56"/>
      <c r="I916" s="56"/>
      <c r="J916" s="56"/>
      <c r="K916" s="56"/>
      <c r="L916" s="56"/>
      <c r="M916" s="56"/>
      <c r="N916" s="56"/>
      <c r="O916" s="56"/>
      <c r="P916" s="56"/>
      <c r="Q916" s="56"/>
      <c r="R916" s="56"/>
      <c r="S916" s="56"/>
      <c r="T916" s="56"/>
      <c r="U916" s="56"/>
      <c r="V916" s="56"/>
      <c r="W916" s="56"/>
      <c r="X916" s="56"/>
      <c r="Y916" s="56"/>
    </row>
    <row r="917">
      <c r="A917" s="56"/>
      <c r="B917" s="56"/>
      <c r="C917" s="56"/>
      <c r="D917" s="56"/>
      <c r="E917" s="56"/>
      <c r="F917" s="67"/>
      <c r="G917" s="67"/>
      <c r="H917" s="56"/>
      <c r="I917" s="56"/>
      <c r="J917" s="56"/>
      <c r="K917" s="56"/>
      <c r="L917" s="56"/>
      <c r="M917" s="56"/>
      <c r="N917" s="56"/>
      <c r="O917" s="56"/>
      <c r="P917" s="56"/>
      <c r="Q917" s="56"/>
      <c r="R917" s="56"/>
      <c r="S917" s="56"/>
      <c r="T917" s="56"/>
      <c r="U917" s="56"/>
      <c r="V917" s="56"/>
      <c r="W917" s="56"/>
      <c r="X917" s="56"/>
      <c r="Y917" s="56"/>
    </row>
    <row r="918">
      <c r="A918" s="56"/>
      <c r="B918" s="56"/>
      <c r="C918" s="56"/>
      <c r="D918" s="56"/>
      <c r="E918" s="56"/>
      <c r="F918" s="67"/>
      <c r="G918" s="67"/>
      <c r="H918" s="56"/>
      <c r="I918" s="56"/>
      <c r="J918" s="56"/>
      <c r="K918" s="56"/>
      <c r="L918" s="56"/>
      <c r="M918" s="56"/>
      <c r="N918" s="56"/>
      <c r="O918" s="56"/>
      <c r="P918" s="56"/>
      <c r="Q918" s="56"/>
      <c r="R918" s="56"/>
      <c r="S918" s="56"/>
      <c r="T918" s="56"/>
      <c r="U918" s="56"/>
      <c r="V918" s="56"/>
      <c r="W918" s="56"/>
      <c r="X918" s="56"/>
      <c r="Y918" s="56"/>
    </row>
    <row r="919">
      <c r="A919" s="56"/>
      <c r="B919" s="56"/>
      <c r="C919" s="56"/>
      <c r="D919" s="56"/>
      <c r="E919" s="56"/>
      <c r="F919" s="67"/>
      <c r="G919" s="67"/>
      <c r="H919" s="56"/>
      <c r="I919" s="56"/>
      <c r="J919" s="56"/>
      <c r="K919" s="56"/>
      <c r="L919" s="56"/>
      <c r="M919" s="56"/>
      <c r="N919" s="56"/>
      <c r="O919" s="56"/>
      <c r="P919" s="56"/>
      <c r="Q919" s="56"/>
      <c r="R919" s="56"/>
      <c r="S919" s="56"/>
      <c r="T919" s="56"/>
      <c r="U919" s="56"/>
      <c r="V919" s="56"/>
      <c r="W919" s="56"/>
      <c r="X919" s="56"/>
      <c r="Y919" s="56"/>
    </row>
    <row r="920">
      <c r="A920" s="56"/>
      <c r="B920" s="56"/>
      <c r="C920" s="56"/>
      <c r="D920" s="56"/>
      <c r="E920" s="56"/>
      <c r="F920" s="67"/>
      <c r="G920" s="67"/>
      <c r="H920" s="56"/>
      <c r="I920" s="56"/>
      <c r="J920" s="56"/>
      <c r="K920" s="56"/>
      <c r="L920" s="56"/>
      <c r="M920" s="56"/>
      <c r="N920" s="56"/>
      <c r="O920" s="56"/>
      <c r="P920" s="56"/>
      <c r="Q920" s="56"/>
      <c r="R920" s="56"/>
      <c r="S920" s="56"/>
      <c r="T920" s="56"/>
      <c r="U920" s="56"/>
      <c r="V920" s="56"/>
      <c r="W920" s="56"/>
      <c r="X920" s="56"/>
      <c r="Y920" s="56"/>
    </row>
    <row r="921">
      <c r="A921" s="56"/>
      <c r="B921" s="56"/>
      <c r="C921" s="56"/>
      <c r="D921" s="56"/>
      <c r="E921" s="56"/>
      <c r="F921" s="67"/>
      <c r="G921" s="67"/>
      <c r="H921" s="56"/>
      <c r="I921" s="56"/>
      <c r="J921" s="56"/>
      <c r="K921" s="56"/>
      <c r="L921" s="56"/>
      <c r="M921" s="56"/>
      <c r="N921" s="56"/>
      <c r="O921" s="56"/>
      <c r="P921" s="56"/>
      <c r="Q921" s="56"/>
      <c r="R921" s="56"/>
      <c r="S921" s="56"/>
      <c r="T921" s="56"/>
      <c r="U921" s="56"/>
      <c r="V921" s="56"/>
      <c r="W921" s="56"/>
      <c r="X921" s="56"/>
      <c r="Y921" s="56"/>
    </row>
    <row r="922">
      <c r="A922" s="56"/>
      <c r="B922" s="56"/>
      <c r="C922" s="56"/>
      <c r="D922" s="56"/>
      <c r="E922" s="56"/>
      <c r="F922" s="67"/>
      <c r="G922" s="67"/>
      <c r="H922" s="56"/>
      <c r="I922" s="56"/>
      <c r="J922" s="56"/>
      <c r="K922" s="56"/>
      <c r="L922" s="56"/>
      <c r="M922" s="56"/>
      <c r="N922" s="56"/>
      <c r="O922" s="56"/>
      <c r="P922" s="56"/>
      <c r="Q922" s="56"/>
      <c r="R922" s="56"/>
      <c r="S922" s="56"/>
      <c r="T922" s="56"/>
      <c r="U922" s="56"/>
      <c r="V922" s="56"/>
      <c r="W922" s="56"/>
      <c r="X922" s="56"/>
      <c r="Y922" s="56"/>
    </row>
    <row r="923">
      <c r="A923" s="56"/>
      <c r="B923" s="56"/>
      <c r="C923" s="56"/>
      <c r="D923" s="56"/>
      <c r="E923" s="56"/>
      <c r="F923" s="67"/>
      <c r="G923" s="67"/>
      <c r="H923" s="56"/>
      <c r="I923" s="56"/>
      <c r="J923" s="56"/>
      <c r="K923" s="56"/>
      <c r="L923" s="56"/>
      <c r="M923" s="56"/>
      <c r="N923" s="56"/>
      <c r="O923" s="56"/>
      <c r="P923" s="56"/>
      <c r="Q923" s="56"/>
      <c r="R923" s="56"/>
      <c r="S923" s="56"/>
      <c r="T923" s="56"/>
      <c r="U923" s="56"/>
      <c r="V923" s="56"/>
      <c r="W923" s="56"/>
      <c r="X923" s="56"/>
      <c r="Y923" s="56"/>
    </row>
    <row r="924">
      <c r="A924" s="56"/>
      <c r="B924" s="56"/>
      <c r="C924" s="56"/>
      <c r="D924" s="56"/>
      <c r="E924" s="56"/>
      <c r="F924" s="67"/>
      <c r="G924" s="67"/>
      <c r="H924" s="56"/>
      <c r="I924" s="56"/>
      <c r="J924" s="56"/>
      <c r="K924" s="56"/>
      <c r="L924" s="56"/>
      <c r="M924" s="56"/>
      <c r="N924" s="56"/>
      <c r="O924" s="56"/>
      <c r="P924" s="56"/>
      <c r="Q924" s="56"/>
      <c r="R924" s="56"/>
      <c r="S924" s="56"/>
      <c r="T924" s="56"/>
      <c r="U924" s="56"/>
      <c r="V924" s="56"/>
      <c r="W924" s="56"/>
      <c r="X924" s="56"/>
      <c r="Y924" s="56"/>
    </row>
    <row r="925">
      <c r="A925" s="56"/>
      <c r="B925" s="56"/>
      <c r="C925" s="56"/>
      <c r="D925" s="56"/>
      <c r="E925" s="56"/>
      <c r="F925" s="67"/>
      <c r="G925" s="67"/>
      <c r="H925" s="56"/>
      <c r="I925" s="56"/>
      <c r="J925" s="56"/>
      <c r="K925" s="56"/>
      <c r="L925" s="56"/>
      <c r="M925" s="56"/>
      <c r="N925" s="56"/>
      <c r="O925" s="56"/>
      <c r="P925" s="56"/>
      <c r="Q925" s="56"/>
      <c r="R925" s="56"/>
      <c r="S925" s="56"/>
      <c r="T925" s="56"/>
      <c r="U925" s="56"/>
      <c r="V925" s="56"/>
      <c r="W925" s="56"/>
      <c r="X925" s="56"/>
      <c r="Y925" s="56"/>
    </row>
    <row r="926">
      <c r="A926" s="56"/>
      <c r="B926" s="56"/>
      <c r="C926" s="56"/>
      <c r="D926" s="56"/>
      <c r="E926" s="56"/>
      <c r="F926" s="67"/>
      <c r="G926" s="67"/>
      <c r="H926" s="56"/>
      <c r="I926" s="56"/>
      <c r="J926" s="56"/>
      <c r="K926" s="56"/>
      <c r="L926" s="56"/>
      <c r="M926" s="56"/>
      <c r="N926" s="56"/>
      <c r="O926" s="56"/>
      <c r="P926" s="56"/>
      <c r="Q926" s="56"/>
      <c r="R926" s="56"/>
      <c r="S926" s="56"/>
      <c r="T926" s="56"/>
      <c r="U926" s="56"/>
      <c r="V926" s="56"/>
      <c r="W926" s="56"/>
      <c r="X926" s="56"/>
      <c r="Y926" s="56"/>
    </row>
    <row r="927">
      <c r="A927" s="56"/>
      <c r="B927" s="56"/>
      <c r="C927" s="56"/>
      <c r="D927" s="56"/>
      <c r="E927" s="56"/>
      <c r="F927" s="67"/>
      <c r="G927" s="67"/>
      <c r="H927" s="56"/>
      <c r="I927" s="56"/>
      <c r="J927" s="56"/>
      <c r="K927" s="56"/>
      <c r="L927" s="56"/>
      <c r="M927" s="56"/>
      <c r="N927" s="56"/>
      <c r="O927" s="56"/>
      <c r="P927" s="56"/>
      <c r="Q927" s="56"/>
      <c r="R927" s="56"/>
      <c r="S927" s="56"/>
      <c r="T927" s="56"/>
      <c r="U927" s="56"/>
      <c r="V927" s="56"/>
      <c r="W927" s="56"/>
      <c r="X927" s="56"/>
      <c r="Y927" s="56"/>
    </row>
    <row r="928">
      <c r="A928" s="56"/>
      <c r="B928" s="56"/>
      <c r="C928" s="56"/>
      <c r="D928" s="56"/>
      <c r="E928" s="56"/>
      <c r="F928" s="67"/>
      <c r="G928" s="67"/>
      <c r="H928" s="56"/>
      <c r="I928" s="56"/>
      <c r="J928" s="56"/>
      <c r="K928" s="56"/>
      <c r="L928" s="56"/>
      <c r="M928" s="56"/>
      <c r="N928" s="56"/>
      <c r="O928" s="56"/>
      <c r="P928" s="56"/>
      <c r="Q928" s="56"/>
      <c r="R928" s="56"/>
      <c r="S928" s="56"/>
      <c r="T928" s="56"/>
      <c r="U928" s="56"/>
      <c r="V928" s="56"/>
      <c r="W928" s="56"/>
      <c r="X928" s="56"/>
      <c r="Y928" s="56"/>
    </row>
    <row r="929">
      <c r="A929" s="56"/>
      <c r="B929" s="56"/>
      <c r="C929" s="56"/>
      <c r="D929" s="56"/>
      <c r="E929" s="56"/>
      <c r="F929" s="67"/>
      <c r="G929" s="67"/>
      <c r="H929" s="56"/>
      <c r="I929" s="56"/>
      <c r="J929" s="56"/>
      <c r="K929" s="56"/>
      <c r="L929" s="56"/>
      <c r="M929" s="56"/>
      <c r="N929" s="56"/>
      <c r="O929" s="56"/>
      <c r="P929" s="56"/>
      <c r="Q929" s="56"/>
      <c r="R929" s="56"/>
      <c r="S929" s="56"/>
      <c r="T929" s="56"/>
      <c r="U929" s="56"/>
      <c r="V929" s="56"/>
      <c r="W929" s="56"/>
      <c r="X929" s="56"/>
      <c r="Y929" s="56"/>
    </row>
    <row r="930">
      <c r="A930" s="56"/>
      <c r="B930" s="56"/>
      <c r="C930" s="56"/>
      <c r="D930" s="56"/>
      <c r="E930" s="56"/>
      <c r="F930" s="67"/>
      <c r="G930" s="67"/>
      <c r="H930" s="56"/>
      <c r="I930" s="56"/>
      <c r="J930" s="56"/>
      <c r="K930" s="56"/>
      <c r="L930" s="56"/>
      <c r="M930" s="56"/>
      <c r="N930" s="56"/>
      <c r="O930" s="56"/>
      <c r="P930" s="56"/>
      <c r="Q930" s="56"/>
      <c r="R930" s="56"/>
      <c r="S930" s="56"/>
      <c r="T930" s="56"/>
      <c r="U930" s="56"/>
      <c r="V930" s="56"/>
      <c r="W930" s="56"/>
      <c r="X930" s="56"/>
      <c r="Y930" s="56"/>
    </row>
    <row r="931">
      <c r="A931" s="56"/>
      <c r="B931" s="56"/>
      <c r="C931" s="56"/>
      <c r="D931" s="56"/>
      <c r="E931" s="56"/>
      <c r="F931" s="67"/>
      <c r="G931" s="67"/>
      <c r="H931" s="56"/>
      <c r="I931" s="56"/>
      <c r="J931" s="56"/>
      <c r="K931" s="56"/>
      <c r="L931" s="56"/>
      <c r="M931" s="56"/>
      <c r="N931" s="56"/>
      <c r="O931" s="56"/>
      <c r="P931" s="56"/>
      <c r="Q931" s="56"/>
      <c r="R931" s="56"/>
      <c r="S931" s="56"/>
      <c r="T931" s="56"/>
      <c r="U931" s="56"/>
      <c r="V931" s="56"/>
      <c r="W931" s="56"/>
      <c r="X931" s="56"/>
      <c r="Y931" s="56"/>
    </row>
    <row r="932">
      <c r="A932" s="56"/>
      <c r="B932" s="56"/>
      <c r="C932" s="56"/>
      <c r="D932" s="56"/>
      <c r="E932" s="56"/>
      <c r="F932" s="67"/>
      <c r="G932" s="67"/>
      <c r="H932" s="56"/>
      <c r="I932" s="56"/>
      <c r="J932" s="56"/>
      <c r="K932" s="56"/>
      <c r="L932" s="56"/>
      <c r="M932" s="56"/>
      <c r="N932" s="56"/>
      <c r="O932" s="56"/>
      <c r="P932" s="56"/>
      <c r="Q932" s="56"/>
      <c r="R932" s="56"/>
      <c r="S932" s="56"/>
      <c r="T932" s="56"/>
      <c r="U932" s="56"/>
      <c r="V932" s="56"/>
      <c r="W932" s="56"/>
      <c r="X932" s="56"/>
      <c r="Y932" s="56"/>
    </row>
    <row r="933">
      <c r="A933" s="56"/>
      <c r="B933" s="56"/>
      <c r="C933" s="56"/>
      <c r="D933" s="56"/>
      <c r="E933" s="56"/>
      <c r="F933" s="67"/>
      <c r="G933" s="67"/>
      <c r="H933" s="56"/>
      <c r="I933" s="56"/>
      <c r="J933" s="56"/>
      <c r="K933" s="56"/>
      <c r="L933" s="56"/>
      <c r="M933" s="56"/>
      <c r="N933" s="56"/>
      <c r="O933" s="56"/>
      <c r="P933" s="56"/>
      <c r="Q933" s="56"/>
      <c r="R933" s="56"/>
      <c r="S933" s="56"/>
      <c r="T933" s="56"/>
      <c r="U933" s="56"/>
      <c r="V933" s="56"/>
      <c r="W933" s="56"/>
      <c r="X933" s="56"/>
      <c r="Y933" s="56"/>
    </row>
    <row r="934">
      <c r="A934" s="56"/>
      <c r="B934" s="56"/>
      <c r="C934" s="56"/>
      <c r="D934" s="56"/>
      <c r="E934" s="56"/>
      <c r="F934" s="67"/>
      <c r="G934" s="67"/>
      <c r="H934" s="56"/>
      <c r="I934" s="56"/>
      <c r="J934" s="56"/>
      <c r="K934" s="56"/>
      <c r="L934" s="56"/>
      <c r="M934" s="56"/>
      <c r="N934" s="56"/>
      <c r="O934" s="56"/>
      <c r="P934" s="56"/>
      <c r="Q934" s="56"/>
      <c r="R934" s="56"/>
      <c r="S934" s="56"/>
      <c r="T934" s="56"/>
      <c r="U934" s="56"/>
      <c r="V934" s="56"/>
      <c r="W934" s="56"/>
      <c r="X934" s="56"/>
      <c r="Y934" s="56"/>
    </row>
    <row r="935">
      <c r="A935" s="56"/>
      <c r="B935" s="56"/>
      <c r="C935" s="56"/>
      <c r="D935" s="56"/>
      <c r="E935" s="56"/>
      <c r="F935" s="67"/>
      <c r="G935" s="67"/>
      <c r="H935" s="56"/>
      <c r="I935" s="56"/>
      <c r="J935" s="56"/>
      <c r="K935" s="56"/>
      <c r="L935" s="56"/>
      <c r="M935" s="56"/>
      <c r="N935" s="56"/>
      <c r="O935" s="56"/>
      <c r="P935" s="56"/>
      <c r="Q935" s="56"/>
      <c r="R935" s="56"/>
      <c r="S935" s="56"/>
      <c r="T935" s="56"/>
      <c r="U935" s="56"/>
      <c r="V935" s="56"/>
      <c r="W935" s="56"/>
      <c r="X935" s="56"/>
      <c r="Y935" s="56"/>
    </row>
    <row r="936">
      <c r="A936" s="56"/>
      <c r="B936" s="56"/>
      <c r="C936" s="56"/>
      <c r="D936" s="56"/>
      <c r="E936" s="56"/>
      <c r="F936" s="67"/>
      <c r="G936" s="67"/>
      <c r="H936" s="56"/>
      <c r="I936" s="56"/>
      <c r="J936" s="56"/>
      <c r="K936" s="56"/>
      <c r="L936" s="56"/>
      <c r="M936" s="56"/>
      <c r="N936" s="56"/>
      <c r="O936" s="56"/>
      <c r="P936" s="56"/>
      <c r="Q936" s="56"/>
      <c r="R936" s="56"/>
      <c r="S936" s="56"/>
      <c r="T936" s="56"/>
      <c r="U936" s="56"/>
      <c r="V936" s="56"/>
      <c r="W936" s="56"/>
      <c r="X936" s="56"/>
      <c r="Y936" s="56"/>
    </row>
    <row r="937">
      <c r="A937" s="56"/>
      <c r="B937" s="56"/>
      <c r="C937" s="56"/>
      <c r="D937" s="56"/>
      <c r="E937" s="56"/>
      <c r="F937" s="67"/>
      <c r="G937" s="67"/>
      <c r="H937" s="56"/>
      <c r="I937" s="56"/>
      <c r="J937" s="56"/>
      <c r="K937" s="56"/>
      <c r="L937" s="56"/>
      <c r="M937" s="56"/>
      <c r="N937" s="56"/>
      <c r="O937" s="56"/>
      <c r="P937" s="56"/>
      <c r="Q937" s="56"/>
      <c r="R937" s="56"/>
      <c r="S937" s="56"/>
      <c r="T937" s="56"/>
      <c r="U937" s="56"/>
      <c r="V937" s="56"/>
      <c r="W937" s="56"/>
      <c r="X937" s="56"/>
      <c r="Y937" s="56"/>
    </row>
    <row r="938">
      <c r="A938" s="56"/>
      <c r="B938" s="56"/>
      <c r="C938" s="56"/>
      <c r="D938" s="56"/>
      <c r="E938" s="56"/>
      <c r="F938" s="67"/>
      <c r="G938" s="67"/>
      <c r="H938" s="56"/>
      <c r="I938" s="56"/>
      <c r="J938" s="56"/>
      <c r="K938" s="56"/>
      <c r="L938" s="56"/>
      <c r="M938" s="56"/>
      <c r="N938" s="56"/>
      <c r="O938" s="56"/>
      <c r="P938" s="56"/>
      <c r="Q938" s="56"/>
      <c r="R938" s="56"/>
      <c r="S938" s="56"/>
      <c r="T938" s="56"/>
      <c r="U938" s="56"/>
      <c r="V938" s="56"/>
      <c r="W938" s="56"/>
      <c r="X938" s="56"/>
      <c r="Y938" s="56"/>
    </row>
    <row r="939">
      <c r="A939" s="56"/>
      <c r="B939" s="56"/>
      <c r="C939" s="56"/>
      <c r="D939" s="56"/>
      <c r="E939" s="56"/>
      <c r="F939" s="67"/>
      <c r="G939" s="67"/>
      <c r="H939" s="56"/>
      <c r="I939" s="56"/>
      <c r="J939" s="56"/>
      <c r="K939" s="56"/>
      <c r="L939" s="56"/>
      <c r="M939" s="56"/>
      <c r="N939" s="56"/>
      <c r="O939" s="56"/>
      <c r="P939" s="56"/>
      <c r="Q939" s="56"/>
      <c r="R939" s="56"/>
      <c r="S939" s="56"/>
      <c r="T939" s="56"/>
      <c r="U939" s="56"/>
      <c r="V939" s="56"/>
      <c r="W939" s="56"/>
      <c r="X939" s="56"/>
      <c r="Y939" s="56"/>
    </row>
    <row r="940">
      <c r="A940" s="56"/>
      <c r="B940" s="56"/>
      <c r="C940" s="56"/>
      <c r="D940" s="56"/>
      <c r="E940" s="56"/>
      <c r="F940" s="67"/>
      <c r="G940" s="67"/>
      <c r="H940" s="56"/>
      <c r="I940" s="56"/>
      <c r="J940" s="56"/>
      <c r="K940" s="56"/>
      <c r="L940" s="56"/>
      <c r="M940" s="56"/>
      <c r="N940" s="56"/>
      <c r="O940" s="56"/>
      <c r="P940" s="56"/>
      <c r="Q940" s="56"/>
      <c r="R940" s="56"/>
      <c r="S940" s="56"/>
      <c r="T940" s="56"/>
      <c r="U940" s="56"/>
      <c r="V940" s="56"/>
      <c r="W940" s="56"/>
      <c r="X940" s="56"/>
      <c r="Y940" s="56"/>
    </row>
    <row r="941">
      <c r="A941" s="56"/>
      <c r="B941" s="56"/>
      <c r="C941" s="56"/>
      <c r="D941" s="56"/>
      <c r="E941" s="56"/>
      <c r="F941" s="67"/>
      <c r="G941" s="67"/>
      <c r="H941" s="56"/>
      <c r="I941" s="56"/>
      <c r="J941" s="56"/>
      <c r="K941" s="56"/>
      <c r="L941" s="56"/>
      <c r="M941" s="56"/>
      <c r="N941" s="56"/>
      <c r="O941" s="56"/>
      <c r="P941" s="56"/>
      <c r="Q941" s="56"/>
      <c r="R941" s="56"/>
      <c r="S941" s="56"/>
      <c r="T941" s="56"/>
      <c r="U941" s="56"/>
      <c r="V941" s="56"/>
      <c r="W941" s="56"/>
      <c r="X941" s="56"/>
      <c r="Y941" s="56"/>
    </row>
    <row r="942">
      <c r="A942" s="56"/>
      <c r="B942" s="56"/>
      <c r="C942" s="56"/>
      <c r="D942" s="56"/>
      <c r="E942" s="56"/>
      <c r="F942" s="67"/>
      <c r="G942" s="67"/>
      <c r="H942" s="56"/>
      <c r="I942" s="56"/>
      <c r="J942" s="56"/>
      <c r="K942" s="56"/>
      <c r="L942" s="56"/>
      <c r="M942" s="56"/>
      <c r="N942" s="56"/>
      <c r="O942" s="56"/>
      <c r="P942" s="56"/>
      <c r="Q942" s="56"/>
      <c r="R942" s="56"/>
      <c r="S942" s="56"/>
      <c r="T942" s="56"/>
      <c r="U942" s="56"/>
      <c r="V942" s="56"/>
      <c r="W942" s="56"/>
      <c r="X942" s="56"/>
      <c r="Y942" s="56"/>
    </row>
    <row r="943">
      <c r="A943" s="56"/>
      <c r="B943" s="56"/>
      <c r="C943" s="56"/>
      <c r="D943" s="56"/>
      <c r="E943" s="56"/>
      <c r="F943" s="67"/>
      <c r="G943" s="67"/>
      <c r="H943" s="56"/>
      <c r="I943" s="56"/>
      <c r="J943" s="56"/>
      <c r="K943" s="56"/>
      <c r="L943" s="56"/>
      <c r="M943" s="56"/>
      <c r="N943" s="56"/>
      <c r="O943" s="56"/>
      <c r="P943" s="56"/>
      <c r="Q943" s="56"/>
      <c r="R943" s="56"/>
      <c r="S943" s="56"/>
      <c r="T943" s="56"/>
      <c r="U943" s="56"/>
      <c r="V943" s="56"/>
      <c r="W943" s="56"/>
      <c r="X943" s="56"/>
      <c r="Y943" s="56"/>
    </row>
    <row r="944">
      <c r="A944" s="56"/>
      <c r="B944" s="56"/>
      <c r="C944" s="56"/>
      <c r="D944" s="56"/>
      <c r="E944" s="56"/>
      <c r="F944" s="67"/>
      <c r="G944" s="67"/>
      <c r="H944" s="56"/>
      <c r="I944" s="56"/>
      <c r="J944" s="56"/>
      <c r="K944" s="56"/>
      <c r="L944" s="56"/>
      <c r="M944" s="56"/>
      <c r="N944" s="56"/>
      <c r="O944" s="56"/>
      <c r="P944" s="56"/>
      <c r="Q944" s="56"/>
      <c r="R944" s="56"/>
      <c r="S944" s="56"/>
      <c r="T944" s="56"/>
      <c r="U944" s="56"/>
      <c r="V944" s="56"/>
      <c r="W944" s="56"/>
      <c r="X944" s="56"/>
      <c r="Y944" s="56"/>
    </row>
    <row r="945">
      <c r="A945" s="56"/>
      <c r="B945" s="56"/>
      <c r="C945" s="56"/>
      <c r="D945" s="56"/>
      <c r="E945" s="56"/>
      <c r="F945" s="67"/>
      <c r="G945" s="67"/>
      <c r="H945" s="56"/>
      <c r="I945" s="56"/>
      <c r="J945" s="56"/>
      <c r="K945" s="56"/>
      <c r="L945" s="56"/>
      <c r="M945" s="56"/>
      <c r="N945" s="56"/>
      <c r="O945" s="56"/>
      <c r="P945" s="56"/>
      <c r="Q945" s="56"/>
      <c r="R945" s="56"/>
      <c r="S945" s="56"/>
      <c r="T945" s="56"/>
      <c r="U945" s="56"/>
      <c r="V945" s="56"/>
      <c r="W945" s="56"/>
      <c r="X945" s="56"/>
      <c r="Y945" s="56"/>
    </row>
    <row r="946">
      <c r="A946" s="56"/>
      <c r="B946" s="56"/>
      <c r="C946" s="56"/>
      <c r="D946" s="56"/>
      <c r="E946" s="56"/>
      <c r="F946" s="67"/>
      <c r="G946" s="67"/>
      <c r="H946" s="56"/>
      <c r="I946" s="56"/>
      <c r="J946" s="56"/>
      <c r="K946" s="56"/>
      <c r="L946" s="56"/>
      <c r="M946" s="56"/>
      <c r="N946" s="56"/>
      <c r="O946" s="56"/>
      <c r="P946" s="56"/>
      <c r="Q946" s="56"/>
      <c r="R946" s="56"/>
      <c r="S946" s="56"/>
      <c r="T946" s="56"/>
      <c r="U946" s="56"/>
      <c r="V946" s="56"/>
      <c r="W946" s="56"/>
      <c r="X946" s="56"/>
      <c r="Y946" s="56"/>
    </row>
    <row r="947">
      <c r="A947" s="56"/>
      <c r="B947" s="56"/>
      <c r="C947" s="56"/>
      <c r="D947" s="56"/>
      <c r="E947" s="56"/>
      <c r="F947" s="67"/>
      <c r="G947" s="67"/>
      <c r="H947" s="56"/>
      <c r="I947" s="56"/>
      <c r="J947" s="56"/>
      <c r="K947" s="56"/>
      <c r="L947" s="56"/>
      <c r="M947" s="56"/>
      <c r="N947" s="56"/>
      <c r="O947" s="56"/>
      <c r="P947" s="56"/>
      <c r="Q947" s="56"/>
      <c r="R947" s="56"/>
      <c r="S947" s="56"/>
      <c r="T947" s="56"/>
      <c r="U947" s="56"/>
      <c r="V947" s="56"/>
      <c r="W947" s="56"/>
      <c r="X947" s="56"/>
      <c r="Y947" s="56"/>
    </row>
    <row r="948">
      <c r="A948" s="56"/>
      <c r="B948" s="56"/>
      <c r="C948" s="56"/>
      <c r="D948" s="56"/>
      <c r="E948" s="56"/>
      <c r="F948" s="67"/>
      <c r="G948" s="67"/>
      <c r="H948" s="56"/>
      <c r="I948" s="56"/>
      <c r="J948" s="56"/>
      <c r="K948" s="56"/>
      <c r="L948" s="56"/>
      <c r="M948" s="56"/>
      <c r="N948" s="56"/>
      <c r="O948" s="56"/>
      <c r="P948" s="56"/>
      <c r="Q948" s="56"/>
      <c r="R948" s="56"/>
      <c r="S948" s="56"/>
      <c r="T948" s="56"/>
      <c r="U948" s="56"/>
      <c r="V948" s="56"/>
      <c r="W948" s="56"/>
      <c r="X948" s="56"/>
      <c r="Y948" s="56"/>
    </row>
    <row r="949">
      <c r="A949" s="56"/>
      <c r="B949" s="56"/>
      <c r="C949" s="56"/>
      <c r="D949" s="56"/>
      <c r="E949" s="56"/>
      <c r="F949" s="67"/>
      <c r="G949" s="67"/>
      <c r="H949" s="56"/>
      <c r="I949" s="56"/>
      <c r="J949" s="56"/>
      <c r="K949" s="56"/>
      <c r="L949" s="56"/>
      <c r="M949" s="56"/>
      <c r="N949" s="56"/>
      <c r="O949" s="56"/>
      <c r="P949" s="56"/>
      <c r="Q949" s="56"/>
      <c r="R949" s="56"/>
      <c r="S949" s="56"/>
      <c r="T949" s="56"/>
      <c r="U949" s="56"/>
      <c r="V949" s="56"/>
      <c r="W949" s="56"/>
      <c r="X949" s="56"/>
      <c r="Y949" s="56"/>
    </row>
    <row r="950">
      <c r="A950" s="56"/>
      <c r="B950" s="56"/>
      <c r="C950" s="56"/>
      <c r="D950" s="56"/>
      <c r="E950" s="56"/>
      <c r="F950" s="67"/>
      <c r="G950" s="67"/>
      <c r="H950" s="56"/>
      <c r="I950" s="56"/>
      <c r="J950" s="56"/>
      <c r="K950" s="56"/>
      <c r="L950" s="56"/>
      <c r="M950" s="56"/>
      <c r="N950" s="56"/>
      <c r="O950" s="56"/>
      <c r="P950" s="56"/>
      <c r="Q950" s="56"/>
      <c r="R950" s="56"/>
      <c r="S950" s="56"/>
      <c r="T950" s="56"/>
      <c r="U950" s="56"/>
      <c r="V950" s="56"/>
      <c r="W950" s="56"/>
      <c r="X950" s="56"/>
      <c r="Y950" s="56"/>
    </row>
    <row r="951">
      <c r="A951" s="56"/>
      <c r="B951" s="56"/>
      <c r="C951" s="56"/>
      <c r="D951" s="56"/>
      <c r="E951" s="56"/>
      <c r="F951" s="67"/>
      <c r="G951" s="67"/>
      <c r="H951" s="56"/>
      <c r="I951" s="56"/>
      <c r="J951" s="56"/>
      <c r="K951" s="56"/>
      <c r="L951" s="56"/>
      <c r="M951" s="56"/>
      <c r="N951" s="56"/>
      <c r="O951" s="56"/>
      <c r="P951" s="56"/>
      <c r="Q951" s="56"/>
      <c r="R951" s="56"/>
      <c r="S951" s="56"/>
      <c r="T951" s="56"/>
      <c r="U951" s="56"/>
      <c r="V951" s="56"/>
      <c r="W951" s="56"/>
      <c r="X951" s="56"/>
      <c r="Y951" s="56"/>
    </row>
    <row r="952">
      <c r="A952" s="56"/>
      <c r="B952" s="56"/>
      <c r="C952" s="56"/>
      <c r="D952" s="56"/>
      <c r="E952" s="56"/>
      <c r="F952" s="67"/>
      <c r="G952" s="67"/>
      <c r="H952" s="56"/>
      <c r="I952" s="56"/>
      <c r="J952" s="56"/>
      <c r="K952" s="56"/>
      <c r="L952" s="56"/>
      <c r="M952" s="56"/>
      <c r="N952" s="56"/>
      <c r="O952" s="56"/>
      <c r="P952" s="56"/>
      <c r="Q952" s="56"/>
      <c r="R952" s="56"/>
      <c r="S952" s="56"/>
      <c r="T952" s="56"/>
      <c r="U952" s="56"/>
      <c r="V952" s="56"/>
      <c r="W952" s="56"/>
      <c r="X952" s="56"/>
      <c r="Y952" s="56"/>
    </row>
    <row r="953">
      <c r="A953" s="56"/>
      <c r="B953" s="56"/>
      <c r="C953" s="56"/>
      <c r="D953" s="56"/>
      <c r="E953" s="56"/>
      <c r="F953" s="67"/>
      <c r="G953" s="67"/>
      <c r="H953" s="56"/>
      <c r="I953" s="56"/>
      <c r="J953" s="56"/>
      <c r="K953" s="56"/>
      <c r="L953" s="56"/>
      <c r="M953" s="56"/>
      <c r="N953" s="56"/>
      <c r="O953" s="56"/>
      <c r="P953" s="56"/>
      <c r="Q953" s="56"/>
      <c r="R953" s="56"/>
      <c r="S953" s="56"/>
      <c r="T953" s="56"/>
      <c r="U953" s="56"/>
      <c r="V953" s="56"/>
      <c r="W953" s="56"/>
      <c r="X953" s="56"/>
      <c r="Y953" s="56"/>
    </row>
    <row r="954">
      <c r="A954" s="56"/>
      <c r="B954" s="56"/>
      <c r="C954" s="56"/>
      <c r="D954" s="56"/>
      <c r="E954" s="56"/>
      <c r="F954" s="67"/>
      <c r="G954" s="67"/>
      <c r="H954" s="56"/>
      <c r="I954" s="56"/>
      <c r="J954" s="56"/>
      <c r="K954" s="56"/>
      <c r="L954" s="56"/>
      <c r="M954" s="56"/>
      <c r="N954" s="56"/>
      <c r="O954" s="56"/>
      <c r="P954" s="56"/>
      <c r="Q954" s="56"/>
      <c r="R954" s="56"/>
      <c r="S954" s="56"/>
      <c r="T954" s="56"/>
      <c r="U954" s="56"/>
      <c r="V954" s="56"/>
      <c r="W954" s="56"/>
      <c r="X954" s="56"/>
      <c r="Y954" s="56"/>
    </row>
    <row r="955">
      <c r="A955" s="56"/>
      <c r="B955" s="56"/>
      <c r="C955" s="56"/>
      <c r="D955" s="56"/>
      <c r="E955" s="56"/>
      <c r="F955" s="67"/>
      <c r="G955" s="67"/>
      <c r="H955" s="56"/>
      <c r="I955" s="56"/>
      <c r="J955" s="56"/>
      <c r="K955" s="56"/>
      <c r="L955" s="56"/>
      <c r="M955" s="56"/>
      <c r="N955" s="56"/>
      <c r="O955" s="56"/>
      <c r="P955" s="56"/>
      <c r="Q955" s="56"/>
      <c r="R955" s="56"/>
      <c r="S955" s="56"/>
      <c r="T955" s="56"/>
      <c r="U955" s="56"/>
      <c r="V955" s="56"/>
      <c r="W955" s="56"/>
      <c r="X955" s="56"/>
      <c r="Y955" s="56"/>
    </row>
    <row r="956">
      <c r="A956" s="56"/>
      <c r="B956" s="56"/>
      <c r="C956" s="56"/>
      <c r="D956" s="56"/>
      <c r="E956" s="56"/>
      <c r="F956" s="67"/>
      <c r="G956" s="67"/>
      <c r="H956" s="56"/>
      <c r="I956" s="56"/>
      <c r="J956" s="56"/>
      <c r="K956" s="56"/>
      <c r="L956" s="56"/>
      <c r="M956" s="56"/>
      <c r="N956" s="56"/>
      <c r="O956" s="56"/>
      <c r="P956" s="56"/>
      <c r="Q956" s="56"/>
      <c r="R956" s="56"/>
      <c r="S956" s="56"/>
      <c r="T956" s="56"/>
      <c r="U956" s="56"/>
      <c r="V956" s="56"/>
      <c r="W956" s="56"/>
      <c r="X956" s="56"/>
      <c r="Y956" s="56"/>
    </row>
    <row r="957">
      <c r="A957" s="56"/>
      <c r="B957" s="56"/>
      <c r="C957" s="56"/>
      <c r="D957" s="56"/>
      <c r="E957" s="56"/>
      <c r="F957" s="67"/>
      <c r="G957" s="67"/>
      <c r="H957" s="56"/>
      <c r="I957" s="56"/>
      <c r="J957" s="56"/>
      <c r="K957" s="56"/>
      <c r="L957" s="56"/>
      <c r="M957" s="56"/>
      <c r="N957" s="56"/>
      <c r="O957" s="56"/>
      <c r="P957" s="56"/>
      <c r="Q957" s="56"/>
      <c r="R957" s="56"/>
      <c r="S957" s="56"/>
      <c r="T957" s="56"/>
      <c r="U957" s="56"/>
      <c r="V957" s="56"/>
      <c r="W957" s="56"/>
      <c r="X957" s="56"/>
      <c r="Y957" s="56"/>
    </row>
    <row r="958">
      <c r="A958" s="56"/>
      <c r="B958" s="56"/>
      <c r="C958" s="56"/>
      <c r="D958" s="56"/>
      <c r="E958" s="56"/>
      <c r="F958" s="67"/>
      <c r="G958" s="67"/>
      <c r="H958" s="56"/>
      <c r="I958" s="56"/>
      <c r="J958" s="56"/>
      <c r="K958" s="56"/>
      <c r="L958" s="56"/>
      <c r="M958" s="56"/>
      <c r="N958" s="56"/>
      <c r="O958" s="56"/>
      <c r="P958" s="56"/>
      <c r="Q958" s="56"/>
      <c r="R958" s="56"/>
      <c r="S958" s="56"/>
      <c r="T958" s="56"/>
      <c r="U958" s="56"/>
      <c r="V958" s="56"/>
      <c r="W958" s="56"/>
      <c r="X958" s="56"/>
      <c r="Y958" s="56"/>
    </row>
    <row r="959">
      <c r="A959" s="56"/>
      <c r="B959" s="56"/>
      <c r="C959" s="56"/>
      <c r="D959" s="56"/>
      <c r="E959" s="56"/>
      <c r="F959" s="67"/>
      <c r="G959" s="67"/>
      <c r="H959" s="56"/>
      <c r="I959" s="56"/>
      <c r="J959" s="56"/>
      <c r="K959" s="56"/>
      <c r="L959" s="56"/>
      <c r="M959" s="56"/>
      <c r="N959" s="56"/>
      <c r="O959" s="56"/>
      <c r="P959" s="56"/>
      <c r="Q959" s="56"/>
      <c r="R959" s="56"/>
      <c r="S959" s="56"/>
      <c r="T959" s="56"/>
      <c r="U959" s="56"/>
      <c r="V959" s="56"/>
      <c r="W959" s="56"/>
      <c r="X959" s="56"/>
      <c r="Y959" s="56"/>
    </row>
    <row r="960">
      <c r="A960" s="56"/>
      <c r="B960" s="56"/>
      <c r="C960" s="56"/>
      <c r="D960" s="56"/>
      <c r="E960" s="56"/>
      <c r="F960" s="67"/>
      <c r="G960" s="67"/>
      <c r="H960" s="56"/>
      <c r="I960" s="56"/>
      <c r="J960" s="56"/>
      <c r="K960" s="56"/>
      <c r="L960" s="56"/>
      <c r="M960" s="56"/>
      <c r="N960" s="56"/>
      <c r="O960" s="56"/>
      <c r="P960" s="56"/>
      <c r="Q960" s="56"/>
      <c r="R960" s="56"/>
      <c r="S960" s="56"/>
      <c r="T960" s="56"/>
      <c r="U960" s="56"/>
      <c r="V960" s="56"/>
      <c r="W960" s="56"/>
      <c r="X960" s="56"/>
      <c r="Y960" s="56"/>
    </row>
    <row r="961">
      <c r="A961" s="56"/>
      <c r="B961" s="56"/>
      <c r="C961" s="56"/>
      <c r="D961" s="56"/>
      <c r="E961" s="56"/>
      <c r="F961" s="67"/>
      <c r="G961" s="67"/>
      <c r="H961" s="56"/>
      <c r="I961" s="56"/>
      <c r="J961" s="56"/>
      <c r="K961" s="56"/>
      <c r="L961" s="56"/>
      <c r="M961" s="56"/>
      <c r="N961" s="56"/>
      <c r="O961" s="56"/>
      <c r="P961" s="56"/>
      <c r="Q961" s="56"/>
      <c r="R961" s="56"/>
      <c r="S961" s="56"/>
      <c r="T961" s="56"/>
      <c r="U961" s="56"/>
      <c r="V961" s="56"/>
      <c r="W961" s="56"/>
      <c r="X961" s="56"/>
      <c r="Y961" s="56"/>
    </row>
    <row r="962">
      <c r="A962" s="56"/>
      <c r="B962" s="56"/>
      <c r="C962" s="56"/>
      <c r="D962" s="56"/>
      <c r="E962" s="56"/>
      <c r="F962" s="67"/>
      <c r="G962" s="67"/>
      <c r="H962" s="56"/>
      <c r="I962" s="56"/>
      <c r="J962" s="56"/>
      <c r="K962" s="56"/>
      <c r="L962" s="56"/>
      <c r="M962" s="56"/>
      <c r="N962" s="56"/>
      <c r="O962" s="56"/>
      <c r="P962" s="56"/>
      <c r="Q962" s="56"/>
      <c r="R962" s="56"/>
      <c r="S962" s="56"/>
      <c r="T962" s="56"/>
      <c r="U962" s="56"/>
      <c r="V962" s="56"/>
      <c r="W962" s="56"/>
      <c r="X962" s="56"/>
      <c r="Y962" s="56"/>
    </row>
    <row r="963">
      <c r="A963" s="56"/>
      <c r="B963" s="56"/>
      <c r="C963" s="56"/>
      <c r="D963" s="56"/>
      <c r="E963" s="56"/>
      <c r="F963" s="67"/>
      <c r="G963" s="67"/>
      <c r="H963" s="56"/>
      <c r="I963" s="56"/>
      <c r="J963" s="56"/>
      <c r="K963" s="56"/>
      <c r="L963" s="56"/>
      <c r="M963" s="56"/>
      <c r="N963" s="56"/>
      <c r="O963" s="56"/>
      <c r="P963" s="56"/>
      <c r="Q963" s="56"/>
      <c r="R963" s="56"/>
      <c r="S963" s="56"/>
      <c r="T963" s="56"/>
      <c r="U963" s="56"/>
      <c r="V963" s="56"/>
      <c r="W963" s="56"/>
      <c r="X963" s="56"/>
      <c r="Y963" s="56"/>
    </row>
    <row r="964">
      <c r="A964" s="56"/>
      <c r="B964" s="56"/>
      <c r="C964" s="56"/>
      <c r="D964" s="56"/>
      <c r="E964" s="56"/>
      <c r="F964" s="67"/>
      <c r="G964" s="67"/>
      <c r="H964" s="56"/>
      <c r="I964" s="56"/>
      <c r="J964" s="56"/>
      <c r="K964" s="56"/>
      <c r="L964" s="56"/>
      <c r="M964" s="56"/>
      <c r="N964" s="56"/>
      <c r="O964" s="56"/>
      <c r="P964" s="56"/>
      <c r="Q964" s="56"/>
      <c r="R964" s="56"/>
      <c r="S964" s="56"/>
      <c r="T964" s="56"/>
      <c r="U964" s="56"/>
      <c r="V964" s="56"/>
      <c r="W964" s="56"/>
      <c r="X964" s="56"/>
      <c r="Y964" s="56"/>
    </row>
    <row r="965">
      <c r="A965" s="56"/>
      <c r="B965" s="56"/>
      <c r="C965" s="56"/>
      <c r="D965" s="56"/>
      <c r="E965" s="56"/>
      <c r="F965" s="67"/>
      <c r="G965" s="67"/>
      <c r="H965" s="56"/>
      <c r="I965" s="56"/>
      <c r="J965" s="56"/>
      <c r="K965" s="56"/>
      <c r="L965" s="56"/>
      <c r="M965" s="56"/>
      <c r="N965" s="56"/>
      <c r="O965" s="56"/>
      <c r="P965" s="56"/>
      <c r="Q965" s="56"/>
      <c r="R965" s="56"/>
      <c r="S965" s="56"/>
      <c r="T965" s="56"/>
      <c r="U965" s="56"/>
      <c r="V965" s="56"/>
      <c r="W965" s="56"/>
      <c r="X965" s="56"/>
      <c r="Y965" s="56"/>
    </row>
    <row r="966">
      <c r="A966" s="56"/>
      <c r="B966" s="56"/>
      <c r="C966" s="56"/>
      <c r="D966" s="56"/>
      <c r="E966" s="56"/>
      <c r="F966" s="67"/>
      <c r="G966" s="67"/>
      <c r="H966" s="56"/>
      <c r="I966" s="56"/>
      <c r="J966" s="56"/>
      <c r="K966" s="56"/>
      <c r="L966" s="56"/>
      <c r="M966" s="56"/>
      <c r="N966" s="56"/>
      <c r="O966" s="56"/>
      <c r="P966" s="56"/>
      <c r="Q966" s="56"/>
      <c r="R966" s="56"/>
      <c r="S966" s="56"/>
      <c r="T966" s="56"/>
      <c r="U966" s="56"/>
      <c r="V966" s="56"/>
      <c r="W966" s="56"/>
      <c r="X966" s="56"/>
      <c r="Y966" s="56"/>
    </row>
    <row r="967">
      <c r="A967" s="56"/>
      <c r="B967" s="56"/>
      <c r="C967" s="56"/>
      <c r="D967" s="56"/>
      <c r="E967" s="56"/>
      <c r="F967" s="67"/>
      <c r="G967" s="67"/>
      <c r="H967" s="56"/>
      <c r="I967" s="56"/>
      <c r="J967" s="56"/>
      <c r="K967" s="56"/>
      <c r="L967" s="56"/>
      <c r="M967" s="56"/>
      <c r="N967" s="56"/>
      <c r="O967" s="56"/>
      <c r="P967" s="56"/>
      <c r="Q967" s="56"/>
      <c r="R967" s="56"/>
      <c r="S967" s="56"/>
      <c r="T967" s="56"/>
      <c r="U967" s="56"/>
      <c r="V967" s="56"/>
      <c r="W967" s="56"/>
      <c r="X967" s="56"/>
      <c r="Y967" s="56"/>
    </row>
    <row r="968">
      <c r="A968" s="56"/>
      <c r="B968" s="56"/>
      <c r="C968" s="56"/>
      <c r="D968" s="56"/>
      <c r="E968" s="56"/>
      <c r="F968" s="67"/>
      <c r="G968" s="67"/>
      <c r="H968" s="56"/>
      <c r="I968" s="56"/>
      <c r="J968" s="56"/>
      <c r="K968" s="56"/>
      <c r="L968" s="56"/>
      <c r="M968" s="56"/>
      <c r="N968" s="56"/>
      <c r="O968" s="56"/>
      <c r="P968" s="56"/>
      <c r="Q968" s="56"/>
      <c r="R968" s="56"/>
      <c r="S968" s="56"/>
      <c r="T968" s="56"/>
      <c r="U968" s="56"/>
      <c r="V968" s="56"/>
      <c r="W968" s="56"/>
      <c r="X968" s="56"/>
      <c r="Y968" s="56"/>
    </row>
    <row r="969">
      <c r="A969" s="56"/>
      <c r="B969" s="56"/>
      <c r="C969" s="56"/>
      <c r="D969" s="56"/>
      <c r="E969" s="56"/>
      <c r="F969" s="67"/>
      <c r="G969" s="67"/>
      <c r="H969" s="56"/>
      <c r="I969" s="56"/>
      <c r="J969" s="56"/>
      <c r="K969" s="56"/>
      <c r="L969" s="56"/>
      <c r="M969" s="56"/>
      <c r="N969" s="56"/>
      <c r="O969" s="56"/>
      <c r="P969" s="56"/>
      <c r="Q969" s="56"/>
      <c r="R969" s="56"/>
      <c r="S969" s="56"/>
      <c r="T969" s="56"/>
      <c r="U969" s="56"/>
      <c r="V969" s="56"/>
      <c r="W969" s="56"/>
      <c r="X969" s="56"/>
      <c r="Y969" s="56"/>
    </row>
    <row r="970">
      <c r="A970" s="56"/>
      <c r="B970" s="56"/>
      <c r="C970" s="56"/>
      <c r="D970" s="56"/>
      <c r="E970" s="56"/>
      <c r="F970" s="67"/>
      <c r="G970" s="67"/>
      <c r="H970" s="56"/>
      <c r="I970" s="56"/>
      <c r="J970" s="56"/>
      <c r="K970" s="56"/>
      <c r="L970" s="56"/>
      <c r="M970" s="56"/>
      <c r="N970" s="56"/>
      <c r="O970" s="56"/>
      <c r="P970" s="56"/>
      <c r="Q970" s="56"/>
      <c r="R970" s="56"/>
      <c r="S970" s="56"/>
      <c r="T970" s="56"/>
      <c r="U970" s="56"/>
      <c r="V970" s="56"/>
      <c r="W970" s="56"/>
      <c r="X970" s="56"/>
      <c r="Y970" s="56"/>
    </row>
    <row r="971">
      <c r="A971" s="56"/>
      <c r="B971" s="56"/>
      <c r="C971" s="56"/>
      <c r="D971" s="56"/>
      <c r="E971" s="56"/>
      <c r="F971" s="67"/>
      <c r="G971" s="67"/>
      <c r="H971" s="56"/>
      <c r="I971" s="56"/>
      <c r="J971" s="56"/>
      <c r="K971" s="56"/>
      <c r="L971" s="56"/>
      <c r="M971" s="56"/>
      <c r="N971" s="56"/>
      <c r="O971" s="56"/>
      <c r="P971" s="56"/>
      <c r="Q971" s="56"/>
      <c r="R971" s="56"/>
      <c r="S971" s="56"/>
      <c r="T971" s="56"/>
      <c r="U971" s="56"/>
      <c r="V971" s="56"/>
      <c r="W971" s="56"/>
      <c r="X971" s="56"/>
      <c r="Y971" s="56"/>
    </row>
    <row r="972">
      <c r="A972" s="56"/>
      <c r="B972" s="56"/>
      <c r="C972" s="56"/>
      <c r="D972" s="56"/>
      <c r="E972" s="56"/>
      <c r="F972" s="67"/>
      <c r="G972" s="67"/>
      <c r="H972" s="56"/>
      <c r="I972" s="56"/>
      <c r="J972" s="56"/>
      <c r="K972" s="56"/>
      <c r="L972" s="56"/>
      <c r="M972" s="56"/>
      <c r="N972" s="56"/>
      <c r="O972" s="56"/>
      <c r="P972" s="56"/>
      <c r="Q972" s="56"/>
      <c r="R972" s="56"/>
      <c r="S972" s="56"/>
      <c r="T972" s="56"/>
      <c r="U972" s="56"/>
      <c r="V972" s="56"/>
      <c r="W972" s="56"/>
      <c r="X972" s="56"/>
      <c r="Y972" s="56"/>
    </row>
    <row r="973">
      <c r="A973" s="56"/>
      <c r="B973" s="56"/>
      <c r="C973" s="56"/>
      <c r="D973" s="56"/>
      <c r="E973" s="56"/>
      <c r="F973" s="67"/>
      <c r="G973" s="67"/>
      <c r="H973" s="56"/>
      <c r="I973" s="56"/>
      <c r="J973" s="56"/>
      <c r="K973" s="56"/>
      <c r="L973" s="56"/>
      <c r="M973" s="56"/>
      <c r="N973" s="56"/>
      <c r="O973" s="56"/>
      <c r="P973" s="56"/>
      <c r="Q973" s="56"/>
      <c r="R973" s="56"/>
      <c r="S973" s="56"/>
      <c r="T973" s="56"/>
      <c r="U973" s="56"/>
      <c r="V973" s="56"/>
      <c r="W973" s="56"/>
      <c r="X973" s="56"/>
      <c r="Y973" s="56"/>
    </row>
    <row r="974">
      <c r="A974" s="56"/>
      <c r="B974" s="56"/>
      <c r="C974" s="56"/>
      <c r="D974" s="56"/>
      <c r="E974" s="56"/>
      <c r="F974" s="67"/>
      <c r="G974" s="67"/>
      <c r="H974" s="56"/>
      <c r="I974" s="56"/>
      <c r="J974" s="56"/>
      <c r="K974" s="56"/>
      <c r="L974" s="56"/>
      <c r="M974" s="56"/>
      <c r="N974" s="56"/>
      <c r="O974" s="56"/>
      <c r="P974" s="56"/>
      <c r="Q974" s="56"/>
      <c r="R974" s="56"/>
      <c r="S974" s="56"/>
      <c r="T974" s="56"/>
      <c r="U974" s="56"/>
      <c r="V974" s="56"/>
      <c r="W974" s="56"/>
      <c r="X974" s="56"/>
      <c r="Y974" s="56"/>
    </row>
    <row r="975">
      <c r="A975" s="56"/>
      <c r="B975" s="56"/>
      <c r="C975" s="56"/>
      <c r="D975" s="56"/>
      <c r="E975" s="56"/>
      <c r="F975" s="67"/>
      <c r="G975" s="67"/>
      <c r="H975" s="56"/>
      <c r="I975" s="56"/>
      <c r="J975" s="56"/>
      <c r="K975" s="56"/>
      <c r="L975" s="56"/>
      <c r="M975" s="56"/>
      <c r="N975" s="56"/>
      <c r="O975" s="56"/>
      <c r="P975" s="56"/>
      <c r="Q975" s="56"/>
      <c r="R975" s="56"/>
      <c r="S975" s="56"/>
      <c r="T975" s="56"/>
      <c r="U975" s="56"/>
      <c r="V975" s="56"/>
      <c r="W975" s="56"/>
      <c r="X975" s="56"/>
      <c r="Y975" s="56"/>
    </row>
    <row r="976">
      <c r="A976" s="56"/>
      <c r="B976" s="56"/>
      <c r="C976" s="56"/>
      <c r="D976" s="56"/>
      <c r="E976" s="56"/>
      <c r="F976" s="67"/>
      <c r="G976" s="67"/>
      <c r="H976" s="56"/>
      <c r="I976" s="56"/>
      <c r="J976" s="56"/>
      <c r="K976" s="56"/>
      <c r="L976" s="56"/>
      <c r="M976" s="56"/>
      <c r="N976" s="56"/>
      <c r="O976" s="56"/>
      <c r="P976" s="56"/>
      <c r="Q976" s="56"/>
      <c r="R976" s="56"/>
      <c r="S976" s="56"/>
      <c r="T976" s="56"/>
      <c r="U976" s="56"/>
      <c r="V976" s="56"/>
      <c r="W976" s="56"/>
      <c r="X976" s="56"/>
      <c r="Y976" s="56"/>
    </row>
    <row r="977">
      <c r="A977" s="56"/>
      <c r="B977" s="56"/>
      <c r="C977" s="56"/>
      <c r="D977" s="56"/>
      <c r="E977" s="56"/>
      <c r="F977" s="67"/>
      <c r="G977" s="67"/>
      <c r="H977" s="56"/>
      <c r="I977" s="56"/>
      <c r="J977" s="56"/>
      <c r="K977" s="56"/>
      <c r="L977" s="56"/>
      <c r="M977" s="56"/>
      <c r="N977" s="56"/>
      <c r="O977" s="56"/>
      <c r="P977" s="56"/>
      <c r="Q977" s="56"/>
      <c r="R977" s="56"/>
      <c r="S977" s="56"/>
      <c r="T977" s="56"/>
      <c r="U977" s="56"/>
      <c r="V977" s="56"/>
      <c r="W977" s="56"/>
      <c r="X977" s="56"/>
      <c r="Y977" s="56"/>
    </row>
    <row r="978">
      <c r="A978" s="56"/>
      <c r="B978" s="56"/>
      <c r="C978" s="56"/>
      <c r="D978" s="56"/>
      <c r="E978" s="56"/>
      <c r="F978" s="67"/>
      <c r="G978" s="67"/>
      <c r="H978" s="56"/>
      <c r="I978" s="56"/>
      <c r="J978" s="56"/>
      <c r="K978" s="56"/>
      <c r="L978" s="56"/>
      <c r="M978" s="56"/>
      <c r="N978" s="56"/>
      <c r="O978" s="56"/>
      <c r="P978" s="56"/>
      <c r="Q978" s="56"/>
      <c r="R978" s="56"/>
      <c r="S978" s="56"/>
      <c r="T978" s="56"/>
      <c r="U978" s="56"/>
      <c r="V978" s="56"/>
      <c r="W978" s="56"/>
      <c r="X978" s="56"/>
      <c r="Y978" s="56"/>
    </row>
    <row r="979">
      <c r="A979" s="56"/>
      <c r="B979" s="56"/>
      <c r="C979" s="56"/>
      <c r="D979" s="56"/>
      <c r="E979" s="56"/>
      <c r="F979" s="67"/>
      <c r="G979" s="67"/>
      <c r="H979" s="56"/>
      <c r="I979" s="56"/>
      <c r="J979" s="56"/>
      <c r="K979" s="56"/>
      <c r="L979" s="56"/>
      <c r="M979" s="56"/>
      <c r="N979" s="56"/>
      <c r="O979" s="56"/>
      <c r="P979" s="56"/>
      <c r="Q979" s="56"/>
      <c r="R979" s="56"/>
      <c r="S979" s="56"/>
      <c r="T979" s="56"/>
      <c r="U979" s="56"/>
      <c r="V979" s="56"/>
      <c r="W979" s="56"/>
      <c r="X979" s="56"/>
      <c r="Y979" s="56"/>
    </row>
    <row r="980">
      <c r="A980" s="56"/>
      <c r="B980" s="56"/>
      <c r="C980" s="56"/>
      <c r="D980" s="56"/>
      <c r="E980" s="56"/>
      <c r="F980" s="67"/>
      <c r="G980" s="67"/>
      <c r="H980" s="56"/>
      <c r="I980" s="56"/>
      <c r="J980" s="56"/>
      <c r="K980" s="56"/>
      <c r="L980" s="56"/>
      <c r="M980" s="56"/>
      <c r="N980" s="56"/>
      <c r="O980" s="56"/>
      <c r="P980" s="56"/>
      <c r="Q980" s="56"/>
      <c r="R980" s="56"/>
      <c r="S980" s="56"/>
      <c r="T980" s="56"/>
      <c r="U980" s="56"/>
      <c r="V980" s="56"/>
      <c r="W980" s="56"/>
      <c r="X980" s="56"/>
      <c r="Y980" s="56"/>
    </row>
    <row r="981">
      <c r="A981" s="56"/>
      <c r="B981" s="56"/>
      <c r="C981" s="56"/>
      <c r="D981" s="56"/>
      <c r="E981" s="56"/>
      <c r="F981" s="67"/>
      <c r="G981" s="67"/>
      <c r="H981" s="56"/>
      <c r="I981" s="56"/>
      <c r="J981" s="56"/>
      <c r="K981" s="56"/>
      <c r="L981" s="56"/>
      <c r="M981" s="56"/>
      <c r="N981" s="56"/>
      <c r="O981" s="56"/>
      <c r="P981" s="56"/>
      <c r="Q981" s="56"/>
      <c r="R981" s="56"/>
      <c r="S981" s="56"/>
      <c r="T981" s="56"/>
      <c r="U981" s="56"/>
      <c r="V981" s="56"/>
      <c r="W981" s="56"/>
      <c r="X981" s="56"/>
      <c r="Y981" s="56"/>
    </row>
    <row r="982">
      <c r="A982" s="56"/>
      <c r="B982" s="56"/>
      <c r="C982" s="56"/>
      <c r="D982" s="56"/>
      <c r="E982" s="56"/>
      <c r="F982" s="67"/>
      <c r="G982" s="67"/>
      <c r="H982" s="56"/>
      <c r="I982" s="56"/>
      <c r="J982" s="56"/>
      <c r="K982" s="56"/>
      <c r="L982" s="56"/>
      <c r="M982" s="56"/>
      <c r="N982" s="56"/>
      <c r="O982" s="56"/>
      <c r="P982" s="56"/>
      <c r="Q982" s="56"/>
      <c r="R982" s="56"/>
      <c r="S982" s="56"/>
      <c r="T982" s="56"/>
      <c r="U982" s="56"/>
      <c r="V982" s="56"/>
      <c r="W982" s="56"/>
      <c r="X982" s="56"/>
      <c r="Y982" s="56"/>
    </row>
    <row r="983">
      <c r="A983" s="56"/>
      <c r="B983" s="56"/>
      <c r="C983" s="56"/>
      <c r="D983" s="56"/>
      <c r="E983" s="56"/>
      <c r="F983" s="67"/>
      <c r="G983" s="67"/>
      <c r="H983" s="56"/>
      <c r="I983" s="56"/>
      <c r="J983" s="56"/>
      <c r="K983" s="56"/>
      <c r="L983" s="56"/>
      <c r="M983" s="56"/>
      <c r="N983" s="56"/>
      <c r="O983" s="56"/>
      <c r="P983" s="56"/>
      <c r="Q983" s="56"/>
      <c r="R983" s="56"/>
      <c r="S983" s="56"/>
      <c r="T983" s="56"/>
      <c r="U983" s="56"/>
      <c r="V983" s="56"/>
      <c r="W983" s="56"/>
      <c r="X983" s="56"/>
      <c r="Y983" s="56"/>
    </row>
    <row r="984">
      <c r="A984" s="56"/>
      <c r="B984" s="56"/>
      <c r="C984" s="56"/>
      <c r="D984" s="56"/>
      <c r="E984" s="56"/>
      <c r="F984" s="67"/>
      <c r="G984" s="67"/>
      <c r="H984" s="56"/>
      <c r="I984" s="56"/>
      <c r="J984" s="56"/>
      <c r="K984" s="56"/>
      <c r="L984" s="56"/>
      <c r="M984" s="56"/>
      <c r="N984" s="56"/>
      <c r="O984" s="56"/>
      <c r="P984" s="56"/>
      <c r="Q984" s="56"/>
      <c r="R984" s="56"/>
      <c r="S984" s="56"/>
      <c r="T984" s="56"/>
      <c r="U984" s="56"/>
      <c r="V984" s="56"/>
      <c r="W984" s="56"/>
      <c r="X984" s="56"/>
      <c r="Y984" s="56"/>
    </row>
    <row r="985">
      <c r="A985" s="56"/>
      <c r="B985" s="56"/>
      <c r="C985" s="56"/>
      <c r="D985" s="56"/>
      <c r="E985" s="56"/>
      <c r="F985" s="67"/>
      <c r="G985" s="67"/>
      <c r="H985" s="56"/>
      <c r="I985" s="56"/>
      <c r="J985" s="56"/>
      <c r="K985" s="56"/>
      <c r="L985" s="56"/>
      <c r="M985" s="56"/>
      <c r="N985" s="56"/>
      <c r="O985" s="56"/>
      <c r="P985" s="56"/>
      <c r="Q985" s="56"/>
      <c r="R985" s="56"/>
      <c r="S985" s="56"/>
      <c r="T985" s="56"/>
      <c r="U985" s="56"/>
      <c r="V985" s="56"/>
      <c r="W985" s="56"/>
      <c r="X985" s="56"/>
      <c r="Y985" s="56"/>
    </row>
    <row r="986">
      <c r="A986" s="56"/>
      <c r="B986" s="56"/>
      <c r="C986" s="56"/>
      <c r="D986" s="56"/>
      <c r="E986" s="56"/>
      <c r="F986" s="67"/>
      <c r="G986" s="67"/>
      <c r="H986" s="56"/>
      <c r="I986" s="56"/>
      <c r="J986" s="56"/>
      <c r="K986" s="56"/>
      <c r="L986" s="56"/>
      <c r="M986" s="56"/>
      <c r="N986" s="56"/>
      <c r="O986" s="56"/>
      <c r="P986" s="56"/>
      <c r="Q986" s="56"/>
      <c r="R986" s="56"/>
      <c r="S986" s="56"/>
      <c r="T986" s="56"/>
      <c r="U986" s="56"/>
      <c r="V986" s="56"/>
      <c r="W986" s="56"/>
      <c r="X986" s="56"/>
      <c r="Y986" s="56"/>
    </row>
    <row r="987">
      <c r="A987" s="56"/>
      <c r="B987" s="56"/>
      <c r="C987" s="56"/>
      <c r="D987" s="56"/>
      <c r="E987" s="56"/>
      <c r="F987" s="67"/>
      <c r="G987" s="67"/>
      <c r="H987" s="56"/>
      <c r="I987" s="56"/>
      <c r="J987" s="56"/>
      <c r="K987" s="56"/>
      <c r="L987" s="56"/>
      <c r="M987" s="56"/>
      <c r="N987" s="56"/>
      <c r="O987" s="56"/>
      <c r="P987" s="56"/>
      <c r="Q987" s="56"/>
      <c r="R987" s="56"/>
      <c r="S987" s="56"/>
      <c r="T987" s="56"/>
      <c r="U987" s="56"/>
      <c r="V987" s="56"/>
      <c r="W987" s="56"/>
      <c r="X987" s="56"/>
      <c r="Y987" s="56"/>
    </row>
    <row r="988">
      <c r="A988" s="56"/>
      <c r="B988" s="56"/>
      <c r="C988" s="56"/>
      <c r="D988" s="56"/>
      <c r="E988" s="56"/>
      <c r="F988" s="67"/>
      <c r="G988" s="67"/>
      <c r="H988" s="56"/>
      <c r="I988" s="56"/>
      <c r="J988" s="56"/>
      <c r="K988" s="56"/>
      <c r="L988" s="56"/>
      <c r="M988" s="56"/>
      <c r="N988" s="56"/>
      <c r="O988" s="56"/>
      <c r="P988" s="56"/>
      <c r="Q988" s="56"/>
      <c r="R988" s="56"/>
      <c r="S988" s="56"/>
      <c r="T988" s="56"/>
      <c r="U988" s="56"/>
      <c r="V988" s="56"/>
      <c r="W988" s="56"/>
      <c r="X988" s="56"/>
      <c r="Y988" s="56"/>
    </row>
    <row r="989">
      <c r="A989" s="56"/>
      <c r="B989" s="56"/>
      <c r="C989" s="56"/>
      <c r="D989" s="56"/>
      <c r="E989" s="56"/>
      <c r="F989" s="67"/>
      <c r="G989" s="67"/>
      <c r="H989" s="56"/>
      <c r="I989" s="56"/>
      <c r="J989" s="56"/>
      <c r="K989" s="56"/>
      <c r="L989" s="56"/>
      <c r="M989" s="56"/>
      <c r="N989" s="56"/>
      <c r="O989" s="56"/>
      <c r="P989" s="56"/>
      <c r="Q989" s="56"/>
      <c r="R989" s="56"/>
      <c r="S989" s="56"/>
      <c r="T989" s="56"/>
      <c r="U989" s="56"/>
      <c r="V989" s="56"/>
      <c r="W989" s="56"/>
      <c r="X989" s="56"/>
      <c r="Y989" s="56"/>
    </row>
    <row r="990">
      <c r="A990" s="56"/>
      <c r="B990" s="56"/>
      <c r="C990" s="56"/>
      <c r="D990" s="56"/>
      <c r="E990" s="56"/>
      <c r="F990" s="67"/>
      <c r="G990" s="67"/>
      <c r="H990" s="56"/>
      <c r="I990" s="56"/>
      <c r="J990" s="56"/>
      <c r="K990" s="56"/>
      <c r="L990" s="56"/>
      <c r="M990" s="56"/>
      <c r="N990" s="56"/>
      <c r="O990" s="56"/>
      <c r="P990" s="56"/>
      <c r="Q990" s="56"/>
      <c r="R990" s="56"/>
      <c r="S990" s="56"/>
      <c r="T990" s="56"/>
      <c r="U990" s="56"/>
      <c r="V990" s="56"/>
      <c r="W990" s="56"/>
      <c r="X990" s="56"/>
      <c r="Y990" s="56"/>
    </row>
    <row r="991">
      <c r="A991" s="56"/>
      <c r="B991" s="56"/>
      <c r="C991" s="56"/>
      <c r="D991" s="56"/>
      <c r="E991" s="56"/>
      <c r="F991" s="67"/>
      <c r="G991" s="67"/>
      <c r="H991" s="56"/>
      <c r="I991" s="56"/>
      <c r="J991" s="56"/>
      <c r="K991" s="56"/>
      <c r="L991" s="56"/>
      <c r="M991" s="56"/>
      <c r="N991" s="56"/>
      <c r="O991" s="56"/>
      <c r="P991" s="56"/>
      <c r="Q991" s="56"/>
      <c r="R991" s="56"/>
      <c r="S991" s="56"/>
      <c r="T991" s="56"/>
      <c r="U991" s="56"/>
      <c r="V991" s="56"/>
      <c r="W991" s="56"/>
      <c r="X991" s="56"/>
      <c r="Y991" s="56"/>
    </row>
    <row r="992">
      <c r="A992" s="56"/>
      <c r="B992" s="56"/>
      <c r="C992" s="56"/>
      <c r="D992" s="56"/>
      <c r="E992" s="56"/>
      <c r="F992" s="67"/>
      <c r="G992" s="67"/>
      <c r="H992" s="56"/>
      <c r="I992" s="56"/>
      <c r="J992" s="56"/>
      <c r="K992" s="56"/>
      <c r="L992" s="56"/>
      <c r="M992" s="56"/>
      <c r="N992" s="56"/>
      <c r="O992" s="56"/>
      <c r="P992" s="56"/>
      <c r="Q992" s="56"/>
      <c r="R992" s="56"/>
      <c r="S992" s="56"/>
      <c r="T992" s="56"/>
      <c r="U992" s="56"/>
      <c r="V992" s="56"/>
      <c r="W992" s="56"/>
      <c r="X992" s="56"/>
      <c r="Y992" s="56"/>
    </row>
    <row r="993">
      <c r="A993" s="56"/>
      <c r="B993" s="56"/>
      <c r="C993" s="56"/>
      <c r="D993" s="56"/>
      <c r="E993" s="56"/>
      <c r="G993" s="67"/>
      <c r="H993" s="56"/>
      <c r="I993" s="56"/>
      <c r="J993" s="56"/>
      <c r="K993" s="56"/>
      <c r="L993" s="56"/>
      <c r="M993" s="56"/>
      <c r="N993" s="56"/>
      <c r="O993" s="56"/>
      <c r="P993" s="56"/>
      <c r="Q993" s="56"/>
      <c r="R993" s="56"/>
      <c r="S993" s="56"/>
      <c r="T993" s="56"/>
      <c r="U993" s="56"/>
      <c r="V993" s="56"/>
      <c r="W993" s="56"/>
      <c r="X993" s="56"/>
      <c r="Y993" s="56"/>
    </row>
    <row r="994">
      <c r="A994" s="56"/>
      <c r="B994" s="56"/>
      <c r="C994" s="56"/>
      <c r="D994" s="56"/>
      <c r="E994" s="56"/>
      <c r="H994" s="56"/>
      <c r="I994" s="56"/>
      <c r="J994" s="56"/>
      <c r="K994" s="56"/>
      <c r="L994" s="56"/>
      <c r="M994" s="56"/>
      <c r="N994" s="56"/>
      <c r="O994" s="56"/>
      <c r="P994" s="56"/>
      <c r="Q994" s="56"/>
      <c r="R994" s="56"/>
      <c r="S994" s="56"/>
      <c r="T994" s="56"/>
      <c r="U994" s="56"/>
      <c r="V994" s="56"/>
      <c r="W994" s="56"/>
      <c r="X994" s="56"/>
      <c r="Y994" s="56"/>
    </row>
    <row r="995">
      <c r="A995" s="56"/>
      <c r="B995" s="56"/>
      <c r="C995" s="56"/>
      <c r="D995" s="56"/>
      <c r="E995" s="56"/>
      <c r="H995" s="56"/>
      <c r="I995" s="56"/>
      <c r="J995" s="56"/>
      <c r="K995" s="56"/>
      <c r="L995" s="56"/>
      <c r="M995" s="56"/>
      <c r="N995" s="56"/>
      <c r="O995" s="56"/>
      <c r="P995" s="56"/>
      <c r="Q995" s="56"/>
      <c r="R995" s="56"/>
      <c r="S995" s="56"/>
      <c r="T995" s="56"/>
      <c r="U995" s="56"/>
      <c r="V995" s="56"/>
      <c r="W995" s="56"/>
      <c r="X995" s="56"/>
      <c r="Y995" s="5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7.88"/>
    <col customWidth="1" min="4" max="4" width="145.5"/>
  </cols>
  <sheetData>
    <row r="1">
      <c r="A1" s="53" t="s">
        <v>422</v>
      </c>
      <c r="B1" s="53" t="s">
        <v>423</v>
      </c>
      <c r="C1" s="54" t="s">
        <v>503</v>
      </c>
      <c r="D1" s="56"/>
    </row>
    <row r="2">
      <c r="A2" s="59" t="s">
        <v>504</v>
      </c>
      <c r="B2" s="59" t="s">
        <v>427</v>
      </c>
      <c r="C2" s="60" t="s">
        <v>582</v>
      </c>
      <c r="D2" s="56"/>
    </row>
    <row r="3">
      <c r="A3" s="61"/>
      <c r="B3" s="59" t="s">
        <v>430</v>
      </c>
      <c r="C3" s="61"/>
      <c r="D3" s="56"/>
    </row>
    <row r="4">
      <c r="A4" s="59" t="s">
        <v>507</v>
      </c>
      <c r="B4" s="59" t="s">
        <v>508</v>
      </c>
      <c r="C4" s="60" t="s">
        <v>583</v>
      </c>
      <c r="D4" s="56"/>
    </row>
    <row r="5">
      <c r="A5" s="61"/>
      <c r="B5" s="59" t="s">
        <v>436</v>
      </c>
      <c r="C5" s="60" t="s">
        <v>584</v>
      </c>
      <c r="D5" s="56"/>
    </row>
    <row r="6">
      <c r="A6" s="59" t="s">
        <v>511</v>
      </c>
      <c r="B6" s="59" t="s">
        <v>440</v>
      </c>
      <c r="C6" s="60" t="s">
        <v>585</v>
      </c>
      <c r="D6" s="56"/>
    </row>
    <row r="7">
      <c r="A7" s="59" t="s">
        <v>443</v>
      </c>
      <c r="B7" s="59" t="s">
        <v>444</v>
      </c>
      <c r="C7" s="60" t="s">
        <v>586</v>
      </c>
      <c r="D7" s="56"/>
    </row>
    <row r="8">
      <c r="A8" s="61"/>
      <c r="B8" s="59" t="s">
        <v>508</v>
      </c>
      <c r="C8" s="60" t="s">
        <v>587</v>
      </c>
      <c r="D8" s="5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85.88"/>
    <col customWidth="1" min="4" max="4" width="67.75"/>
    <col customWidth="1" min="5" max="5" width="58.25"/>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c r="A2" s="45" t="s">
        <v>472</v>
      </c>
      <c r="B2" s="45" t="s">
        <v>473</v>
      </c>
      <c r="C2" s="46" t="s">
        <v>588</v>
      </c>
      <c r="D2" s="47" t="s">
        <v>589</v>
      </c>
      <c r="E2" s="47" t="s">
        <v>590</v>
      </c>
    </row>
    <row r="3">
      <c r="A3" s="49"/>
      <c r="B3" s="45" t="s">
        <v>479</v>
      </c>
      <c r="C3" s="47" t="s">
        <v>591</v>
      </c>
      <c r="D3" s="47" t="s">
        <v>592</v>
      </c>
      <c r="E3" s="47" t="s">
        <v>593</v>
      </c>
    </row>
    <row r="4">
      <c r="A4" s="45"/>
      <c r="B4" s="45" t="s">
        <v>485</v>
      </c>
      <c r="C4" s="47" t="s">
        <v>594</v>
      </c>
      <c r="D4" s="47" t="s">
        <v>595</v>
      </c>
      <c r="E4" s="47" t="s">
        <v>596</v>
      </c>
    </row>
    <row r="5">
      <c r="A5" s="50" t="s">
        <v>443</v>
      </c>
      <c r="B5" s="50" t="s">
        <v>491</v>
      </c>
      <c r="C5" s="47" t="s">
        <v>597</v>
      </c>
      <c r="D5" s="47" t="s">
        <v>598</v>
      </c>
      <c r="E5" s="47" t="s">
        <v>599</v>
      </c>
    </row>
    <row r="6">
      <c r="A6" s="51"/>
      <c r="B6" s="50" t="s">
        <v>497</v>
      </c>
      <c r="C6" s="47" t="s">
        <v>600</v>
      </c>
      <c r="D6" s="47" t="s">
        <v>601</v>
      </c>
      <c r="E6" s="47" t="s">
        <v>602</v>
      </c>
    </row>
    <row r="12">
      <c r="F12" s="39"/>
      <c r="G12" s="39"/>
      <c r="H12" s="39"/>
      <c r="I12" s="39"/>
      <c r="J12" s="39"/>
      <c r="K12" s="39"/>
      <c r="L12" s="39"/>
      <c r="M12" s="39"/>
      <c r="N12" s="39"/>
      <c r="O12" s="39"/>
      <c r="P12" s="39"/>
      <c r="Q12" s="39"/>
      <c r="R12" s="39"/>
      <c r="S12" s="39"/>
      <c r="T12" s="39"/>
      <c r="U12" s="39"/>
      <c r="V12" s="39"/>
      <c r="W12" s="39"/>
      <c r="X12" s="39"/>
      <c r="Y12" s="3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9.0"/>
  </cols>
  <sheetData>
    <row r="1">
      <c r="A1" s="41" t="s">
        <v>422</v>
      </c>
      <c r="B1" s="41" t="s">
        <v>423</v>
      </c>
      <c r="C1" s="42" t="s">
        <v>503</v>
      </c>
    </row>
    <row r="2">
      <c r="A2" s="45" t="s">
        <v>504</v>
      </c>
      <c r="B2" s="45" t="s">
        <v>427</v>
      </c>
      <c r="C2" s="47" t="s">
        <v>603</v>
      </c>
    </row>
    <row r="3">
      <c r="A3" s="49"/>
      <c r="B3" s="45" t="s">
        <v>430</v>
      </c>
      <c r="C3" s="47" t="s">
        <v>604</v>
      </c>
    </row>
    <row r="4">
      <c r="A4" s="45" t="s">
        <v>507</v>
      </c>
      <c r="B4" s="45" t="s">
        <v>508</v>
      </c>
      <c r="C4" s="47" t="s">
        <v>605</v>
      </c>
    </row>
    <row r="5">
      <c r="A5" s="49"/>
      <c r="B5" s="45" t="s">
        <v>436</v>
      </c>
      <c r="C5" s="47" t="s">
        <v>606</v>
      </c>
    </row>
    <row r="6">
      <c r="A6" s="45" t="s">
        <v>511</v>
      </c>
      <c r="B6" s="45" t="s">
        <v>440</v>
      </c>
      <c r="C6" s="47" t="s">
        <v>607</v>
      </c>
    </row>
    <row r="7">
      <c r="A7" s="45" t="s">
        <v>443</v>
      </c>
      <c r="B7" s="45" t="s">
        <v>444</v>
      </c>
      <c r="C7" s="47" t="s">
        <v>608</v>
      </c>
    </row>
    <row r="8">
      <c r="A8" s="49"/>
      <c r="B8" s="45" t="s">
        <v>508</v>
      </c>
      <c r="C8" s="47" t="s">
        <v>609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07.0"/>
    <col customWidth="1" min="4" max="4" width="71.0"/>
    <col customWidth="1" min="5" max="5" width="99.88"/>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c r="A2" s="45" t="s">
        <v>472</v>
      </c>
      <c r="B2" s="45" t="s">
        <v>473</v>
      </c>
      <c r="C2" s="46" t="s">
        <v>610</v>
      </c>
      <c r="D2" s="47" t="s">
        <v>611</v>
      </c>
      <c r="E2" s="47" t="s">
        <v>612</v>
      </c>
    </row>
    <row r="3">
      <c r="A3" s="49"/>
      <c r="B3" s="45" t="s">
        <v>479</v>
      </c>
      <c r="C3" s="47" t="s">
        <v>613</v>
      </c>
      <c r="D3" s="47" t="s">
        <v>614</v>
      </c>
      <c r="E3" s="47" t="s">
        <v>615</v>
      </c>
    </row>
    <row r="4">
      <c r="A4" s="45"/>
      <c r="B4" s="45" t="s">
        <v>485</v>
      </c>
      <c r="C4" s="47" t="s">
        <v>616</v>
      </c>
      <c r="D4" s="47" t="s">
        <v>617</v>
      </c>
      <c r="E4" s="47" t="s">
        <v>618</v>
      </c>
    </row>
    <row r="5">
      <c r="A5" s="50" t="s">
        <v>443</v>
      </c>
      <c r="B5" s="50" t="s">
        <v>491</v>
      </c>
      <c r="C5" s="47" t="s">
        <v>619</v>
      </c>
      <c r="D5" s="47" t="s">
        <v>620</v>
      </c>
      <c r="E5" s="47" t="s">
        <v>621</v>
      </c>
    </row>
    <row r="6">
      <c r="A6" s="51"/>
      <c r="B6" s="50" t="s">
        <v>497</v>
      </c>
      <c r="C6" s="47" t="s">
        <v>622</v>
      </c>
      <c r="D6" s="47" t="s">
        <v>623</v>
      </c>
      <c r="E6" s="47" t="s">
        <v>624</v>
      </c>
    </row>
    <row r="12">
      <c r="F12" s="39"/>
      <c r="G12" s="39"/>
      <c r="H12" s="39"/>
      <c r="I12" s="39"/>
      <c r="J12" s="39"/>
      <c r="K12" s="39"/>
      <c r="L12" s="39"/>
      <c r="M12" s="39"/>
      <c r="N12" s="39"/>
      <c r="O12" s="39"/>
      <c r="P12" s="39"/>
      <c r="Q12" s="39"/>
      <c r="R12" s="39"/>
      <c r="S12" s="39"/>
      <c r="T12" s="39"/>
      <c r="U12" s="39"/>
      <c r="V12" s="39"/>
      <c r="W12" s="39"/>
      <c r="X12" s="39"/>
      <c r="Y12" s="3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13.0"/>
  </cols>
  <sheetData>
    <row r="1">
      <c r="A1" s="41" t="s">
        <v>422</v>
      </c>
      <c r="B1" s="41" t="s">
        <v>423</v>
      </c>
      <c r="C1" s="42" t="s">
        <v>503</v>
      </c>
    </row>
    <row r="2">
      <c r="A2" s="45" t="s">
        <v>504</v>
      </c>
      <c r="B2" s="45" t="s">
        <v>427</v>
      </c>
      <c r="C2" s="49"/>
    </row>
    <row r="3">
      <c r="A3" s="49"/>
      <c r="B3" s="45" t="s">
        <v>430</v>
      </c>
      <c r="C3" s="47" t="s">
        <v>625</v>
      </c>
    </row>
    <row r="4">
      <c r="A4" s="45" t="s">
        <v>507</v>
      </c>
      <c r="B4" s="45" t="s">
        <v>508</v>
      </c>
      <c r="C4" s="47" t="s">
        <v>626</v>
      </c>
    </row>
    <row r="5">
      <c r="A5" s="49"/>
      <c r="B5" s="45" t="s">
        <v>436</v>
      </c>
      <c r="C5" s="47" t="s">
        <v>627</v>
      </c>
    </row>
    <row r="6">
      <c r="A6" s="45" t="s">
        <v>511</v>
      </c>
      <c r="B6" s="45" t="s">
        <v>440</v>
      </c>
      <c r="C6" s="47" t="s">
        <v>628</v>
      </c>
    </row>
    <row r="7">
      <c r="A7" s="45" t="s">
        <v>443</v>
      </c>
      <c r="B7" s="45" t="s">
        <v>444</v>
      </c>
      <c r="C7" s="47" t="s">
        <v>629</v>
      </c>
    </row>
    <row r="8">
      <c r="A8" s="49"/>
      <c r="B8" s="45" t="s">
        <v>508</v>
      </c>
      <c r="C8" s="47" t="s">
        <v>630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88.13"/>
    <col customWidth="1" min="4" max="4" width="84.5"/>
    <col customWidth="1" min="5" max="5" width="79.25"/>
    <col customWidth="1" min="6" max="6" width="45.13"/>
  </cols>
  <sheetData>
    <row r="1" ht="57.0" customHeight="1">
      <c r="A1" s="41" t="s">
        <v>422</v>
      </c>
      <c r="B1" s="41" t="s">
        <v>466</v>
      </c>
      <c r="C1" s="42" t="s">
        <v>467</v>
      </c>
      <c r="D1" s="42" t="s">
        <v>468</v>
      </c>
      <c r="E1" s="42" t="s">
        <v>469</v>
      </c>
      <c r="F1" s="43" t="s">
        <v>631</v>
      </c>
      <c r="G1" s="43" t="s">
        <v>471</v>
      </c>
      <c r="H1" s="44"/>
      <c r="I1" s="44"/>
      <c r="J1" s="44"/>
      <c r="K1" s="44"/>
      <c r="L1" s="44"/>
      <c r="M1" s="44"/>
      <c r="N1" s="44"/>
      <c r="O1" s="44"/>
      <c r="P1" s="44"/>
      <c r="Q1" s="44"/>
      <c r="R1" s="44"/>
      <c r="S1" s="44"/>
      <c r="T1" s="44"/>
      <c r="U1" s="44"/>
      <c r="V1" s="44"/>
      <c r="W1" s="44"/>
      <c r="X1" s="44"/>
      <c r="Y1" s="44"/>
    </row>
    <row r="2">
      <c r="A2" s="45" t="s">
        <v>472</v>
      </c>
      <c r="B2" s="45" t="s">
        <v>473</v>
      </c>
      <c r="C2" s="46" t="s">
        <v>632</v>
      </c>
      <c r="D2" s="47" t="s">
        <v>633</v>
      </c>
      <c r="E2" s="47" t="s">
        <v>634</v>
      </c>
      <c r="F2" s="48" t="s">
        <v>635</v>
      </c>
      <c r="G2" s="76"/>
    </row>
    <row r="3">
      <c r="A3" s="49"/>
      <c r="B3" s="45" t="s">
        <v>479</v>
      </c>
      <c r="C3" s="47" t="s">
        <v>636</v>
      </c>
      <c r="D3" s="47" t="s">
        <v>637</v>
      </c>
      <c r="E3" s="47" t="s">
        <v>638</v>
      </c>
      <c r="F3" s="76"/>
      <c r="G3" s="76"/>
    </row>
    <row r="4">
      <c r="A4" s="45"/>
      <c r="B4" s="45" t="s">
        <v>485</v>
      </c>
      <c r="C4" s="47" t="s">
        <v>639</v>
      </c>
      <c r="D4" s="47" t="s">
        <v>640</v>
      </c>
      <c r="E4" s="47" t="s">
        <v>641</v>
      </c>
      <c r="F4" s="48" t="s">
        <v>642</v>
      </c>
      <c r="G4" s="76"/>
    </row>
    <row r="5">
      <c r="A5" s="50" t="s">
        <v>443</v>
      </c>
      <c r="B5" s="50" t="s">
        <v>491</v>
      </c>
      <c r="C5" s="47" t="s">
        <v>643</v>
      </c>
      <c r="D5" s="47" t="s">
        <v>644</v>
      </c>
      <c r="E5" s="47" t="s">
        <v>645</v>
      </c>
      <c r="F5" s="48" t="s">
        <v>646</v>
      </c>
      <c r="G5" s="76"/>
    </row>
    <row r="6">
      <c r="A6" s="51"/>
      <c r="B6" s="50" t="s">
        <v>497</v>
      </c>
      <c r="C6" s="47" t="s">
        <v>647</v>
      </c>
      <c r="D6" s="47" t="s">
        <v>648</v>
      </c>
      <c r="E6" s="47" t="s">
        <v>649</v>
      </c>
      <c r="F6" s="48" t="s">
        <v>650</v>
      </c>
      <c r="G6" s="76"/>
    </row>
    <row r="7">
      <c r="F7" s="52"/>
      <c r="G7" s="52"/>
    </row>
    <row r="8">
      <c r="F8" s="52"/>
      <c r="G8" s="52"/>
    </row>
    <row r="9">
      <c r="F9" s="52"/>
      <c r="G9" s="52"/>
    </row>
    <row r="10">
      <c r="F10" s="52"/>
      <c r="G10" s="52"/>
    </row>
    <row r="11">
      <c r="F11" s="52"/>
      <c r="G11" s="52"/>
    </row>
    <row r="12">
      <c r="F12" s="52"/>
      <c r="G12" s="52"/>
      <c r="H12" s="39"/>
      <c r="I12" s="39"/>
      <c r="J12" s="39"/>
      <c r="K12" s="39"/>
      <c r="L12" s="39"/>
      <c r="M12" s="39"/>
      <c r="N12" s="39"/>
      <c r="O12" s="39"/>
      <c r="P12" s="39"/>
      <c r="Q12" s="39"/>
      <c r="R12" s="39"/>
      <c r="S12" s="39"/>
      <c r="T12" s="39"/>
      <c r="U12" s="39"/>
      <c r="V12" s="39"/>
      <c r="W12" s="39"/>
      <c r="X12" s="39"/>
      <c r="Y12" s="39"/>
    </row>
    <row r="13">
      <c r="F13" s="52"/>
      <c r="G13" s="52"/>
    </row>
    <row r="14">
      <c r="F14" s="52"/>
      <c r="G14" s="52"/>
    </row>
    <row r="15">
      <c r="F15" s="52"/>
      <c r="G15" s="52"/>
    </row>
    <row r="16">
      <c r="F16" s="52"/>
      <c r="G16" s="52"/>
    </row>
    <row r="17">
      <c r="F17" s="52"/>
      <c r="G17" s="52"/>
    </row>
    <row r="18">
      <c r="F18" s="52"/>
      <c r="G18" s="5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4.75"/>
  </cols>
  <sheetData>
    <row r="1">
      <c r="A1" s="41" t="s">
        <v>422</v>
      </c>
      <c r="B1" s="41" t="s">
        <v>423</v>
      </c>
      <c r="C1" s="42" t="s">
        <v>503</v>
      </c>
    </row>
    <row r="2">
      <c r="A2" s="45" t="s">
        <v>504</v>
      </c>
      <c r="B2" s="45" t="s">
        <v>427</v>
      </c>
      <c r="C2" s="47" t="s">
        <v>651</v>
      </c>
    </row>
    <row r="3">
      <c r="A3" s="49"/>
      <c r="B3" s="45" t="s">
        <v>430</v>
      </c>
      <c r="C3" s="47" t="s">
        <v>652</v>
      </c>
    </row>
    <row r="4">
      <c r="A4" s="45" t="s">
        <v>507</v>
      </c>
      <c r="B4" s="45" t="s">
        <v>508</v>
      </c>
      <c r="C4" s="47" t="s">
        <v>653</v>
      </c>
    </row>
    <row r="5">
      <c r="A5" s="49"/>
      <c r="B5" s="45" t="s">
        <v>436</v>
      </c>
      <c r="C5" s="47" t="s">
        <v>654</v>
      </c>
    </row>
    <row r="6">
      <c r="A6" s="45" t="s">
        <v>511</v>
      </c>
      <c r="B6" s="45" t="s">
        <v>440</v>
      </c>
      <c r="C6" s="47" t="s">
        <v>655</v>
      </c>
    </row>
    <row r="7">
      <c r="A7" s="45" t="s">
        <v>443</v>
      </c>
      <c r="B7" s="45" t="s">
        <v>444</v>
      </c>
      <c r="C7" s="47" t="s">
        <v>656</v>
      </c>
    </row>
    <row r="8">
      <c r="A8" s="49"/>
      <c r="B8" s="45" t="s">
        <v>508</v>
      </c>
      <c r="C8" s="47" t="s">
        <v>657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04.5"/>
    <col customWidth="1" min="4" max="4" width="72.5"/>
    <col customWidth="1" min="5" max="5" width="75.63"/>
    <col customWidth="1" min="6" max="6" width="67.25"/>
  </cols>
  <sheetData>
    <row r="1" ht="57.0" customHeight="1">
      <c r="A1" s="41" t="s">
        <v>422</v>
      </c>
      <c r="B1" s="41" t="s">
        <v>466</v>
      </c>
      <c r="C1" s="42" t="s">
        <v>467</v>
      </c>
      <c r="D1" s="42" t="s">
        <v>468</v>
      </c>
      <c r="E1" s="42" t="s">
        <v>469</v>
      </c>
      <c r="F1" s="43" t="s">
        <v>556</v>
      </c>
      <c r="G1" s="43" t="s">
        <v>471</v>
      </c>
      <c r="H1" s="44"/>
      <c r="I1" s="44"/>
      <c r="J1" s="44"/>
      <c r="K1" s="44"/>
      <c r="L1" s="44"/>
      <c r="M1" s="44"/>
      <c r="N1" s="44"/>
      <c r="O1" s="44"/>
      <c r="P1" s="44"/>
      <c r="Q1" s="44"/>
      <c r="R1" s="44"/>
      <c r="S1" s="44"/>
      <c r="T1" s="44"/>
      <c r="U1" s="44"/>
      <c r="V1" s="44"/>
      <c r="W1" s="44"/>
      <c r="X1" s="44"/>
      <c r="Y1" s="44"/>
    </row>
    <row r="2">
      <c r="A2" s="50" t="s">
        <v>472</v>
      </c>
      <c r="B2" s="50" t="s">
        <v>473</v>
      </c>
      <c r="C2" s="77" t="s">
        <v>658</v>
      </c>
      <c r="D2" s="51" t="s">
        <v>659</v>
      </c>
      <c r="E2" s="51" t="s">
        <v>660</v>
      </c>
      <c r="F2" s="78" t="s">
        <v>661</v>
      </c>
      <c r="G2" s="79"/>
      <c r="H2" s="39"/>
      <c r="I2" s="39"/>
      <c r="J2" s="39"/>
      <c r="K2" s="39"/>
      <c r="L2" s="39"/>
      <c r="M2" s="39"/>
      <c r="N2" s="39"/>
      <c r="O2" s="39"/>
      <c r="P2" s="39"/>
      <c r="Q2" s="39"/>
      <c r="R2" s="39"/>
      <c r="S2" s="39"/>
      <c r="T2" s="39"/>
      <c r="U2" s="39"/>
      <c r="V2" s="39"/>
      <c r="W2" s="39"/>
      <c r="X2" s="39"/>
      <c r="Y2" s="39"/>
      <c r="Z2" s="39"/>
    </row>
    <row r="3" ht="51.0" customHeight="1">
      <c r="A3" s="80"/>
      <c r="B3" s="50" t="s">
        <v>479</v>
      </c>
      <c r="C3" s="77" t="s">
        <v>662</v>
      </c>
      <c r="D3" s="51" t="s">
        <v>663</v>
      </c>
      <c r="E3" s="77" t="s">
        <v>664</v>
      </c>
      <c r="F3" s="78" t="s">
        <v>665</v>
      </c>
      <c r="G3" s="79"/>
      <c r="H3" s="39"/>
      <c r="I3" s="39"/>
      <c r="J3" s="39"/>
      <c r="K3" s="39"/>
      <c r="L3" s="39"/>
      <c r="M3" s="39"/>
      <c r="N3" s="39"/>
      <c r="O3" s="39"/>
      <c r="P3" s="39"/>
      <c r="Q3" s="39"/>
      <c r="R3" s="39"/>
      <c r="S3" s="39"/>
      <c r="T3" s="39"/>
      <c r="U3" s="39"/>
      <c r="V3" s="39"/>
      <c r="W3" s="39"/>
      <c r="X3" s="39"/>
      <c r="Y3" s="39"/>
      <c r="Z3" s="39"/>
    </row>
    <row r="4">
      <c r="A4" s="50"/>
      <c r="B4" s="50" t="s">
        <v>485</v>
      </c>
      <c r="C4" s="51" t="s">
        <v>666</v>
      </c>
      <c r="D4" s="51" t="s">
        <v>667</v>
      </c>
      <c r="E4" s="51" t="s">
        <v>668</v>
      </c>
      <c r="F4" s="78" t="s">
        <v>669</v>
      </c>
      <c r="G4" s="79"/>
      <c r="H4" s="39"/>
      <c r="I4" s="39"/>
      <c r="J4" s="39"/>
      <c r="K4" s="39"/>
      <c r="L4" s="39"/>
      <c r="M4" s="39"/>
      <c r="N4" s="39"/>
      <c r="O4" s="39"/>
      <c r="P4" s="39"/>
      <c r="Q4" s="39"/>
      <c r="R4" s="39"/>
      <c r="S4" s="39"/>
      <c r="T4" s="39"/>
      <c r="U4" s="39"/>
      <c r="V4" s="39"/>
      <c r="W4" s="39"/>
      <c r="X4" s="39"/>
      <c r="Y4" s="39"/>
      <c r="Z4" s="39"/>
    </row>
    <row r="5">
      <c r="A5" s="50" t="s">
        <v>443</v>
      </c>
      <c r="B5" s="50" t="s">
        <v>491</v>
      </c>
      <c r="C5" s="47" t="s">
        <v>670</v>
      </c>
      <c r="D5" s="47" t="s">
        <v>671</v>
      </c>
      <c r="E5" s="47" t="s">
        <v>672</v>
      </c>
      <c r="F5" s="48" t="s">
        <v>673</v>
      </c>
      <c r="G5" s="76"/>
    </row>
    <row r="6" ht="93.0" customHeight="1">
      <c r="A6" s="51"/>
      <c r="B6" s="50" t="s">
        <v>497</v>
      </c>
      <c r="C6" s="51" t="s">
        <v>674</v>
      </c>
      <c r="D6" s="51" t="s">
        <v>675</v>
      </c>
      <c r="E6" s="51" t="s">
        <v>676</v>
      </c>
      <c r="F6" s="78" t="s">
        <v>677</v>
      </c>
      <c r="G6" s="79"/>
      <c r="H6" s="39"/>
      <c r="I6" s="39"/>
      <c r="J6" s="39"/>
      <c r="K6" s="39"/>
      <c r="L6" s="39"/>
      <c r="M6" s="39"/>
      <c r="N6" s="39"/>
      <c r="O6" s="39"/>
      <c r="P6" s="39"/>
      <c r="Q6" s="39"/>
      <c r="R6" s="39"/>
      <c r="S6" s="39"/>
      <c r="T6" s="39"/>
      <c r="U6" s="39"/>
      <c r="V6" s="39"/>
      <c r="W6" s="39"/>
      <c r="X6" s="39"/>
      <c r="Y6" s="39"/>
      <c r="Z6" s="39"/>
    </row>
    <row r="7">
      <c r="F7" s="52"/>
      <c r="G7" s="52"/>
    </row>
    <row r="8">
      <c r="F8" s="52"/>
      <c r="G8" s="52"/>
    </row>
    <row r="9">
      <c r="F9" s="52"/>
      <c r="G9" s="52"/>
    </row>
    <row r="10">
      <c r="F10" s="52"/>
      <c r="G10" s="52"/>
    </row>
    <row r="11">
      <c r="F11" s="52"/>
      <c r="G11" s="52"/>
    </row>
    <row r="12">
      <c r="F12" s="52"/>
      <c r="G12" s="52"/>
      <c r="H12" s="39"/>
      <c r="I12" s="39"/>
      <c r="J12" s="39"/>
      <c r="K12" s="39"/>
      <c r="L12" s="39"/>
      <c r="M12" s="39"/>
      <c r="N12" s="39"/>
      <c r="O12" s="39"/>
      <c r="P12" s="39"/>
      <c r="Q12" s="39"/>
      <c r="R12" s="39"/>
      <c r="S12" s="39"/>
      <c r="T12" s="39"/>
      <c r="U12" s="39"/>
      <c r="V12" s="39"/>
      <c r="W12" s="39"/>
      <c r="X12" s="39"/>
      <c r="Y12" s="39"/>
    </row>
    <row r="13">
      <c r="F13" s="52"/>
      <c r="G13" s="52"/>
    </row>
    <row r="14">
      <c r="F14" s="52"/>
      <c r="G14" s="52"/>
    </row>
    <row r="15">
      <c r="F15" s="52"/>
      <c r="G15" s="52"/>
    </row>
    <row r="16">
      <c r="F16" s="52"/>
      <c r="G16" s="52"/>
    </row>
    <row r="17">
      <c r="F17" s="52"/>
      <c r="G17" s="52"/>
    </row>
    <row r="18">
      <c r="F18" s="52"/>
      <c r="G18" s="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88"/>
  </cols>
  <sheetData>
    <row r="1">
      <c r="A1" s="18" t="s">
        <v>344</v>
      </c>
      <c r="B1" s="18" t="s">
        <v>345</v>
      </c>
      <c r="C1" s="18" t="s">
        <v>346</v>
      </c>
      <c r="D1" s="19" t="s">
        <v>36</v>
      </c>
      <c r="E1" s="20" t="s">
        <v>37</v>
      </c>
      <c r="F1" s="19" t="s">
        <v>347</v>
      </c>
      <c r="G1" s="5" t="s">
        <v>348</v>
      </c>
      <c r="H1" s="5" t="s">
        <v>349</v>
      </c>
    </row>
    <row r="2">
      <c r="A2" s="21" t="s">
        <v>350</v>
      </c>
      <c r="B2" s="21" t="s">
        <v>351</v>
      </c>
      <c r="C2" s="21" t="s">
        <v>352</v>
      </c>
      <c r="D2" s="21">
        <v>20.0</v>
      </c>
      <c r="E2" s="7">
        <v>30.0</v>
      </c>
      <c r="F2" s="21" t="s">
        <v>353</v>
      </c>
      <c r="G2" s="4">
        <v>1000.0</v>
      </c>
    </row>
    <row r="3">
      <c r="A3" s="21" t="s">
        <v>354</v>
      </c>
      <c r="B3" s="21" t="s">
        <v>355</v>
      </c>
      <c r="C3" s="21" t="s">
        <v>356</v>
      </c>
      <c r="D3" s="21">
        <v>20.0</v>
      </c>
      <c r="E3" s="7">
        <v>30.0</v>
      </c>
      <c r="F3" s="22" t="s">
        <v>357</v>
      </c>
      <c r="G3" s="7">
        <f>IFERROR(__xludf.DUMMYFUNCTION("SPLIT($F3,""-"")"),1000.0)</f>
        <v>1000</v>
      </c>
      <c r="H3" s="7">
        <f>IFERROR(__xludf.DUMMYFUNCTION("""COMPUTED_VALUE"""),2500.0)</f>
        <v>2500</v>
      </c>
    </row>
    <row r="4">
      <c r="A4" s="21" t="s">
        <v>23</v>
      </c>
      <c r="B4" s="21" t="s">
        <v>358</v>
      </c>
      <c r="C4" s="21" t="s">
        <v>359</v>
      </c>
      <c r="D4" s="21">
        <v>20.0</v>
      </c>
      <c r="E4" s="7">
        <v>30.0</v>
      </c>
      <c r="F4" s="21" t="s">
        <v>360</v>
      </c>
      <c r="G4" s="7">
        <f>IFERROR(__xludf.DUMMYFUNCTION("SPLIT($F4,""-"")"),750.0)</f>
        <v>750</v>
      </c>
      <c r="H4" s="7">
        <f>IFERROR(__xludf.DUMMYFUNCTION("""COMPUTED_VALUE"""),4000.0)</f>
        <v>4000</v>
      </c>
    </row>
    <row r="5">
      <c r="A5" s="21" t="s">
        <v>194</v>
      </c>
      <c r="B5" s="21" t="s">
        <v>361</v>
      </c>
      <c r="C5" s="21" t="s">
        <v>362</v>
      </c>
      <c r="D5" s="21">
        <v>25.0</v>
      </c>
      <c r="E5" s="7">
        <v>29.0</v>
      </c>
      <c r="F5" s="21" t="s">
        <v>363</v>
      </c>
      <c r="G5" s="7">
        <f>IFERROR(__xludf.DUMMYFUNCTION("SPLIT($F5,""-"")"),1000.0)</f>
        <v>1000</v>
      </c>
      <c r="H5" s="7">
        <f>IFERROR(__xludf.DUMMYFUNCTION("""COMPUTED_VALUE"""),1500.0)</f>
        <v>1500</v>
      </c>
    </row>
    <row r="6">
      <c r="A6" s="21" t="s">
        <v>364</v>
      </c>
      <c r="B6" s="21" t="s">
        <v>365</v>
      </c>
      <c r="C6" s="21" t="s">
        <v>366</v>
      </c>
      <c r="D6" s="21"/>
      <c r="F6" s="21" t="s">
        <v>367</v>
      </c>
      <c r="G6" s="7">
        <f>IFERROR(__xludf.DUMMYFUNCTION("SPLIT($F6,""-"")"),1500.0)</f>
        <v>1500</v>
      </c>
      <c r="H6" s="7">
        <f>IFERROR(__xludf.DUMMYFUNCTION("""COMPUTED_VALUE"""),2500.0)</f>
        <v>2500</v>
      </c>
    </row>
    <row r="7">
      <c r="A7" s="21" t="s">
        <v>368</v>
      </c>
      <c r="B7" s="23" t="s">
        <v>369</v>
      </c>
      <c r="C7" s="21"/>
      <c r="D7" s="21">
        <v>24.0</v>
      </c>
      <c r="E7" s="7">
        <v>29.0</v>
      </c>
      <c r="F7" s="21" t="s">
        <v>370</v>
      </c>
      <c r="G7" s="7">
        <f>IFERROR(__xludf.DUMMYFUNCTION("SPLIT($F7,""-"")"),800.0)</f>
        <v>800</v>
      </c>
      <c r="H7" s="7">
        <f>IFERROR(__xludf.DUMMYFUNCTION("""COMPUTED_VALUE"""),1200.0)</f>
        <v>1200</v>
      </c>
    </row>
    <row r="8">
      <c r="A8" s="21" t="s">
        <v>216</v>
      </c>
      <c r="B8" s="21" t="s">
        <v>371</v>
      </c>
      <c r="C8" s="21" t="s">
        <v>372</v>
      </c>
      <c r="D8" s="21">
        <v>29.0</v>
      </c>
      <c r="E8" s="7">
        <v>35.0</v>
      </c>
      <c r="F8" s="21" t="s">
        <v>373</v>
      </c>
      <c r="G8" s="7">
        <f>IFERROR(__xludf.DUMMYFUNCTION("SPLIT($F8,""-"")"),200.0)</f>
        <v>200</v>
      </c>
      <c r="H8" s="7">
        <f>IFERROR(__xludf.DUMMYFUNCTION("""COMPUTED_VALUE"""),400.0)</f>
        <v>400</v>
      </c>
    </row>
    <row r="9">
      <c r="A9" s="21" t="s">
        <v>374</v>
      </c>
      <c r="B9" s="21" t="s">
        <v>375</v>
      </c>
      <c r="C9" s="21"/>
      <c r="D9" s="21">
        <v>10.0</v>
      </c>
      <c r="E9" s="7">
        <v>30.0</v>
      </c>
      <c r="F9" s="21" t="s">
        <v>376</v>
      </c>
      <c r="G9" s="7">
        <f>IFERROR(__xludf.DUMMYFUNCTION("SPLIT($F9,""-"")"),250.0)</f>
        <v>250</v>
      </c>
      <c r="H9" s="7">
        <f>IFERROR(__xludf.DUMMYFUNCTION("""COMPUTED_VALUE"""),1000.0)</f>
        <v>1000</v>
      </c>
    </row>
    <row r="10">
      <c r="A10" s="21" t="s">
        <v>261</v>
      </c>
      <c r="B10" s="21" t="s">
        <v>377</v>
      </c>
      <c r="C10" s="21" t="s">
        <v>378</v>
      </c>
      <c r="D10" s="21">
        <v>28.0</v>
      </c>
      <c r="E10" s="7">
        <v>30.0</v>
      </c>
      <c r="F10" s="21" t="s">
        <v>379</v>
      </c>
      <c r="G10" s="7">
        <f>IFERROR(__xludf.DUMMYFUNCTION("SPLIT($F10,""-"")"),350.0)</f>
        <v>350</v>
      </c>
      <c r="H10" s="7">
        <f>IFERROR(__xludf.DUMMYFUNCTION("""COMPUTED_VALUE"""),650.0)</f>
        <v>650</v>
      </c>
    </row>
    <row r="11">
      <c r="A11" s="21" t="s">
        <v>277</v>
      </c>
      <c r="B11" s="21"/>
      <c r="C11" s="21"/>
      <c r="D11" s="21">
        <v>15.0</v>
      </c>
      <c r="E11" s="7">
        <v>18.0</v>
      </c>
      <c r="F11" s="21" t="s">
        <v>380</v>
      </c>
      <c r="G11" s="7">
        <f>IFERROR(__xludf.DUMMYFUNCTION("SPLIT($F11,""-"")"),400.0)</f>
        <v>400</v>
      </c>
      <c r="H11" s="7">
        <f>IFERROR(__xludf.DUMMYFUNCTION("""COMPUTED_VALUE"""),1500.0)</f>
        <v>1500</v>
      </c>
    </row>
    <row r="12">
      <c r="A12" s="24" t="s">
        <v>234</v>
      </c>
      <c r="B12" s="21" t="s">
        <v>381</v>
      </c>
      <c r="C12" s="21" t="s">
        <v>382</v>
      </c>
      <c r="D12" s="24">
        <v>17.0</v>
      </c>
      <c r="E12" s="4">
        <v>30.0</v>
      </c>
      <c r="F12" s="24" t="s">
        <v>383</v>
      </c>
      <c r="G12" s="7">
        <f>IFERROR(__xludf.DUMMYFUNCTION("SPLIT($F12,""-"")"),500.0)</f>
        <v>500</v>
      </c>
      <c r="H12" s="7">
        <f>IFERROR(__xludf.DUMMYFUNCTION("""COMPUTED_VALUE"""),600.0)</f>
        <v>600</v>
      </c>
    </row>
    <row r="13">
      <c r="A13" s="21" t="s">
        <v>384</v>
      </c>
      <c r="B13" s="21" t="s">
        <v>385</v>
      </c>
      <c r="C13" s="21" t="s">
        <v>386</v>
      </c>
      <c r="D13" s="21">
        <v>18.0</v>
      </c>
      <c r="E13" s="7">
        <v>30.0</v>
      </c>
      <c r="F13" s="21" t="s">
        <v>387</v>
      </c>
      <c r="G13" s="4">
        <v>500.0</v>
      </c>
    </row>
    <row r="14">
      <c r="A14" s="21" t="s">
        <v>237</v>
      </c>
      <c r="B14" s="21" t="s">
        <v>388</v>
      </c>
      <c r="C14" s="21" t="s">
        <v>382</v>
      </c>
      <c r="D14" s="21">
        <v>25.0</v>
      </c>
      <c r="E14" s="7">
        <v>30.0</v>
      </c>
      <c r="F14" s="21" t="s">
        <v>389</v>
      </c>
      <c r="G14" s="7">
        <f>IFERROR(__xludf.DUMMYFUNCTION("SPLIT($F14,""-"")"),400.0)</f>
        <v>400</v>
      </c>
      <c r="H14" s="7">
        <f>IFERROR(__xludf.DUMMYFUNCTION("""COMPUTED_VALUE"""),1200.0)</f>
        <v>1200</v>
      </c>
    </row>
    <row r="15">
      <c r="A15" s="21" t="s">
        <v>390</v>
      </c>
      <c r="B15" s="21" t="s">
        <v>361</v>
      </c>
      <c r="C15" s="21" t="s">
        <v>382</v>
      </c>
      <c r="D15" s="21">
        <v>20.0</v>
      </c>
      <c r="E15" s="7">
        <v>26.0</v>
      </c>
      <c r="F15" s="21" t="s">
        <v>391</v>
      </c>
      <c r="G15" s="7">
        <f>IFERROR(__xludf.DUMMYFUNCTION("SPLIT($F15,""-"")"),500.0)</f>
        <v>500</v>
      </c>
      <c r="H15" s="7">
        <f>IFERROR(__xludf.DUMMYFUNCTION("""COMPUTED_VALUE"""),1000.0)</f>
        <v>1000</v>
      </c>
    </row>
    <row r="16">
      <c r="A16" s="21" t="s">
        <v>392</v>
      </c>
      <c r="B16" s="25">
        <v>2000.0</v>
      </c>
      <c r="C16" s="21" t="s">
        <v>393</v>
      </c>
      <c r="D16" s="21">
        <v>25.0</v>
      </c>
      <c r="E16" s="7">
        <v>40.0</v>
      </c>
      <c r="F16" s="21" t="s">
        <v>394</v>
      </c>
      <c r="G16" s="7">
        <f>IFERROR(__xludf.DUMMYFUNCTION("SPLIT($F16,""-"")"),800.0)</f>
        <v>800</v>
      </c>
      <c r="H16" s="7">
        <f>IFERROR(__xludf.DUMMYFUNCTION("""COMPUTED_VALUE"""),2400.0)</f>
        <v>2400</v>
      </c>
    </row>
    <row r="17">
      <c r="A17" s="21" t="s">
        <v>265</v>
      </c>
      <c r="B17" s="21" t="s">
        <v>395</v>
      </c>
      <c r="C17" s="21"/>
      <c r="D17" s="21">
        <v>15.0</v>
      </c>
      <c r="E17" s="7">
        <v>30.0</v>
      </c>
      <c r="F17" s="21" t="s">
        <v>396</v>
      </c>
      <c r="G17" s="7">
        <f>IFERROR(__xludf.DUMMYFUNCTION("SPLIT($F17,""-"")"),500.0)</f>
        <v>500</v>
      </c>
      <c r="H17" s="7">
        <f>IFERROR(__xludf.DUMMYFUNCTION("""COMPUTED_VALUE"""),700.0)</f>
        <v>700</v>
      </c>
    </row>
    <row r="18">
      <c r="A18" s="21" t="s">
        <v>397</v>
      </c>
      <c r="B18" s="21" t="s">
        <v>398</v>
      </c>
      <c r="C18" s="23" t="s">
        <v>399</v>
      </c>
      <c r="D18" s="21">
        <v>16.0</v>
      </c>
      <c r="E18" s="7">
        <v>30.0</v>
      </c>
      <c r="F18" s="21" t="s">
        <v>400</v>
      </c>
      <c r="G18" s="7">
        <f>IFERROR(__xludf.DUMMYFUNCTION("SPLIT($F18,""-"")"),900.0)</f>
        <v>900</v>
      </c>
      <c r="H18" s="7">
        <f>IFERROR(__xludf.DUMMYFUNCTION("""COMPUTED_VALUE"""),2000.0)</f>
        <v>2000</v>
      </c>
    </row>
    <row r="19">
      <c r="A19" s="21" t="s">
        <v>401</v>
      </c>
      <c r="B19" s="21"/>
      <c r="C19" s="23" t="s">
        <v>402</v>
      </c>
      <c r="D19" s="21">
        <v>18.0</v>
      </c>
      <c r="E19" s="7">
        <v>38.0</v>
      </c>
      <c r="F19" s="21" t="s">
        <v>403</v>
      </c>
      <c r="G19" s="7">
        <f>IFERROR(__xludf.DUMMYFUNCTION("SPLIT($F19,""-"")"),600.0)</f>
        <v>600</v>
      </c>
      <c r="H19" s="7">
        <f>IFERROR(__xludf.DUMMYFUNCTION("""COMPUTED_VALUE"""),1000.0)</f>
        <v>1000</v>
      </c>
    </row>
    <row r="20">
      <c r="A20" s="21" t="s">
        <v>298</v>
      </c>
      <c r="B20" s="21" t="s">
        <v>375</v>
      </c>
      <c r="C20" s="21" t="s">
        <v>404</v>
      </c>
      <c r="D20" s="24">
        <v>15.0</v>
      </c>
      <c r="E20" s="4">
        <v>30.0</v>
      </c>
      <c r="F20" s="21" t="s">
        <v>405</v>
      </c>
      <c r="G20" s="7">
        <f>IFERROR(__xludf.DUMMYFUNCTION("SPLIT($F20,""-"")"),250.0)</f>
        <v>250</v>
      </c>
      <c r="H20" s="7">
        <f>IFERROR(__xludf.DUMMYFUNCTION("""COMPUTED_VALUE"""),900.0)</f>
        <v>900</v>
      </c>
    </row>
    <row r="21">
      <c r="A21" s="21" t="s">
        <v>406</v>
      </c>
      <c r="B21" s="21" t="s">
        <v>398</v>
      </c>
      <c r="C21" s="21" t="s">
        <v>407</v>
      </c>
      <c r="D21" s="21">
        <v>20.0</v>
      </c>
      <c r="E21" s="7">
        <v>25.0</v>
      </c>
      <c r="F21" s="26" t="s">
        <v>408</v>
      </c>
      <c r="G21" s="7">
        <f>IFERROR(__xludf.DUMMYFUNCTION("SPLIT($F21,""-"")"),400.0)</f>
        <v>400</v>
      </c>
      <c r="H21" s="4">
        <v>1200.0</v>
      </c>
    </row>
    <row r="22">
      <c r="A22" s="21" t="s">
        <v>310</v>
      </c>
      <c r="B22" s="21" t="s">
        <v>381</v>
      </c>
      <c r="C22" s="27">
        <v>7.0</v>
      </c>
      <c r="D22" s="24">
        <v>16.0</v>
      </c>
      <c r="E22" s="4">
        <v>20.0</v>
      </c>
      <c r="F22" s="26" t="s">
        <v>409</v>
      </c>
      <c r="G22" s="7">
        <f>IFERROR(__xludf.DUMMYFUNCTION("SPLIT($F22,""-"")"),500.0)</f>
        <v>500</v>
      </c>
      <c r="H22" s="7">
        <f>IFERROR(__xludf.DUMMYFUNCTION("""COMPUTED_VALUE"""),1500.0)</f>
        <v>1500</v>
      </c>
    </row>
    <row r="23">
      <c r="A23" s="21" t="s">
        <v>317</v>
      </c>
      <c r="B23" s="21" t="s">
        <v>375</v>
      </c>
      <c r="C23" s="21" t="s">
        <v>378</v>
      </c>
      <c r="D23" s="24">
        <v>18.0</v>
      </c>
      <c r="E23" s="4">
        <v>35.0</v>
      </c>
      <c r="F23" s="21" t="s">
        <v>410</v>
      </c>
      <c r="G23" s="7">
        <f>IFERROR(__xludf.DUMMYFUNCTION("SPLIT($F23,""-"")"),500.0)</f>
        <v>500</v>
      </c>
      <c r="H23" s="7">
        <f>IFERROR(__xludf.DUMMYFUNCTION("""COMPUTED_VALUE"""),750.0)</f>
        <v>750</v>
      </c>
    </row>
    <row r="24">
      <c r="A24" s="24" t="s">
        <v>326</v>
      </c>
      <c r="B24" s="21" t="s">
        <v>375</v>
      </c>
      <c r="C24" s="21" t="s">
        <v>411</v>
      </c>
      <c r="D24" s="21">
        <v>15.0</v>
      </c>
      <c r="E24" s="28">
        <v>30.0</v>
      </c>
      <c r="F24" s="23" t="s">
        <v>412</v>
      </c>
      <c r="G24" s="7">
        <f>IFERROR(__xludf.DUMMYFUNCTION("SPLIT($F24,""-"")"),750.0)</f>
        <v>750</v>
      </c>
      <c r="H24" s="7">
        <f>IFERROR(__xludf.DUMMYFUNCTION("""COMPUTED_VALUE"""),1500.0)</f>
        <v>1500</v>
      </c>
    </row>
    <row r="25">
      <c r="A25" s="24" t="s">
        <v>330</v>
      </c>
      <c r="B25" s="21" t="s">
        <v>398</v>
      </c>
      <c r="C25" s="21" t="s">
        <v>413</v>
      </c>
      <c r="D25" s="21">
        <v>18.0</v>
      </c>
      <c r="E25" s="28">
        <v>29.0</v>
      </c>
      <c r="F25" s="26" t="s">
        <v>414</v>
      </c>
      <c r="G25" s="7">
        <f>IFERROR(__xludf.DUMMYFUNCTION("SPLIT($F25,""-"")"),760.0)</f>
        <v>760</v>
      </c>
      <c r="H25" s="4">
        <f>IFERROR(__xludf.DUMMYFUNCTION("""COMPUTED_VALUE"""),1300.0)</f>
        <v>1300</v>
      </c>
    </row>
    <row r="26">
      <c r="A26" s="21" t="s">
        <v>415</v>
      </c>
      <c r="B26" s="21" t="s">
        <v>416</v>
      </c>
      <c r="C26" s="21"/>
      <c r="D26" s="21">
        <v>15.0</v>
      </c>
      <c r="E26" s="7">
        <v>25.0</v>
      </c>
      <c r="F26" s="29" t="s">
        <v>417</v>
      </c>
      <c r="G26" s="7">
        <f>IFERROR(__xludf.DUMMYFUNCTION("SPLIT($F26,""-"")"),500.0)</f>
        <v>500</v>
      </c>
      <c r="H26" s="7">
        <f>IFERROR(__xludf.DUMMYFUNCTION("""COMPUTED_VALUE"""),1300.0)</f>
        <v>1300</v>
      </c>
    </row>
    <row r="27">
      <c r="A27" s="21" t="s">
        <v>143</v>
      </c>
      <c r="B27" s="21"/>
      <c r="C27" s="21"/>
      <c r="D27" s="24">
        <v>16.0</v>
      </c>
      <c r="E27" s="4">
        <v>20.0</v>
      </c>
      <c r="F27" s="21"/>
      <c r="G27" s="4">
        <v>400.0</v>
      </c>
      <c r="H27" s="4">
        <v>500.0</v>
      </c>
    </row>
    <row r="28">
      <c r="A28" s="21" t="s">
        <v>171</v>
      </c>
      <c r="B28" s="21"/>
      <c r="C28" s="21"/>
      <c r="D28" s="24">
        <v>15.0</v>
      </c>
      <c r="E28" s="4">
        <v>22.0</v>
      </c>
      <c r="F28" s="24" t="s">
        <v>418</v>
      </c>
      <c r="G28" s="4">
        <f>IFERROR(__xludf.DUMMYFUNCTION("SPLIT($F28,""-"")"),450.0)</f>
        <v>450</v>
      </c>
      <c r="H28" s="4">
        <f>IFERROR(__xludf.DUMMYFUNCTION("""COMPUTED_VALUE"""),600.0)</f>
        <v>600</v>
      </c>
    </row>
    <row r="29">
      <c r="A29" s="21" t="s">
        <v>313</v>
      </c>
      <c r="B29" s="21"/>
      <c r="C29" s="21"/>
      <c r="D29" s="24">
        <v>21.0</v>
      </c>
      <c r="E29" s="4">
        <v>27.0</v>
      </c>
      <c r="F29" s="21"/>
      <c r="G29" s="4">
        <v>1200.0</v>
      </c>
      <c r="H29" s="4">
        <v>1500.0</v>
      </c>
    </row>
    <row r="30">
      <c r="A30" s="21" t="s">
        <v>288</v>
      </c>
      <c r="B30" s="21"/>
      <c r="C30" s="21"/>
      <c r="D30" s="24">
        <v>20.0</v>
      </c>
      <c r="E30" s="4">
        <v>36.0</v>
      </c>
      <c r="F30" s="21"/>
      <c r="G30" s="4">
        <v>800.0</v>
      </c>
      <c r="H30" s="4">
        <v>2000.0</v>
      </c>
    </row>
    <row r="31">
      <c r="A31" s="4" t="s">
        <v>281</v>
      </c>
      <c r="D31" s="4">
        <v>18.0</v>
      </c>
      <c r="E31" s="4">
        <v>27.0</v>
      </c>
    </row>
    <row r="32">
      <c r="A32" s="4" t="s">
        <v>334</v>
      </c>
      <c r="D32" s="4">
        <v>22.0</v>
      </c>
      <c r="E32" s="4">
        <v>28.0</v>
      </c>
      <c r="G32" s="4">
        <v>400.0</v>
      </c>
      <c r="H32" s="4">
        <v>600.0</v>
      </c>
    </row>
    <row r="33">
      <c r="A33" s="4" t="s">
        <v>257</v>
      </c>
      <c r="D33" s="4">
        <v>30.0</v>
      </c>
      <c r="E33" s="4">
        <v>34.0</v>
      </c>
      <c r="F33" s="4" t="s">
        <v>405</v>
      </c>
      <c r="G33" s="7">
        <f>IFERROR(__xludf.DUMMYFUNCTION("SPLIT($F33,""-"")"),250.0)</f>
        <v>250</v>
      </c>
      <c r="H33" s="7">
        <f>IFERROR(__xludf.DUMMYFUNCTION("""COMPUTED_VALUE"""),900.0)</f>
        <v>900</v>
      </c>
    </row>
    <row r="34">
      <c r="A34" s="4" t="s">
        <v>180</v>
      </c>
      <c r="D34" s="4">
        <v>24.0</v>
      </c>
      <c r="E34" s="4">
        <v>28.0</v>
      </c>
      <c r="F34" s="4" t="s">
        <v>419</v>
      </c>
      <c r="G34" s="4">
        <f>IFERROR(__xludf.DUMMYFUNCTION("SPLIT($F34,""-"")"),500.0)</f>
        <v>500</v>
      </c>
      <c r="H34" s="7">
        <f>IFERROR(__xludf.DUMMYFUNCTION("""COMPUTED_VALUE"""),1200.0)</f>
        <v>1200</v>
      </c>
    </row>
    <row r="35">
      <c r="A35" s="4" t="s">
        <v>269</v>
      </c>
      <c r="D35" s="4">
        <v>12.0</v>
      </c>
      <c r="E35" s="4">
        <v>20.0</v>
      </c>
      <c r="G35" s="4">
        <v>1500.0</v>
      </c>
      <c r="H35" s="4">
        <v>2100.0</v>
      </c>
    </row>
    <row r="36">
      <c r="A36" s="4" t="s">
        <v>420</v>
      </c>
      <c r="D36" s="4">
        <v>26.0</v>
      </c>
      <c r="E36" s="4">
        <v>30.0</v>
      </c>
      <c r="G36" s="4">
        <v>300.0</v>
      </c>
      <c r="H36" s="4">
        <v>600.0</v>
      </c>
    </row>
    <row r="37">
      <c r="A37" s="4" t="s">
        <v>208</v>
      </c>
      <c r="D37" s="4">
        <v>15.0</v>
      </c>
      <c r="E37" s="4">
        <v>29.0</v>
      </c>
      <c r="G37" s="4">
        <v>600.0</v>
      </c>
      <c r="H37" s="4">
        <v>1000.0</v>
      </c>
    </row>
    <row r="38">
      <c r="A38" s="4" t="s">
        <v>223</v>
      </c>
      <c r="D38" s="4">
        <v>28.0</v>
      </c>
      <c r="E38" s="4">
        <v>30.0</v>
      </c>
      <c r="G38" s="4">
        <v>500.0</v>
      </c>
      <c r="H38" s="4">
        <v>600.0</v>
      </c>
    </row>
    <row r="39">
      <c r="A39" s="4" t="s">
        <v>231</v>
      </c>
      <c r="D39" s="4">
        <v>18.0</v>
      </c>
      <c r="E39" s="4">
        <v>35.0</v>
      </c>
      <c r="G39" s="4">
        <v>2500.0</v>
      </c>
      <c r="H39" s="4">
        <v>3000.0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94.63"/>
  </cols>
  <sheetData>
    <row r="1">
      <c r="A1" s="41" t="s">
        <v>422</v>
      </c>
      <c r="B1" s="41" t="s">
        <v>423</v>
      </c>
      <c r="C1" s="42" t="s">
        <v>503</v>
      </c>
    </row>
    <row r="2">
      <c r="A2" s="45" t="s">
        <v>504</v>
      </c>
      <c r="B2" s="45" t="s">
        <v>427</v>
      </c>
      <c r="C2" s="47" t="s">
        <v>678</v>
      </c>
    </row>
    <row r="3">
      <c r="A3" s="49"/>
      <c r="B3" s="45" t="s">
        <v>430</v>
      </c>
      <c r="C3" s="47" t="s">
        <v>679</v>
      </c>
    </row>
    <row r="4">
      <c r="A4" s="45" t="s">
        <v>507</v>
      </c>
      <c r="B4" s="45" t="s">
        <v>508</v>
      </c>
      <c r="C4" s="47" t="s">
        <v>680</v>
      </c>
    </row>
    <row r="5">
      <c r="A5" s="49"/>
      <c r="B5" s="45" t="s">
        <v>436</v>
      </c>
      <c r="C5" s="47" t="s">
        <v>681</v>
      </c>
    </row>
    <row r="6">
      <c r="A6" s="45" t="s">
        <v>511</v>
      </c>
      <c r="B6" s="45" t="s">
        <v>440</v>
      </c>
      <c r="C6" s="47" t="s">
        <v>682</v>
      </c>
    </row>
    <row r="7">
      <c r="A7" s="45" t="s">
        <v>443</v>
      </c>
      <c r="B7" s="45" t="s">
        <v>444</v>
      </c>
      <c r="C7" s="47" t="s">
        <v>683</v>
      </c>
    </row>
    <row r="8">
      <c r="A8" s="49"/>
      <c r="B8" s="45" t="s">
        <v>508</v>
      </c>
      <c r="C8" s="47" t="s">
        <v>684</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03.25"/>
    <col customWidth="1" min="4" max="4" width="50.75"/>
    <col customWidth="1" min="5" max="5" width="59.13"/>
    <col customWidth="1" min="6" max="6" width="62.0"/>
    <col customWidth="1" min="7" max="7" width="62.5"/>
  </cols>
  <sheetData>
    <row r="1" ht="57.0" customHeight="1">
      <c r="A1" s="41" t="s">
        <v>685</v>
      </c>
      <c r="B1" s="41" t="s">
        <v>466</v>
      </c>
      <c r="C1" s="42" t="s">
        <v>467</v>
      </c>
      <c r="D1" s="42" t="s">
        <v>468</v>
      </c>
      <c r="E1" s="42" t="s">
        <v>469</v>
      </c>
      <c r="F1" s="43" t="s">
        <v>686</v>
      </c>
      <c r="G1" s="43" t="s">
        <v>471</v>
      </c>
      <c r="H1" s="44"/>
      <c r="I1" s="44"/>
      <c r="J1" s="44"/>
      <c r="K1" s="44"/>
      <c r="L1" s="44"/>
      <c r="M1" s="44"/>
      <c r="N1" s="44"/>
      <c r="O1" s="44"/>
      <c r="P1" s="44"/>
      <c r="Q1" s="44"/>
      <c r="R1" s="44"/>
      <c r="S1" s="44"/>
      <c r="T1" s="44"/>
      <c r="U1" s="44"/>
      <c r="V1" s="44"/>
      <c r="W1" s="44"/>
      <c r="X1" s="44"/>
      <c r="Y1" s="44"/>
    </row>
    <row r="2">
      <c r="A2" s="45" t="s">
        <v>472</v>
      </c>
      <c r="B2" s="45" t="s">
        <v>473</v>
      </c>
      <c r="C2" s="46" t="s">
        <v>687</v>
      </c>
      <c r="D2" s="47" t="s">
        <v>688</v>
      </c>
      <c r="E2" s="47" t="s">
        <v>689</v>
      </c>
      <c r="F2" s="48" t="s">
        <v>690</v>
      </c>
      <c r="G2" s="48" t="s">
        <v>691</v>
      </c>
    </row>
    <row r="3">
      <c r="A3" s="49"/>
      <c r="B3" s="45" t="s">
        <v>479</v>
      </c>
      <c r="C3" s="47" t="s">
        <v>692</v>
      </c>
      <c r="D3" s="47" t="s">
        <v>693</v>
      </c>
      <c r="E3" s="47" t="s">
        <v>694</v>
      </c>
      <c r="F3" s="48" t="s">
        <v>695</v>
      </c>
      <c r="G3" s="48" t="s">
        <v>696</v>
      </c>
    </row>
    <row r="4">
      <c r="A4" s="45"/>
      <c r="B4" s="45" t="s">
        <v>485</v>
      </c>
      <c r="C4" s="47" t="s">
        <v>697</v>
      </c>
      <c r="D4" s="47" t="s">
        <v>698</v>
      </c>
      <c r="E4" s="47" t="s">
        <v>699</v>
      </c>
      <c r="F4" s="48" t="s">
        <v>700</v>
      </c>
      <c r="G4" s="48" t="s">
        <v>701</v>
      </c>
    </row>
    <row r="5">
      <c r="A5" s="49"/>
      <c r="B5" s="45"/>
      <c r="C5" s="49"/>
      <c r="D5" s="49"/>
      <c r="E5" s="49"/>
      <c r="F5" s="76"/>
      <c r="G5" s="76"/>
    </row>
    <row r="6" ht="153.0" customHeight="1">
      <c r="A6" s="45" t="s">
        <v>443</v>
      </c>
      <c r="B6" s="45" t="s">
        <v>702</v>
      </c>
      <c r="C6" s="47" t="s">
        <v>703</v>
      </c>
      <c r="D6" s="47" t="s">
        <v>704</v>
      </c>
      <c r="E6" s="47" t="s">
        <v>705</v>
      </c>
      <c r="F6" s="81" t="s">
        <v>706</v>
      </c>
      <c r="G6" s="48" t="s">
        <v>707</v>
      </c>
    </row>
    <row r="7">
      <c r="A7" s="47"/>
      <c r="B7" s="45" t="s">
        <v>497</v>
      </c>
      <c r="C7" s="47" t="s">
        <v>708</v>
      </c>
      <c r="D7" s="47" t="s">
        <v>709</v>
      </c>
      <c r="E7" s="47" t="s">
        <v>710</v>
      </c>
      <c r="F7" s="48" t="s">
        <v>711</v>
      </c>
      <c r="G7" s="48" t="s">
        <v>712</v>
      </c>
    </row>
    <row r="8">
      <c r="F8" s="52"/>
      <c r="G8" s="52"/>
    </row>
    <row r="9">
      <c r="F9" s="52"/>
      <c r="G9" s="52"/>
    </row>
    <row r="10">
      <c r="F10" s="52"/>
      <c r="G10" s="52"/>
    </row>
    <row r="11">
      <c r="F11" s="52"/>
      <c r="G11" s="52"/>
    </row>
    <row r="12">
      <c r="F12" s="52"/>
      <c r="G12" s="52"/>
    </row>
    <row r="13">
      <c r="F13" s="52"/>
      <c r="G13" s="52"/>
      <c r="H13" s="39"/>
      <c r="I13" s="39"/>
      <c r="J13" s="39"/>
      <c r="K13" s="39"/>
      <c r="L13" s="39"/>
      <c r="M13" s="39"/>
      <c r="N13" s="39"/>
      <c r="O13" s="39"/>
      <c r="P13" s="39"/>
      <c r="Q13" s="39"/>
      <c r="R13" s="39"/>
      <c r="S13" s="39"/>
      <c r="T13" s="39"/>
      <c r="U13" s="39"/>
      <c r="V13" s="39"/>
      <c r="W13" s="39"/>
      <c r="X13" s="39"/>
      <c r="Y13" s="39"/>
    </row>
    <row r="14">
      <c r="F14" s="52"/>
      <c r="G14" s="52"/>
    </row>
    <row r="15">
      <c r="F15" s="52"/>
      <c r="G15" s="52"/>
    </row>
    <row r="16">
      <c r="F16" s="52"/>
      <c r="G16" s="52"/>
    </row>
    <row r="17">
      <c r="F17" s="52"/>
      <c r="G17" s="52"/>
    </row>
    <row r="18">
      <c r="F18" s="52"/>
      <c r="G18" s="52"/>
    </row>
    <row r="19">
      <c r="F19" s="52"/>
      <c r="G19" s="52"/>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90.13"/>
  </cols>
  <sheetData>
    <row r="1">
      <c r="A1" s="41" t="s">
        <v>422</v>
      </c>
      <c r="B1" s="41" t="s">
        <v>423</v>
      </c>
      <c r="C1" s="42" t="s">
        <v>503</v>
      </c>
    </row>
    <row r="2">
      <c r="A2" s="45" t="s">
        <v>504</v>
      </c>
      <c r="B2" s="45" t="s">
        <v>427</v>
      </c>
      <c r="C2" s="49"/>
    </row>
    <row r="3">
      <c r="A3" s="49"/>
      <c r="B3" s="45" t="s">
        <v>430</v>
      </c>
      <c r="C3" s="47" t="s">
        <v>713</v>
      </c>
    </row>
    <row r="4">
      <c r="A4" s="45" t="s">
        <v>507</v>
      </c>
      <c r="B4" s="45" t="s">
        <v>508</v>
      </c>
      <c r="C4" s="47" t="s">
        <v>714</v>
      </c>
    </row>
    <row r="5">
      <c r="A5" s="49"/>
      <c r="B5" s="45" t="s">
        <v>436</v>
      </c>
      <c r="C5" s="47" t="s">
        <v>715</v>
      </c>
    </row>
    <row r="6">
      <c r="A6" s="45" t="s">
        <v>511</v>
      </c>
      <c r="B6" s="45" t="s">
        <v>440</v>
      </c>
      <c r="C6" s="47" t="s">
        <v>716</v>
      </c>
    </row>
    <row r="7">
      <c r="A7" s="45" t="s">
        <v>443</v>
      </c>
      <c r="B7" s="45" t="s">
        <v>444</v>
      </c>
      <c r="C7" s="47" t="s">
        <v>717</v>
      </c>
    </row>
    <row r="8">
      <c r="A8" s="49"/>
      <c r="B8" s="45" t="s">
        <v>508</v>
      </c>
      <c r="C8" s="47" t="s">
        <v>718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72.13"/>
    <col customWidth="1" min="4" max="4" width="79.25"/>
    <col customWidth="1" min="5" max="5" width="62.13"/>
  </cols>
  <sheetData>
    <row r="1" ht="57.0" customHeight="1">
      <c r="A1" s="41" t="s">
        <v>685</v>
      </c>
      <c r="B1" s="41" t="s">
        <v>466</v>
      </c>
      <c r="C1" s="42" t="s">
        <v>467</v>
      </c>
      <c r="D1" s="42" t="s">
        <v>468</v>
      </c>
      <c r="E1" s="42" t="s">
        <v>469</v>
      </c>
      <c r="F1" s="44"/>
      <c r="G1" s="44"/>
      <c r="H1" s="44"/>
      <c r="I1" s="44"/>
      <c r="J1" s="44"/>
      <c r="K1" s="44"/>
      <c r="L1" s="44"/>
      <c r="M1" s="44"/>
      <c r="N1" s="44"/>
      <c r="O1" s="44"/>
      <c r="P1" s="44"/>
      <c r="Q1" s="44"/>
      <c r="R1" s="44"/>
      <c r="S1" s="44"/>
      <c r="T1" s="44"/>
      <c r="U1" s="44"/>
      <c r="V1" s="44"/>
      <c r="W1" s="44"/>
      <c r="X1" s="44"/>
    </row>
    <row r="2">
      <c r="A2" s="45" t="s">
        <v>472</v>
      </c>
      <c r="B2" s="45" t="s">
        <v>473</v>
      </c>
      <c r="C2" s="46" t="s">
        <v>719</v>
      </c>
      <c r="D2" s="47" t="s">
        <v>720</v>
      </c>
      <c r="E2" s="47" t="s">
        <v>721</v>
      </c>
    </row>
    <row r="3">
      <c r="A3" s="49"/>
      <c r="B3" s="45" t="s">
        <v>479</v>
      </c>
      <c r="C3" s="47" t="s">
        <v>722</v>
      </c>
      <c r="D3" s="47" t="s">
        <v>723</v>
      </c>
      <c r="E3" s="47" t="s">
        <v>724</v>
      </c>
    </row>
    <row r="4">
      <c r="A4" s="45"/>
      <c r="B4" s="45" t="s">
        <v>485</v>
      </c>
      <c r="C4" s="47" t="s">
        <v>725</v>
      </c>
      <c r="D4" s="47" t="s">
        <v>726</v>
      </c>
      <c r="E4" s="47" t="s">
        <v>727</v>
      </c>
    </row>
    <row r="5">
      <c r="A5" s="49"/>
      <c r="B5" s="45"/>
      <c r="C5" s="49"/>
      <c r="D5" s="49"/>
      <c r="E5" s="49"/>
    </row>
    <row r="6">
      <c r="A6" s="45" t="s">
        <v>443</v>
      </c>
      <c r="B6" s="45" t="s">
        <v>702</v>
      </c>
      <c r="C6" s="47" t="s">
        <v>728</v>
      </c>
      <c r="D6" s="47" t="s">
        <v>729</v>
      </c>
      <c r="E6" s="47" t="s">
        <v>730</v>
      </c>
    </row>
    <row r="7">
      <c r="A7" s="47"/>
      <c r="B7" s="45" t="s">
        <v>497</v>
      </c>
      <c r="C7" s="47" t="s">
        <v>731</v>
      </c>
      <c r="D7" s="47" t="s">
        <v>732</v>
      </c>
      <c r="E7" s="47" t="s">
        <v>733</v>
      </c>
    </row>
    <row r="8">
      <c r="A8" s="49"/>
      <c r="B8" s="49"/>
      <c r="C8" s="49"/>
      <c r="D8" s="49"/>
      <c r="E8" s="49"/>
    </row>
    <row r="12">
      <c r="A12" s="82" t="s">
        <v>734</v>
      </c>
      <c r="B12" s="31"/>
      <c r="C12" s="32"/>
      <c r="G12" s="4" t="s">
        <v>735</v>
      </c>
    </row>
    <row r="13">
      <c r="A13" s="41" t="s">
        <v>422</v>
      </c>
      <c r="B13" s="41" t="s">
        <v>423</v>
      </c>
      <c r="C13" s="42" t="s">
        <v>503</v>
      </c>
    </row>
    <row r="14">
      <c r="A14" s="45" t="s">
        <v>504</v>
      </c>
      <c r="B14" s="45" t="s">
        <v>427</v>
      </c>
      <c r="C14" s="47" t="s">
        <v>736</v>
      </c>
      <c r="F14" s="39"/>
      <c r="G14" s="39"/>
      <c r="H14" s="39"/>
      <c r="I14" s="39"/>
      <c r="J14" s="39"/>
      <c r="K14" s="39"/>
      <c r="L14" s="39"/>
      <c r="M14" s="39"/>
      <c r="N14" s="39"/>
      <c r="O14" s="39"/>
      <c r="P14" s="39"/>
      <c r="Q14" s="39"/>
      <c r="R14" s="39"/>
      <c r="S14" s="39"/>
      <c r="T14" s="39"/>
      <c r="U14" s="39"/>
      <c r="V14" s="39"/>
      <c r="W14" s="39"/>
      <c r="X14" s="39"/>
    </row>
    <row r="15">
      <c r="A15" s="49"/>
      <c r="B15" s="45" t="s">
        <v>430</v>
      </c>
      <c r="C15" s="47" t="s">
        <v>737</v>
      </c>
    </row>
    <row r="16">
      <c r="A16" s="45" t="s">
        <v>507</v>
      </c>
      <c r="B16" s="45" t="s">
        <v>508</v>
      </c>
      <c r="C16" s="47" t="s">
        <v>738</v>
      </c>
    </row>
    <row r="17">
      <c r="A17" s="49"/>
      <c r="B17" s="45" t="s">
        <v>436</v>
      </c>
      <c r="C17" s="47" t="s">
        <v>739</v>
      </c>
    </row>
    <row r="18">
      <c r="A18" s="45" t="s">
        <v>511</v>
      </c>
      <c r="B18" s="45" t="s">
        <v>440</v>
      </c>
      <c r="C18" s="47" t="s">
        <v>740</v>
      </c>
    </row>
    <row r="19">
      <c r="A19" s="45" t="s">
        <v>443</v>
      </c>
      <c r="B19" s="45" t="s">
        <v>444</v>
      </c>
      <c r="C19" s="47" t="s">
        <v>741</v>
      </c>
    </row>
    <row r="20">
      <c r="A20" s="49"/>
      <c r="B20" s="45" t="s">
        <v>508</v>
      </c>
      <c r="C20" s="47" t="s">
        <v>742</v>
      </c>
    </row>
  </sheetData>
  <mergeCells count="1">
    <mergeCell ref="A12:C12"/>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8.75"/>
  </cols>
  <sheetData>
    <row r="1">
      <c r="A1" s="41" t="s">
        <v>422</v>
      </c>
      <c r="B1" s="41" t="s">
        <v>423</v>
      </c>
      <c r="C1" s="42" t="s">
        <v>503</v>
      </c>
    </row>
    <row r="2">
      <c r="A2" s="45" t="s">
        <v>504</v>
      </c>
      <c r="B2" s="45" t="s">
        <v>427</v>
      </c>
      <c r="C2" s="47" t="s">
        <v>736</v>
      </c>
    </row>
    <row r="3">
      <c r="A3" s="49"/>
      <c r="B3" s="45" t="s">
        <v>430</v>
      </c>
      <c r="C3" s="47" t="s">
        <v>737</v>
      </c>
    </row>
    <row r="4">
      <c r="A4" s="45" t="s">
        <v>507</v>
      </c>
      <c r="B4" s="45" t="s">
        <v>508</v>
      </c>
      <c r="C4" s="47" t="s">
        <v>738</v>
      </c>
    </row>
    <row r="5">
      <c r="A5" s="49"/>
      <c r="B5" s="45" t="s">
        <v>436</v>
      </c>
      <c r="C5" s="47" t="s">
        <v>739</v>
      </c>
    </row>
    <row r="6">
      <c r="A6" s="45" t="s">
        <v>511</v>
      </c>
      <c r="B6" s="45" t="s">
        <v>440</v>
      </c>
      <c r="C6" s="47" t="s">
        <v>740</v>
      </c>
    </row>
    <row r="7">
      <c r="A7" s="45" t="s">
        <v>443</v>
      </c>
      <c r="B7" s="45" t="s">
        <v>444</v>
      </c>
      <c r="C7" s="47" t="s">
        <v>741</v>
      </c>
    </row>
    <row r="8">
      <c r="A8" s="49"/>
      <c r="B8" s="45" t="s">
        <v>508</v>
      </c>
      <c r="C8" s="47" t="s">
        <v>742</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80.88"/>
    <col customWidth="1" min="4" max="4" width="59.38"/>
    <col customWidth="1" min="5" max="5" width="67.13"/>
    <col customWidth="1" min="6" max="6" width="58.25"/>
    <col customWidth="1" min="7" max="7" width="54.38"/>
  </cols>
  <sheetData>
    <row r="1" ht="57.0" customHeight="1">
      <c r="A1" s="41" t="s">
        <v>685</v>
      </c>
      <c r="B1" s="41" t="s">
        <v>466</v>
      </c>
      <c r="C1" s="42" t="s">
        <v>467</v>
      </c>
      <c r="D1" s="42" t="s">
        <v>468</v>
      </c>
      <c r="E1" s="42" t="s">
        <v>469</v>
      </c>
      <c r="F1" s="43" t="s">
        <v>743</v>
      </c>
      <c r="G1" s="43" t="s">
        <v>471</v>
      </c>
      <c r="H1" s="44"/>
      <c r="I1" s="44"/>
      <c r="J1" s="44"/>
      <c r="K1" s="44"/>
      <c r="L1" s="44"/>
      <c r="M1" s="44"/>
      <c r="N1" s="44"/>
      <c r="O1" s="44"/>
      <c r="P1" s="44"/>
      <c r="Q1" s="44"/>
      <c r="R1" s="44"/>
      <c r="S1" s="44"/>
      <c r="T1" s="44"/>
      <c r="U1" s="44"/>
      <c r="V1" s="44"/>
      <c r="W1" s="44"/>
    </row>
    <row r="2">
      <c r="A2" s="45" t="s">
        <v>472</v>
      </c>
      <c r="B2" s="45" t="s">
        <v>473</v>
      </c>
      <c r="C2" s="83" t="s">
        <v>744</v>
      </c>
      <c r="D2" s="47" t="s">
        <v>745</v>
      </c>
      <c r="E2" s="47" t="s">
        <v>746</v>
      </c>
      <c r="F2" s="48" t="s">
        <v>747</v>
      </c>
      <c r="G2" s="48" t="s">
        <v>748</v>
      </c>
    </row>
    <row r="3">
      <c r="A3" s="49"/>
      <c r="B3" s="45" t="s">
        <v>479</v>
      </c>
      <c r="C3" s="83" t="s">
        <v>744</v>
      </c>
      <c r="D3" s="47" t="s">
        <v>749</v>
      </c>
      <c r="E3" s="47" t="s">
        <v>750</v>
      </c>
      <c r="F3" s="48" t="s">
        <v>751</v>
      </c>
      <c r="G3" s="48" t="s">
        <v>752</v>
      </c>
    </row>
    <row r="4">
      <c r="A4" s="49"/>
      <c r="B4" s="45" t="s">
        <v>485</v>
      </c>
      <c r="C4" s="84" t="s">
        <v>753</v>
      </c>
      <c r="D4" s="47" t="s">
        <v>754</v>
      </c>
      <c r="E4" s="47" t="s">
        <v>755</v>
      </c>
      <c r="F4" s="85" t="s">
        <v>753</v>
      </c>
      <c r="G4" s="52"/>
    </row>
    <row r="5">
      <c r="A5" s="45"/>
      <c r="B5" s="45"/>
      <c r="C5" s="47"/>
      <c r="D5" s="49"/>
      <c r="E5" s="49"/>
      <c r="F5" s="86"/>
      <c r="G5" s="86"/>
    </row>
    <row r="6">
      <c r="A6" s="47" t="s">
        <v>443</v>
      </c>
      <c r="B6" s="45" t="s">
        <v>756</v>
      </c>
      <c r="C6" s="47" t="s">
        <v>757</v>
      </c>
      <c r="D6" s="47" t="s">
        <v>758</v>
      </c>
      <c r="E6" s="47" t="s">
        <v>759</v>
      </c>
      <c r="F6" s="48" t="s">
        <v>760</v>
      </c>
      <c r="G6" s="48" t="s">
        <v>761</v>
      </c>
    </row>
    <row r="7">
      <c r="A7" s="47"/>
      <c r="B7" s="45" t="s">
        <v>497</v>
      </c>
      <c r="C7" s="47" t="s">
        <v>762</v>
      </c>
      <c r="D7" s="47" t="s">
        <v>763</v>
      </c>
      <c r="E7" s="47" t="s">
        <v>763</v>
      </c>
      <c r="F7" s="48" t="s">
        <v>764</v>
      </c>
      <c r="G7" s="48" t="s">
        <v>765</v>
      </c>
    </row>
    <row r="8">
      <c r="F8" s="52"/>
      <c r="G8" s="52"/>
    </row>
    <row r="9">
      <c r="F9" s="52"/>
      <c r="G9" s="52"/>
    </row>
    <row r="10">
      <c r="F10" s="52"/>
      <c r="G10" s="52"/>
    </row>
    <row r="11">
      <c r="F11" s="52"/>
      <c r="G11" s="52"/>
    </row>
    <row r="12">
      <c r="F12" s="52"/>
      <c r="G12" s="52"/>
    </row>
    <row r="13">
      <c r="F13" s="52"/>
      <c r="G13" s="52"/>
      <c r="H13" s="39"/>
      <c r="I13" s="39"/>
      <c r="J13" s="39"/>
      <c r="K13" s="39"/>
      <c r="L13" s="39"/>
      <c r="M13" s="39"/>
      <c r="N13" s="39"/>
      <c r="O13" s="39"/>
      <c r="P13" s="39"/>
      <c r="Q13" s="39"/>
      <c r="R13" s="39"/>
      <c r="S13" s="39"/>
      <c r="T13" s="39"/>
      <c r="U13" s="39"/>
      <c r="V13" s="39"/>
      <c r="W13" s="39"/>
    </row>
    <row r="14">
      <c r="F14" s="52"/>
      <c r="G14" s="52"/>
    </row>
    <row r="15">
      <c r="F15" s="52"/>
      <c r="G15" s="52"/>
    </row>
    <row r="16">
      <c r="F16" s="52"/>
      <c r="G16" s="52"/>
    </row>
    <row r="17">
      <c r="F17" s="52"/>
      <c r="G17" s="52"/>
    </row>
    <row r="18">
      <c r="F18" s="52"/>
      <c r="G18" s="52"/>
    </row>
    <row r="19">
      <c r="F19" s="52"/>
      <c r="G19" s="52"/>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9.0"/>
  </cols>
  <sheetData>
    <row r="1">
      <c r="A1" s="41" t="s">
        <v>422</v>
      </c>
      <c r="B1" s="41" t="s">
        <v>423</v>
      </c>
      <c r="C1" s="42" t="s">
        <v>503</v>
      </c>
    </row>
    <row r="2">
      <c r="A2" s="45" t="s">
        <v>504</v>
      </c>
      <c r="B2" s="45" t="s">
        <v>427</v>
      </c>
      <c r="C2" s="47" t="s">
        <v>766</v>
      </c>
    </row>
    <row r="3">
      <c r="A3" s="49"/>
      <c r="B3" s="45" t="s">
        <v>430</v>
      </c>
      <c r="C3" s="47" t="s">
        <v>767</v>
      </c>
    </row>
    <row r="4">
      <c r="A4" s="45" t="s">
        <v>507</v>
      </c>
      <c r="B4" s="45" t="s">
        <v>508</v>
      </c>
      <c r="C4" s="47" t="s">
        <v>768</v>
      </c>
    </row>
    <row r="5">
      <c r="A5" s="49"/>
      <c r="B5" s="45" t="s">
        <v>436</v>
      </c>
      <c r="C5" s="47" t="s">
        <v>769</v>
      </c>
    </row>
    <row r="6">
      <c r="A6" s="45" t="s">
        <v>511</v>
      </c>
      <c r="B6" s="45" t="s">
        <v>440</v>
      </c>
      <c r="C6" s="47" t="s">
        <v>770</v>
      </c>
    </row>
    <row r="7">
      <c r="A7" s="45" t="s">
        <v>443</v>
      </c>
      <c r="B7" s="45" t="s">
        <v>444</v>
      </c>
      <c r="C7" s="47" t="s">
        <v>771</v>
      </c>
    </row>
    <row r="8">
      <c r="A8" s="49"/>
      <c r="B8" s="45" t="s">
        <v>508</v>
      </c>
      <c r="C8" s="47" t="s">
        <v>772</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89.38"/>
    <col customWidth="1" min="4" max="4" width="101.88"/>
    <col customWidth="1" min="5" max="5" width="68.75"/>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c r="A2" s="45" t="s">
        <v>472</v>
      </c>
      <c r="B2" s="45" t="s">
        <v>473</v>
      </c>
      <c r="C2" s="46" t="s">
        <v>773</v>
      </c>
      <c r="D2" s="47" t="s">
        <v>774</v>
      </c>
      <c r="E2" s="47" t="s">
        <v>775</v>
      </c>
    </row>
    <row r="3">
      <c r="A3" s="49"/>
      <c r="B3" s="45" t="s">
        <v>479</v>
      </c>
      <c r="C3" s="47" t="s">
        <v>776</v>
      </c>
      <c r="D3" s="47" t="s">
        <v>777</v>
      </c>
      <c r="E3" s="47" t="s">
        <v>778</v>
      </c>
    </row>
    <row r="4">
      <c r="A4" s="45"/>
      <c r="B4" s="45" t="s">
        <v>485</v>
      </c>
      <c r="C4" s="47" t="s">
        <v>779</v>
      </c>
      <c r="D4" s="47" t="s">
        <v>780</v>
      </c>
      <c r="E4" s="47" t="s">
        <v>781</v>
      </c>
    </row>
    <row r="5">
      <c r="A5" s="50" t="s">
        <v>443</v>
      </c>
      <c r="B5" s="50" t="s">
        <v>491</v>
      </c>
      <c r="C5" s="47" t="s">
        <v>782</v>
      </c>
      <c r="D5" s="47" t="s">
        <v>783</v>
      </c>
      <c r="E5" s="47" t="s">
        <v>784</v>
      </c>
    </row>
    <row r="6">
      <c r="A6" s="51"/>
      <c r="B6" s="50" t="s">
        <v>497</v>
      </c>
      <c r="C6" s="47" t="s">
        <v>785</v>
      </c>
      <c r="D6" s="47" t="s">
        <v>786</v>
      </c>
      <c r="E6" s="47" t="s">
        <v>787</v>
      </c>
    </row>
    <row r="12">
      <c r="F12" s="39"/>
      <c r="G12" s="39"/>
      <c r="H12" s="39"/>
      <c r="I12" s="39"/>
      <c r="J12" s="39"/>
      <c r="K12" s="39"/>
      <c r="L12" s="39"/>
      <c r="M12" s="39"/>
      <c r="N12" s="39"/>
      <c r="O12" s="39"/>
      <c r="P12" s="39"/>
      <c r="Q12" s="39"/>
      <c r="R12" s="39"/>
      <c r="S12" s="39"/>
      <c r="T12" s="39"/>
      <c r="U12" s="39"/>
      <c r="V12" s="39"/>
      <c r="W12" s="39"/>
      <c r="X12" s="39"/>
      <c r="Y12" s="39"/>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9.13"/>
  </cols>
  <sheetData>
    <row r="1">
      <c r="A1" s="41" t="s">
        <v>422</v>
      </c>
      <c r="B1" s="41" t="s">
        <v>423</v>
      </c>
      <c r="C1" s="42" t="s">
        <v>503</v>
      </c>
    </row>
    <row r="2">
      <c r="A2" s="45" t="s">
        <v>504</v>
      </c>
      <c r="B2" s="45" t="s">
        <v>427</v>
      </c>
      <c r="C2" s="47" t="s">
        <v>788</v>
      </c>
    </row>
    <row r="3">
      <c r="A3" s="49"/>
      <c r="B3" s="45" t="s">
        <v>430</v>
      </c>
      <c r="C3" s="47" t="s">
        <v>789</v>
      </c>
    </row>
    <row r="4">
      <c r="A4" s="45" t="s">
        <v>507</v>
      </c>
      <c r="B4" s="45" t="s">
        <v>508</v>
      </c>
      <c r="C4" s="47" t="s">
        <v>790</v>
      </c>
    </row>
    <row r="5">
      <c r="A5" s="49"/>
      <c r="B5" s="45" t="s">
        <v>436</v>
      </c>
      <c r="C5" s="47" t="s">
        <v>791</v>
      </c>
    </row>
    <row r="6">
      <c r="A6" s="45" t="s">
        <v>511</v>
      </c>
      <c r="B6" s="45" t="s">
        <v>440</v>
      </c>
      <c r="C6" s="47" t="s">
        <v>792</v>
      </c>
    </row>
    <row r="7">
      <c r="A7" s="45" t="s">
        <v>443</v>
      </c>
      <c r="B7" s="45" t="s">
        <v>444</v>
      </c>
      <c r="C7" s="47" t="s">
        <v>793</v>
      </c>
    </row>
    <row r="8">
      <c r="A8" s="49"/>
      <c r="B8" s="45" t="s">
        <v>508</v>
      </c>
      <c r="C8" s="49"/>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08.13"/>
    <col customWidth="1" min="4" max="4" width="69.13"/>
    <col customWidth="1" min="5" max="5" width="59.38"/>
    <col customWidth="1" min="6" max="6" width="60.38"/>
    <col customWidth="1" min="7" max="7" width="50.75"/>
  </cols>
  <sheetData>
    <row r="1" ht="57.0" customHeight="1">
      <c r="A1" s="41" t="s">
        <v>685</v>
      </c>
      <c r="B1" s="41" t="s">
        <v>466</v>
      </c>
      <c r="C1" s="42" t="s">
        <v>467</v>
      </c>
      <c r="D1" s="42" t="s">
        <v>468</v>
      </c>
      <c r="E1" s="42" t="s">
        <v>469</v>
      </c>
      <c r="F1" s="43" t="s">
        <v>794</v>
      </c>
      <c r="G1" s="43" t="s">
        <v>471</v>
      </c>
      <c r="H1" s="44"/>
      <c r="I1" s="44"/>
      <c r="J1" s="44"/>
      <c r="K1" s="44"/>
      <c r="L1" s="44"/>
      <c r="M1" s="44"/>
      <c r="N1" s="44"/>
      <c r="O1" s="44"/>
      <c r="P1" s="44"/>
      <c r="Q1" s="44"/>
      <c r="R1" s="44"/>
      <c r="S1" s="44"/>
      <c r="T1" s="44"/>
      <c r="U1" s="44"/>
      <c r="V1" s="44"/>
      <c r="W1" s="44"/>
      <c r="X1" s="44"/>
      <c r="Y1" s="44"/>
    </row>
    <row r="2">
      <c r="A2" s="45" t="s">
        <v>472</v>
      </c>
      <c r="B2" s="45" t="s">
        <v>473</v>
      </c>
      <c r="C2" s="83" t="s">
        <v>795</v>
      </c>
      <c r="D2" s="47" t="s">
        <v>796</v>
      </c>
      <c r="E2" s="47" t="s">
        <v>797</v>
      </c>
      <c r="F2" s="48" t="s">
        <v>798</v>
      </c>
      <c r="G2" s="48" t="s">
        <v>799</v>
      </c>
    </row>
    <row r="3">
      <c r="A3" s="49"/>
      <c r="B3" s="45" t="s">
        <v>479</v>
      </c>
      <c r="C3" s="47" t="s">
        <v>800</v>
      </c>
      <c r="D3" s="47" t="s">
        <v>801</v>
      </c>
      <c r="E3" s="47" t="s">
        <v>801</v>
      </c>
      <c r="F3" s="48" t="s">
        <v>802</v>
      </c>
      <c r="G3" s="76"/>
    </row>
    <row r="4">
      <c r="A4" s="45"/>
      <c r="B4" s="45" t="s">
        <v>485</v>
      </c>
      <c r="C4" s="47" t="s">
        <v>803</v>
      </c>
      <c r="D4" s="47" t="s">
        <v>804</v>
      </c>
      <c r="E4" s="47" t="s">
        <v>805</v>
      </c>
      <c r="F4" s="48" t="s">
        <v>806</v>
      </c>
      <c r="G4" s="48" t="s">
        <v>807</v>
      </c>
    </row>
    <row r="5">
      <c r="A5" s="49"/>
      <c r="B5" s="45"/>
      <c r="C5" s="49"/>
      <c r="D5" s="49"/>
      <c r="E5" s="49"/>
      <c r="F5" s="48" t="s">
        <v>808</v>
      </c>
      <c r="G5" s="76"/>
    </row>
    <row r="6" ht="93.75" customHeight="1">
      <c r="A6" s="45" t="s">
        <v>443</v>
      </c>
      <c r="B6" s="45" t="s">
        <v>702</v>
      </c>
      <c r="C6" s="47" t="s">
        <v>809</v>
      </c>
      <c r="D6" s="47" t="s">
        <v>810</v>
      </c>
      <c r="E6" s="84" t="s">
        <v>811</v>
      </c>
      <c r="F6" s="48" t="s">
        <v>812</v>
      </c>
      <c r="G6" s="48" t="s">
        <v>813</v>
      </c>
    </row>
    <row r="7">
      <c r="A7" s="47"/>
      <c r="B7" s="45" t="s">
        <v>497</v>
      </c>
      <c r="C7" s="47" t="s">
        <v>814</v>
      </c>
      <c r="D7" s="47" t="s">
        <v>815</v>
      </c>
      <c r="E7" s="84" t="s">
        <v>816</v>
      </c>
      <c r="F7" s="48" t="s">
        <v>817</v>
      </c>
      <c r="G7" s="48" t="s">
        <v>818</v>
      </c>
    </row>
    <row r="8">
      <c r="A8" s="49"/>
      <c r="B8" s="49"/>
      <c r="C8" s="49"/>
      <c r="D8" s="49"/>
      <c r="E8" s="49"/>
      <c r="F8" s="76"/>
      <c r="G8" s="76"/>
    </row>
    <row r="9">
      <c r="F9" s="52"/>
      <c r="G9" s="52"/>
    </row>
    <row r="10">
      <c r="F10" s="52"/>
      <c r="G10" s="52"/>
    </row>
    <row r="11">
      <c r="F11" s="52"/>
      <c r="G11" s="52"/>
    </row>
    <row r="12">
      <c r="F12" s="52"/>
      <c r="G12" s="52"/>
    </row>
    <row r="13">
      <c r="F13" s="52"/>
      <c r="G13" s="52"/>
    </row>
    <row r="14">
      <c r="F14" s="52"/>
      <c r="G14" s="52"/>
      <c r="H14" s="39"/>
      <c r="I14" s="39"/>
      <c r="J14" s="39"/>
      <c r="K14" s="39"/>
      <c r="L14" s="39"/>
      <c r="M14" s="39"/>
      <c r="N14" s="39"/>
      <c r="O14" s="39"/>
      <c r="P14" s="39"/>
      <c r="Q14" s="39"/>
      <c r="R14" s="39"/>
      <c r="S14" s="39"/>
      <c r="T14" s="39"/>
      <c r="U14" s="39"/>
      <c r="V14" s="39"/>
      <c r="W14" s="39"/>
      <c r="X14" s="39"/>
      <c r="Y14" s="39"/>
    </row>
    <row r="15">
      <c r="F15" s="52"/>
      <c r="G15" s="52"/>
    </row>
    <row r="16">
      <c r="F16" s="52"/>
      <c r="G16" s="52"/>
    </row>
    <row r="17">
      <c r="F17" s="52"/>
      <c r="G17" s="52"/>
    </row>
    <row r="18">
      <c r="F18" s="52"/>
      <c r="G18" s="52"/>
    </row>
    <row r="19">
      <c r="F19" s="52"/>
      <c r="G19" s="52"/>
    </row>
    <row r="20">
      <c r="F20" s="52"/>
      <c r="G20"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63"/>
    <col customWidth="1" min="2" max="2" width="21.88"/>
    <col customWidth="1" min="3" max="3" width="71.25"/>
    <col customWidth="1" min="4" max="4" width="93.88"/>
  </cols>
  <sheetData>
    <row r="1" ht="24.0" customHeight="1">
      <c r="A1" s="30" t="s">
        <v>421</v>
      </c>
      <c r="B1" s="31"/>
      <c r="C1" s="31"/>
      <c r="D1" s="32"/>
      <c r="E1" s="33"/>
      <c r="F1" s="33"/>
      <c r="G1" s="33"/>
      <c r="H1" s="33"/>
      <c r="I1" s="33"/>
      <c r="J1" s="33"/>
      <c r="K1" s="33"/>
      <c r="L1" s="33"/>
      <c r="M1" s="33"/>
      <c r="N1" s="33"/>
      <c r="O1" s="33"/>
      <c r="P1" s="33"/>
      <c r="Q1" s="33"/>
      <c r="R1" s="33"/>
      <c r="S1" s="33"/>
      <c r="T1" s="33"/>
      <c r="U1" s="33"/>
      <c r="V1" s="33"/>
      <c r="W1" s="33"/>
      <c r="X1" s="33"/>
      <c r="Y1" s="33"/>
      <c r="Z1" s="33"/>
    </row>
    <row r="2" ht="22.5" customHeight="1">
      <c r="A2" s="34" t="s">
        <v>422</v>
      </c>
      <c r="B2" s="34" t="s">
        <v>423</v>
      </c>
      <c r="C2" s="35" t="s">
        <v>424</v>
      </c>
      <c r="D2" s="35" t="s">
        <v>425</v>
      </c>
      <c r="E2" s="33"/>
      <c r="F2" s="33"/>
      <c r="G2" s="33"/>
      <c r="H2" s="33"/>
      <c r="I2" s="33"/>
      <c r="J2" s="33"/>
      <c r="K2" s="33"/>
      <c r="L2" s="33"/>
      <c r="M2" s="33"/>
      <c r="N2" s="33"/>
      <c r="O2" s="33"/>
      <c r="P2" s="33"/>
      <c r="Q2" s="33"/>
      <c r="R2" s="33"/>
      <c r="S2" s="33"/>
      <c r="T2" s="33"/>
      <c r="U2" s="33"/>
      <c r="V2" s="33"/>
      <c r="W2" s="33"/>
      <c r="X2" s="33"/>
      <c r="Y2" s="33"/>
      <c r="Z2" s="33"/>
    </row>
    <row r="3" ht="108.0" customHeight="1">
      <c r="A3" s="36" t="s">
        <v>426</v>
      </c>
      <c r="B3" s="36" t="s">
        <v>427</v>
      </c>
      <c r="C3" s="37" t="s">
        <v>428</v>
      </c>
      <c r="D3" s="38" t="s">
        <v>429</v>
      </c>
      <c r="E3" s="39"/>
      <c r="F3" s="39"/>
      <c r="G3" s="39"/>
      <c r="H3" s="39"/>
      <c r="I3" s="39"/>
      <c r="J3" s="39"/>
      <c r="K3" s="39"/>
      <c r="L3" s="39"/>
      <c r="M3" s="39"/>
      <c r="N3" s="39"/>
      <c r="O3" s="39"/>
      <c r="P3" s="39"/>
      <c r="Q3" s="39"/>
      <c r="R3" s="39"/>
      <c r="S3" s="39"/>
      <c r="T3" s="39"/>
      <c r="U3" s="39"/>
      <c r="V3" s="39"/>
      <c r="W3" s="39"/>
      <c r="X3" s="39"/>
      <c r="Y3" s="39"/>
      <c r="Z3" s="39"/>
    </row>
    <row r="4" ht="105.0" customHeight="1">
      <c r="A4" s="40"/>
      <c r="B4" s="36" t="s">
        <v>430</v>
      </c>
      <c r="C4" s="37" t="s">
        <v>431</v>
      </c>
      <c r="D4" s="37" t="s">
        <v>432</v>
      </c>
      <c r="E4" s="39"/>
      <c r="F4" s="39"/>
      <c r="G4" s="39"/>
      <c r="H4" s="39"/>
      <c r="I4" s="39"/>
      <c r="J4" s="39"/>
      <c r="K4" s="39"/>
      <c r="L4" s="39"/>
      <c r="M4" s="39"/>
      <c r="N4" s="39"/>
      <c r="O4" s="39"/>
      <c r="P4" s="39"/>
      <c r="Q4" s="39"/>
      <c r="R4" s="39"/>
      <c r="S4" s="39"/>
      <c r="T4" s="39"/>
      <c r="U4" s="39"/>
      <c r="V4" s="39"/>
      <c r="W4" s="39"/>
      <c r="X4" s="39"/>
      <c r="Y4" s="39"/>
      <c r="Z4" s="39"/>
    </row>
    <row r="5" ht="104.25" customHeight="1">
      <c r="A5" s="36" t="s">
        <v>433</v>
      </c>
      <c r="B5" s="36" t="s">
        <v>427</v>
      </c>
      <c r="C5" s="37" t="s">
        <v>434</v>
      </c>
      <c r="D5" s="37" t="s">
        <v>435</v>
      </c>
      <c r="E5" s="39"/>
      <c r="F5" s="39"/>
      <c r="G5" s="39"/>
      <c r="H5" s="39"/>
      <c r="I5" s="39"/>
      <c r="J5" s="39"/>
      <c r="K5" s="39"/>
      <c r="L5" s="39"/>
      <c r="M5" s="39"/>
      <c r="N5" s="39"/>
      <c r="O5" s="39"/>
      <c r="P5" s="39"/>
      <c r="Q5" s="39"/>
      <c r="R5" s="39"/>
      <c r="S5" s="39"/>
      <c r="T5" s="39"/>
      <c r="U5" s="39"/>
      <c r="V5" s="39"/>
      <c r="W5" s="39"/>
      <c r="X5" s="39"/>
      <c r="Y5" s="39"/>
      <c r="Z5" s="39"/>
    </row>
    <row r="6" ht="95.25" customHeight="1">
      <c r="A6" s="40"/>
      <c r="B6" s="36" t="s">
        <v>436</v>
      </c>
      <c r="C6" s="37" t="s">
        <v>437</v>
      </c>
      <c r="D6" s="37" t="s">
        <v>438</v>
      </c>
      <c r="E6" s="39"/>
      <c r="F6" s="39"/>
      <c r="G6" s="39"/>
      <c r="H6" s="39"/>
      <c r="I6" s="39"/>
      <c r="J6" s="39"/>
      <c r="K6" s="39"/>
      <c r="L6" s="39"/>
      <c r="M6" s="39"/>
      <c r="N6" s="39"/>
      <c r="O6" s="39"/>
      <c r="P6" s="39"/>
      <c r="Q6" s="39"/>
      <c r="R6" s="39"/>
      <c r="S6" s="39"/>
      <c r="T6" s="39"/>
      <c r="U6" s="39"/>
      <c r="V6" s="39"/>
      <c r="W6" s="39"/>
      <c r="X6" s="39"/>
      <c r="Y6" s="39"/>
      <c r="Z6" s="39"/>
    </row>
    <row r="7" ht="97.5" customHeight="1">
      <c r="A7" s="36" t="s">
        <v>439</v>
      </c>
      <c r="B7" s="36" t="s">
        <v>440</v>
      </c>
      <c r="C7" s="37" t="s">
        <v>441</v>
      </c>
      <c r="D7" s="37" t="s">
        <v>442</v>
      </c>
      <c r="E7" s="39"/>
      <c r="F7" s="39"/>
      <c r="G7" s="39"/>
      <c r="H7" s="39"/>
      <c r="I7" s="39"/>
      <c r="J7" s="39"/>
      <c r="K7" s="39"/>
      <c r="L7" s="39"/>
      <c r="M7" s="39"/>
      <c r="N7" s="39"/>
      <c r="O7" s="39"/>
      <c r="P7" s="39"/>
      <c r="Q7" s="39"/>
      <c r="R7" s="39"/>
      <c r="S7" s="39"/>
      <c r="T7" s="39"/>
      <c r="U7" s="39"/>
      <c r="V7" s="39"/>
      <c r="W7" s="39"/>
      <c r="X7" s="39"/>
      <c r="Y7" s="39"/>
      <c r="Z7" s="39"/>
    </row>
    <row r="8" ht="94.5" customHeight="1">
      <c r="A8" s="36" t="s">
        <v>443</v>
      </c>
      <c r="B8" s="36" t="s">
        <v>444</v>
      </c>
      <c r="C8" s="37" t="s">
        <v>445</v>
      </c>
      <c r="D8" s="37" t="s">
        <v>446</v>
      </c>
      <c r="E8" s="39"/>
      <c r="F8" s="39"/>
      <c r="G8" s="39"/>
      <c r="H8" s="39"/>
      <c r="I8" s="39"/>
      <c r="J8" s="39"/>
      <c r="K8" s="39"/>
      <c r="L8" s="39"/>
      <c r="M8" s="39"/>
      <c r="N8" s="39"/>
      <c r="O8" s="39"/>
      <c r="P8" s="39"/>
      <c r="Q8" s="39"/>
      <c r="R8" s="39"/>
      <c r="S8" s="39"/>
      <c r="T8" s="39"/>
      <c r="U8" s="39"/>
      <c r="V8" s="39"/>
      <c r="W8" s="39"/>
      <c r="X8" s="39"/>
      <c r="Y8" s="39"/>
      <c r="Z8" s="39"/>
    </row>
    <row r="9" ht="88.5" customHeight="1">
      <c r="A9" s="40"/>
      <c r="B9" s="36" t="s">
        <v>427</v>
      </c>
      <c r="C9" s="37" t="s">
        <v>447</v>
      </c>
      <c r="D9" s="37" t="s">
        <v>448</v>
      </c>
      <c r="E9" s="39"/>
      <c r="F9" s="39"/>
      <c r="G9" s="39"/>
      <c r="H9" s="39"/>
      <c r="I9" s="39"/>
      <c r="J9" s="39"/>
      <c r="K9" s="39"/>
      <c r="L9" s="39"/>
      <c r="M9" s="39"/>
      <c r="N9" s="39"/>
      <c r="O9" s="39"/>
      <c r="P9" s="39"/>
      <c r="Q9" s="39"/>
      <c r="R9" s="39"/>
      <c r="S9" s="39"/>
      <c r="T9" s="39"/>
      <c r="U9" s="39"/>
      <c r="V9" s="39"/>
      <c r="W9" s="39"/>
      <c r="X9" s="39"/>
      <c r="Y9" s="39"/>
      <c r="Z9" s="39"/>
    </row>
  </sheetData>
  <mergeCells count="1">
    <mergeCell ref="A1:D1"/>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75.38"/>
  </cols>
  <sheetData>
    <row r="1">
      <c r="A1" s="41" t="s">
        <v>422</v>
      </c>
      <c r="B1" s="41" t="s">
        <v>423</v>
      </c>
      <c r="C1" s="42" t="s">
        <v>503</v>
      </c>
    </row>
    <row r="2">
      <c r="A2" s="45" t="s">
        <v>504</v>
      </c>
      <c r="B2" s="45" t="s">
        <v>427</v>
      </c>
      <c r="C2" s="47" t="s">
        <v>819</v>
      </c>
    </row>
    <row r="3">
      <c r="A3" s="49"/>
      <c r="B3" s="45" t="s">
        <v>430</v>
      </c>
      <c r="C3" s="47" t="s">
        <v>820</v>
      </c>
    </row>
    <row r="4">
      <c r="A4" s="45" t="s">
        <v>507</v>
      </c>
      <c r="B4" s="45" t="s">
        <v>508</v>
      </c>
      <c r="C4" s="47" t="s">
        <v>821</v>
      </c>
    </row>
    <row r="5">
      <c r="A5" s="49"/>
      <c r="B5" s="45" t="s">
        <v>436</v>
      </c>
      <c r="C5" s="47" t="s">
        <v>822</v>
      </c>
    </row>
    <row r="6">
      <c r="A6" s="45" t="s">
        <v>511</v>
      </c>
      <c r="B6" s="45" t="s">
        <v>440</v>
      </c>
      <c r="C6" s="47" t="s">
        <v>823</v>
      </c>
    </row>
    <row r="7">
      <c r="A7" s="45" t="s">
        <v>443</v>
      </c>
      <c r="B7" s="45" t="s">
        <v>444</v>
      </c>
      <c r="C7" s="47" t="s">
        <v>824</v>
      </c>
    </row>
    <row r="8">
      <c r="A8" s="49"/>
      <c r="B8" s="45" t="s">
        <v>508</v>
      </c>
      <c r="C8" s="47" t="s">
        <v>825</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89.13"/>
    <col customWidth="1" min="4" max="4" width="88.0"/>
    <col customWidth="1" min="5" max="5" width="75.0"/>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c r="A2" s="45" t="s">
        <v>472</v>
      </c>
      <c r="B2" s="45" t="s">
        <v>473</v>
      </c>
      <c r="C2" s="87" t="s">
        <v>826</v>
      </c>
      <c r="D2" s="47" t="s">
        <v>827</v>
      </c>
      <c r="E2" s="4" t="s">
        <v>828</v>
      </c>
    </row>
    <row r="3">
      <c r="A3" s="49"/>
      <c r="B3" s="45" t="s">
        <v>479</v>
      </c>
      <c r="C3" s="47" t="s">
        <v>829</v>
      </c>
      <c r="D3" s="47" t="s">
        <v>830</v>
      </c>
      <c r="E3" s="47" t="s">
        <v>831</v>
      </c>
    </row>
    <row r="4">
      <c r="A4" s="45"/>
      <c r="B4" s="45" t="s">
        <v>485</v>
      </c>
      <c r="C4" s="47" t="s">
        <v>832</v>
      </c>
      <c r="D4" s="47" t="s">
        <v>833</v>
      </c>
      <c r="E4" s="47" t="s">
        <v>834</v>
      </c>
    </row>
    <row r="5">
      <c r="A5" s="50" t="s">
        <v>443</v>
      </c>
      <c r="B5" s="50" t="s">
        <v>491</v>
      </c>
      <c r="C5" s="47" t="s">
        <v>835</v>
      </c>
      <c r="D5" s="47" t="s">
        <v>835</v>
      </c>
      <c r="E5" s="47" t="s">
        <v>836</v>
      </c>
    </row>
    <row r="6">
      <c r="A6" s="51"/>
      <c r="B6" s="50" t="s">
        <v>497</v>
      </c>
      <c r="C6" s="47" t="s">
        <v>837</v>
      </c>
      <c r="D6" s="47" t="s">
        <v>838</v>
      </c>
      <c r="E6" s="47" t="s">
        <v>839</v>
      </c>
    </row>
    <row r="10">
      <c r="A10" s="52"/>
      <c r="B10" s="52"/>
      <c r="C10" s="52"/>
    </row>
    <row r="11">
      <c r="A11" s="52"/>
      <c r="B11" s="52"/>
      <c r="C11"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9.25"/>
  </cols>
  <sheetData>
    <row r="1">
      <c r="A1" s="88" t="s">
        <v>422</v>
      </c>
      <c r="B1" s="89" t="s">
        <v>423</v>
      </c>
      <c r="C1" s="90" t="s">
        <v>503</v>
      </c>
    </row>
    <row r="2">
      <c r="A2" s="91" t="s">
        <v>426</v>
      </c>
      <c r="B2" s="92" t="s">
        <v>427</v>
      </c>
      <c r="C2" s="93" t="s">
        <v>840</v>
      </c>
    </row>
    <row r="3">
      <c r="A3" s="76"/>
      <c r="B3" s="92" t="s">
        <v>430</v>
      </c>
      <c r="C3" s="93" t="s">
        <v>841</v>
      </c>
    </row>
    <row r="4">
      <c r="A4" s="91" t="s">
        <v>433</v>
      </c>
      <c r="B4" s="92" t="s">
        <v>427</v>
      </c>
      <c r="C4" s="93" t="s">
        <v>842</v>
      </c>
    </row>
    <row r="5">
      <c r="A5" s="76"/>
      <c r="B5" s="92" t="s">
        <v>436</v>
      </c>
      <c r="C5" s="93" t="s">
        <v>843</v>
      </c>
    </row>
    <row r="6">
      <c r="A6" s="91" t="s">
        <v>439</v>
      </c>
      <c r="B6" s="92" t="s">
        <v>440</v>
      </c>
      <c r="C6" s="93" t="s">
        <v>844</v>
      </c>
    </row>
    <row r="7">
      <c r="A7" s="91" t="s">
        <v>443</v>
      </c>
      <c r="B7" s="92" t="s">
        <v>444</v>
      </c>
      <c r="C7" s="93" t="s">
        <v>845</v>
      </c>
    </row>
    <row r="8">
      <c r="A8" s="76"/>
      <c r="B8" s="92" t="s">
        <v>427</v>
      </c>
      <c r="C8" s="9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08.75"/>
    <col customWidth="1" min="4" max="4" width="84.13"/>
    <col customWidth="1" min="5" max="5" width="69.88"/>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ht="94.5" customHeight="1">
      <c r="A2" s="50" t="s">
        <v>472</v>
      </c>
      <c r="B2" s="50" t="s">
        <v>473</v>
      </c>
      <c r="C2" s="77" t="s">
        <v>846</v>
      </c>
      <c r="D2" s="51" t="s">
        <v>847</v>
      </c>
      <c r="E2" s="51" t="s">
        <v>848</v>
      </c>
      <c r="F2" s="39"/>
      <c r="G2" s="39"/>
      <c r="H2" s="39"/>
      <c r="I2" s="39"/>
      <c r="J2" s="39"/>
      <c r="K2" s="39"/>
      <c r="L2" s="39"/>
      <c r="M2" s="39"/>
      <c r="N2" s="39"/>
      <c r="O2" s="39"/>
      <c r="P2" s="39"/>
      <c r="Q2" s="39"/>
      <c r="R2" s="39"/>
      <c r="S2" s="39"/>
      <c r="T2" s="39"/>
      <c r="U2" s="39"/>
      <c r="V2" s="39"/>
      <c r="W2" s="39"/>
      <c r="X2" s="39"/>
      <c r="Y2" s="39"/>
      <c r="Z2" s="39"/>
    </row>
    <row r="3">
      <c r="A3" s="80"/>
      <c r="B3" s="50" t="s">
        <v>479</v>
      </c>
      <c r="C3" s="51" t="s">
        <v>849</v>
      </c>
      <c r="D3" s="51" t="s">
        <v>850</v>
      </c>
      <c r="E3" s="51" t="s">
        <v>851</v>
      </c>
      <c r="F3" s="39"/>
      <c r="G3" s="39"/>
      <c r="H3" s="39"/>
      <c r="I3" s="39"/>
      <c r="J3" s="39"/>
      <c r="K3" s="39"/>
      <c r="L3" s="39"/>
      <c r="M3" s="39"/>
      <c r="N3" s="39"/>
      <c r="O3" s="39"/>
      <c r="P3" s="39"/>
      <c r="Q3" s="39"/>
      <c r="R3" s="39"/>
      <c r="S3" s="39"/>
      <c r="T3" s="39"/>
      <c r="U3" s="39"/>
      <c r="V3" s="39"/>
      <c r="W3" s="39"/>
      <c r="X3" s="39"/>
      <c r="Y3" s="39"/>
      <c r="Z3" s="39"/>
    </row>
    <row r="4">
      <c r="A4" s="50"/>
      <c r="B4" s="50" t="s">
        <v>485</v>
      </c>
      <c r="C4" s="51" t="s">
        <v>852</v>
      </c>
      <c r="D4" s="77" t="s">
        <v>853</v>
      </c>
      <c r="E4" s="51" t="s">
        <v>854</v>
      </c>
      <c r="F4" s="39"/>
      <c r="G4" s="39"/>
      <c r="H4" s="39"/>
      <c r="I4" s="39"/>
      <c r="J4" s="39"/>
      <c r="K4" s="39"/>
      <c r="L4" s="39"/>
      <c r="M4" s="39"/>
      <c r="N4" s="39"/>
      <c r="O4" s="39"/>
      <c r="P4" s="39"/>
      <c r="Q4" s="39"/>
      <c r="R4" s="39"/>
      <c r="S4" s="39"/>
      <c r="T4" s="39"/>
      <c r="U4" s="39"/>
      <c r="V4" s="39"/>
      <c r="W4" s="39"/>
      <c r="X4" s="39"/>
      <c r="Y4" s="39"/>
      <c r="Z4" s="39"/>
    </row>
    <row r="5">
      <c r="A5" s="50" t="s">
        <v>443</v>
      </c>
      <c r="B5" s="50" t="s">
        <v>491</v>
      </c>
      <c r="C5" s="77" t="s">
        <v>855</v>
      </c>
      <c r="D5" s="51" t="s">
        <v>856</v>
      </c>
      <c r="E5" s="51" t="s">
        <v>856</v>
      </c>
      <c r="F5" s="39"/>
      <c r="G5" s="39"/>
      <c r="H5" s="39"/>
      <c r="I5" s="39"/>
      <c r="J5" s="39"/>
      <c r="K5" s="39"/>
      <c r="L5" s="39"/>
      <c r="M5" s="39"/>
      <c r="N5" s="39"/>
      <c r="O5" s="39"/>
      <c r="P5" s="39"/>
      <c r="Q5" s="39"/>
      <c r="R5" s="39"/>
      <c r="S5" s="39"/>
      <c r="T5" s="39"/>
      <c r="U5" s="39"/>
      <c r="V5" s="39"/>
      <c r="W5" s="39"/>
      <c r="X5" s="39"/>
      <c r="Y5" s="39"/>
      <c r="Z5" s="39"/>
    </row>
    <row r="6">
      <c r="A6" s="51"/>
      <c r="B6" s="50" t="s">
        <v>497</v>
      </c>
      <c r="C6" s="77" t="s">
        <v>857</v>
      </c>
      <c r="D6" s="51" t="s">
        <v>858</v>
      </c>
      <c r="E6" s="51" t="s">
        <v>858</v>
      </c>
      <c r="F6" s="39"/>
      <c r="G6" s="39"/>
      <c r="H6" s="39"/>
      <c r="I6" s="39"/>
      <c r="J6" s="39"/>
      <c r="K6" s="39"/>
      <c r="L6" s="39"/>
      <c r="M6" s="39"/>
      <c r="N6" s="39"/>
      <c r="O6" s="39"/>
      <c r="P6" s="39"/>
      <c r="Q6" s="39"/>
      <c r="R6" s="39"/>
      <c r="S6" s="39"/>
      <c r="T6" s="39"/>
      <c r="U6" s="39"/>
      <c r="V6" s="39"/>
      <c r="W6" s="39"/>
      <c r="X6" s="39"/>
      <c r="Y6" s="39"/>
      <c r="Z6" s="39"/>
    </row>
    <row r="12">
      <c r="F12" s="39"/>
      <c r="G12" s="39"/>
      <c r="H12" s="39"/>
      <c r="I12" s="39"/>
      <c r="J12" s="39"/>
      <c r="K12" s="39"/>
      <c r="L12" s="39"/>
      <c r="M12" s="39"/>
      <c r="N12" s="39"/>
      <c r="O12" s="39"/>
      <c r="P12" s="39"/>
      <c r="Q12" s="39"/>
      <c r="R12" s="39"/>
      <c r="S12" s="39"/>
      <c r="T12" s="39"/>
      <c r="U12" s="39"/>
      <c r="V12" s="39"/>
      <c r="W12" s="39"/>
      <c r="X12" s="39"/>
      <c r="Y12" s="39"/>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9.0"/>
  </cols>
  <sheetData>
    <row r="1">
      <c r="A1" s="41" t="s">
        <v>422</v>
      </c>
      <c r="B1" s="41" t="s">
        <v>423</v>
      </c>
      <c r="C1" s="42" t="s">
        <v>503</v>
      </c>
    </row>
    <row r="2">
      <c r="A2" s="45" t="s">
        <v>504</v>
      </c>
      <c r="B2" s="45" t="s">
        <v>427</v>
      </c>
      <c r="C2" s="47" t="s">
        <v>859</v>
      </c>
    </row>
    <row r="3">
      <c r="A3" s="49"/>
      <c r="B3" s="45" t="s">
        <v>430</v>
      </c>
      <c r="C3" s="47" t="s">
        <v>860</v>
      </c>
    </row>
    <row r="4">
      <c r="A4" s="45" t="s">
        <v>507</v>
      </c>
      <c r="B4" s="45" t="s">
        <v>508</v>
      </c>
      <c r="C4" s="47" t="s">
        <v>861</v>
      </c>
    </row>
    <row r="5">
      <c r="A5" s="49"/>
      <c r="B5" s="45" t="s">
        <v>436</v>
      </c>
      <c r="C5" s="47" t="s">
        <v>862</v>
      </c>
    </row>
    <row r="6">
      <c r="A6" s="45" t="s">
        <v>511</v>
      </c>
      <c r="B6" s="45" t="s">
        <v>440</v>
      </c>
      <c r="C6" s="47" t="s">
        <v>863</v>
      </c>
    </row>
    <row r="7">
      <c r="A7" s="45" t="s">
        <v>443</v>
      </c>
      <c r="B7" s="45" t="s">
        <v>444</v>
      </c>
      <c r="C7" s="47" t="s">
        <v>864</v>
      </c>
    </row>
    <row r="8">
      <c r="A8" s="49"/>
      <c r="B8" s="45" t="s">
        <v>508</v>
      </c>
      <c r="C8" s="47" t="s">
        <v>865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89.0"/>
    <col customWidth="1" min="4" max="4" width="72.5"/>
    <col customWidth="1" min="5" max="5" width="85.5"/>
  </cols>
  <sheetData>
    <row r="1" ht="57.0" customHeight="1">
      <c r="A1" s="41" t="s">
        <v>685</v>
      </c>
      <c r="B1" s="41" t="s">
        <v>466</v>
      </c>
      <c r="C1" s="42" t="s">
        <v>467</v>
      </c>
      <c r="D1" s="42" t="s">
        <v>468</v>
      </c>
      <c r="E1" s="42" t="s">
        <v>469</v>
      </c>
      <c r="F1" s="44"/>
      <c r="G1" s="44"/>
      <c r="H1" s="44"/>
      <c r="I1" s="44"/>
      <c r="J1" s="44"/>
      <c r="K1" s="44"/>
      <c r="L1" s="44"/>
      <c r="M1" s="44"/>
      <c r="N1" s="44"/>
      <c r="O1" s="44"/>
      <c r="P1" s="44"/>
      <c r="Q1" s="44"/>
      <c r="R1" s="44"/>
      <c r="S1" s="44"/>
      <c r="T1" s="44"/>
      <c r="U1" s="44"/>
      <c r="V1" s="44"/>
      <c r="W1" s="44"/>
      <c r="X1" s="44"/>
    </row>
    <row r="2">
      <c r="A2" s="45" t="s">
        <v>472</v>
      </c>
      <c r="B2" s="45" t="s">
        <v>473</v>
      </c>
      <c r="C2" s="83" t="s">
        <v>866</v>
      </c>
      <c r="D2" s="47" t="s">
        <v>867</v>
      </c>
      <c r="E2" s="95" t="s">
        <v>868</v>
      </c>
    </row>
    <row r="3">
      <c r="A3" s="49"/>
      <c r="B3" s="45" t="s">
        <v>479</v>
      </c>
      <c r="C3" s="47" t="s">
        <v>869</v>
      </c>
      <c r="D3" s="47" t="s">
        <v>870</v>
      </c>
      <c r="E3" s="47" t="s">
        <v>870</v>
      </c>
    </row>
    <row r="4">
      <c r="A4" s="45"/>
      <c r="B4" s="45" t="s">
        <v>485</v>
      </c>
      <c r="C4" s="49"/>
      <c r="D4" s="47" t="s">
        <v>871</v>
      </c>
      <c r="E4" s="47" t="s">
        <v>872</v>
      </c>
    </row>
    <row r="5">
      <c r="A5" s="49"/>
      <c r="B5" s="45"/>
      <c r="C5" s="49"/>
      <c r="D5" s="49"/>
      <c r="E5" s="49"/>
    </row>
    <row r="6">
      <c r="A6" s="45" t="s">
        <v>443</v>
      </c>
      <c r="B6" s="45" t="s">
        <v>702</v>
      </c>
      <c r="C6" s="47" t="s">
        <v>873</v>
      </c>
      <c r="D6" s="47" t="s">
        <v>874</v>
      </c>
      <c r="E6" s="47" t="s">
        <v>874</v>
      </c>
    </row>
    <row r="7">
      <c r="A7" s="47"/>
      <c r="B7" s="45" t="s">
        <v>497</v>
      </c>
      <c r="C7" s="47" t="s">
        <v>875</v>
      </c>
      <c r="D7" s="47" t="s">
        <v>876</v>
      </c>
      <c r="E7" s="47" t="s">
        <v>876</v>
      </c>
    </row>
    <row r="8">
      <c r="A8" s="49"/>
      <c r="B8" s="49"/>
      <c r="C8" s="49"/>
      <c r="D8" s="49"/>
      <c r="E8" s="49"/>
    </row>
    <row r="14">
      <c r="F14" s="39"/>
      <c r="G14" s="39"/>
      <c r="H14" s="39"/>
      <c r="I14" s="39"/>
      <c r="J14" s="39"/>
      <c r="K14" s="39"/>
      <c r="L14" s="39"/>
      <c r="M14" s="39"/>
      <c r="N14" s="39"/>
      <c r="O14" s="39"/>
      <c r="P14" s="39"/>
      <c r="Q14" s="39"/>
      <c r="R14" s="39"/>
      <c r="S14" s="39"/>
      <c r="T14" s="39"/>
      <c r="U14" s="39"/>
      <c r="V14" s="39"/>
      <c r="W14" s="39"/>
      <c r="X14" s="39"/>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9.38"/>
  </cols>
  <sheetData>
    <row r="1">
      <c r="A1" s="41" t="s">
        <v>422</v>
      </c>
      <c r="B1" s="41" t="s">
        <v>423</v>
      </c>
      <c r="C1" s="42" t="s">
        <v>503</v>
      </c>
    </row>
    <row r="2">
      <c r="A2" s="45" t="s">
        <v>504</v>
      </c>
      <c r="B2" s="45" t="s">
        <v>427</v>
      </c>
      <c r="C2" s="47" t="s">
        <v>877</v>
      </c>
    </row>
    <row r="3">
      <c r="A3" s="49"/>
      <c r="B3" s="45" t="s">
        <v>430</v>
      </c>
      <c r="C3" s="47" t="s">
        <v>878</v>
      </c>
    </row>
    <row r="4">
      <c r="A4" s="45" t="s">
        <v>507</v>
      </c>
      <c r="B4" s="45" t="s">
        <v>508</v>
      </c>
      <c r="C4" s="47" t="s">
        <v>879</v>
      </c>
    </row>
    <row r="5">
      <c r="A5" s="49"/>
      <c r="B5" s="45" t="s">
        <v>436</v>
      </c>
      <c r="C5" s="47" t="s">
        <v>880</v>
      </c>
    </row>
    <row r="6">
      <c r="A6" s="45" t="s">
        <v>511</v>
      </c>
      <c r="B6" s="45" t="s">
        <v>440</v>
      </c>
      <c r="C6" s="47" t="s">
        <v>881</v>
      </c>
    </row>
    <row r="7">
      <c r="A7" s="45" t="s">
        <v>443</v>
      </c>
      <c r="B7" s="45" t="s">
        <v>444</v>
      </c>
      <c r="C7" s="47" t="s">
        <v>882</v>
      </c>
    </row>
    <row r="8">
      <c r="A8" s="49"/>
      <c r="B8" s="45" t="s">
        <v>508</v>
      </c>
      <c r="C8" s="47" t="s">
        <v>883</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78.38"/>
    <col customWidth="1" min="4" max="4" width="79.88"/>
    <col customWidth="1" min="5" max="5" width="78.0"/>
    <col customWidth="1" min="6" max="6" width="55.0"/>
    <col customWidth="1" min="7" max="7" width="49.5"/>
  </cols>
  <sheetData>
    <row r="1" ht="57.0" customHeight="1">
      <c r="A1" s="41" t="s">
        <v>685</v>
      </c>
      <c r="B1" s="41" t="s">
        <v>466</v>
      </c>
      <c r="C1" s="42" t="s">
        <v>467</v>
      </c>
      <c r="D1" s="42" t="s">
        <v>468</v>
      </c>
      <c r="E1" s="42" t="s">
        <v>469</v>
      </c>
      <c r="F1" s="43" t="s">
        <v>556</v>
      </c>
      <c r="G1" s="43" t="s">
        <v>471</v>
      </c>
      <c r="H1" s="44"/>
      <c r="I1" s="44"/>
      <c r="J1" s="44"/>
      <c r="K1" s="44"/>
      <c r="L1" s="44"/>
      <c r="M1" s="44"/>
      <c r="N1" s="44"/>
      <c r="O1" s="44"/>
      <c r="P1" s="44"/>
      <c r="Q1" s="44"/>
      <c r="R1" s="44"/>
      <c r="S1" s="44"/>
      <c r="T1" s="44"/>
      <c r="U1" s="44"/>
      <c r="V1" s="44"/>
      <c r="W1" s="44"/>
      <c r="X1" s="44"/>
      <c r="Y1" s="44"/>
    </row>
    <row r="2">
      <c r="A2" s="45" t="s">
        <v>472</v>
      </c>
      <c r="B2" s="45" t="s">
        <v>473</v>
      </c>
      <c r="C2" s="46" t="s">
        <v>884</v>
      </c>
      <c r="D2" s="47" t="s">
        <v>885</v>
      </c>
      <c r="E2" s="47" t="s">
        <v>886</v>
      </c>
      <c r="F2" s="48" t="s">
        <v>887</v>
      </c>
      <c r="G2" s="48" t="s">
        <v>888</v>
      </c>
    </row>
    <row r="3">
      <c r="A3" s="49"/>
      <c r="B3" s="45" t="s">
        <v>479</v>
      </c>
      <c r="C3" s="47" t="s">
        <v>889</v>
      </c>
      <c r="D3" s="47" t="s">
        <v>890</v>
      </c>
      <c r="E3" s="47" t="s">
        <v>891</v>
      </c>
      <c r="F3" s="48" t="s">
        <v>892</v>
      </c>
      <c r="G3" s="48" t="s">
        <v>893</v>
      </c>
    </row>
    <row r="4">
      <c r="A4" s="45"/>
      <c r="B4" s="45" t="s">
        <v>485</v>
      </c>
      <c r="C4" s="47" t="s">
        <v>894</v>
      </c>
      <c r="D4" s="47" t="s">
        <v>895</v>
      </c>
      <c r="E4" s="47" t="s">
        <v>896</v>
      </c>
      <c r="F4" s="48" t="s">
        <v>897</v>
      </c>
      <c r="G4" s="48" t="s">
        <v>898</v>
      </c>
    </row>
    <row r="5">
      <c r="A5" s="49"/>
      <c r="B5" s="45"/>
      <c r="C5" s="49"/>
      <c r="D5" s="49"/>
      <c r="E5" s="49"/>
      <c r="F5" s="76"/>
      <c r="G5" s="76"/>
    </row>
    <row r="6">
      <c r="A6" s="45" t="s">
        <v>443</v>
      </c>
      <c r="B6" s="45" t="s">
        <v>702</v>
      </c>
      <c r="C6" s="47" t="s">
        <v>899</v>
      </c>
      <c r="D6" s="47" t="s">
        <v>900</v>
      </c>
      <c r="E6" s="47" t="s">
        <v>901</v>
      </c>
      <c r="F6" s="48" t="s">
        <v>902</v>
      </c>
      <c r="G6" s="48" t="s">
        <v>903</v>
      </c>
    </row>
    <row r="7">
      <c r="A7" s="47"/>
      <c r="B7" s="45" t="s">
        <v>497</v>
      </c>
      <c r="C7" s="47" t="s">
        <v>904</v>
      </c>
      <c r="D7" s="47" t="s">
        <v>905</v>
      </c>
      <c r="E7" s="47" t="s">
        <v>906</v>
      </c>
      <c r="F7" s="48" t="s">
        <v>907</v>
      </c>
      <c r="G7" s="48" t="s">
        <v>908</v>
      </c>
    </row>
    <row r="8">
      <c r="F8" s="52"/>
      <c r="G8" s="52"/>
    </row>
    <row r="9">
      <c r="F9" s="52"/>
      <c r="G9" s="52"/>
    </row>
    <row r="10">
      <c r="F10" s="52"/>
      <c r="G10" s="52"/>
    </row>
    <row r="11">
      <c r="F11" s="52"/>
      <c r="G11" s="52"/>
    </row>
    <row r="12">
      <c r="F12" s="52"/>
      <c r="G12" s="52"/>
    </row>
    <row r="13">
      <c r="F13" s="52"/>
      <c r="G13" s="52"/>
      <c r="H13" s="39"/>
      <c r="I13" s="39"/>
      <c r="J13" s="39"/>
      <c r="K13" s="39"/>
      <c r="L13" s="39"/>
      <c r="M13" s="39"/>
      <c r="N13" s="39"/>
      <c r="O13" s="39"/>
      <c r="P13" s="39"/>
      <c r="Q13" s="39"/>
      <c r="R13" s="39"/>
      <c r="S13" s="39"/>
      <c r="T13" s="39"/>
      <c r="U13" s="39"/>
      <c r="V13" s="39"/>
      <c r="W13" s="39"/>
      <c r="X13" s="39"/>
      <c r="Y13" s="39"/>
    </row>
    <row r="14">
      <c r="F14" s="52"/>
      <c r="G14" s="52"/>
    </row>
    <row r="15">
      <c r="F15" s="52"/>
      <c r="G15" s="52"/>
    </row>
    <row r="16">
      <c r="F16" s="52"/>
      <c r="G16" s="52"/>
    </row>
    <row r="17">
      <c r="F17" s="52"/>
      <c r="G17" s="52"/>
    </row>
    <row r="18">
      <c r="F18" s="52"/>
      <c r="G18" s="52"/>
    </row>
    <row r="19">
      <c r="F19" s="52"/>
      <c r="G19" s="52"/>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75.75"/>
  </cols>
  <sheetData>
    <row r="1">
      <c r="A1" s="41" t="s">
        <v>422</v>
      </c>
      <c r="B1" s="41" t="s">
        <v>423</v>
      </c>
      <c r="C1" s="42" t="s">
        <v>503</v>
      </c>
    </row>
    <row r="2">
      <c r="A2" s="45" t="s">
        <v>504</v>
      </c>
      <c r="B2" s="45" t="s">
        <v>427</v>
      </c>
      <c r="C2" s="47" t="s">
        <v>909</v>
      </c>
    </row>
    <row r="3">
      <c r="A3" s="49"/>
      <c r="B3" s="45" t="s">
        <v>430</v>
      </c>
      <c r="C3" s="47" t="s">
        <v>910</v>
      </c>
    </row>
    <row r="4">
      <c r="A4" s="45" t="s">
        <v>507</v>
      </c>
      <c r="B4" s="45" t="s">
        <v>508</v>
      </c>
      <c r="C4" s="47" t="s">
        <v>911</v>
      </c>
    </row>
    <row r="5">
      <c r="A5" s="49"/>
      <c r="B5" s="45" t="s">
        <v>436</v>
      </c>
      <c r="C5" s="47" t="s">
        <v>912</v>
      </c>
    </row>
    <row r="6">
      <c r="A6" s="45" t="s">
        <v>511</v>
      </c>
      <c r="B6" s="45" t="s">
        <v>440</v>
      </c>
      <c r="C6" s="47" t="s">
        <v>913</v>
      </c>
    </row>
    <row r="7">
      <c r="A7" s="45" t="s">
        <v>443</v>
      </c>
      <c r="B7" s="45" t="s">
        <v>444</v>
      </c>
      <c r="C7" s="47" t="s">
        <v>914</v>
      </c>
    </row>
    <row r="8">
      <c r="A8" s="49"/>
      <c r="B8" s="45" t="s">
        <v>508</v>
      </c>
      <c r="C8" s="47" t="s">
        <v>915</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10.63"/>
    <col customWidth="1" min="4" max="4" width="75.38"/>
    <col customWidth="1" min="5" max="5" width="88.38"/>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c r="A2" s="45" t="s">
        <v>472</v>
      </c>
      <c r="B2" s="45" t="s">
        <v>473</v>
      </c>
      <c r="C2" s="87" t="s">
        <v>916</v>
      </c>
      <c r="D2" s="47" t="s">
        <v>917</v>
      </c>
      <c r="E2" s="47" t="s">
        <v>918</v>
      </c>
    </row>
    <row r="3">
      <c r="A3" s="49"/>
      <c r="B3" s="45" t="s">
        <v>479</v>
      </c>
      <c r="C3" s="47" t="s">
        <v>919</v>
      </c>
      <c r="D3" s="47" t="s">
        <v>920</v>
      </c>
      <c r="E3" s="47" t="s">
        <v>921</v>
      </c>
    </row>
    <row r="4">
      <c r="A4" s="45"/>
      <c r="B4" s="45" t="s">
        <v>485</v>
      </c>
      <c r="C4" s="47" t="s">
        <v>922</v>
      </c>
      <c r="D4" s="47" t="s">
        <v>923</v>
      </c>
      <c r="E4" s="47" t="s">
        <v>924</v>
      </c>
    </row>
    <row r="5">
      <c r="A5" s="50" t="s">
        <v>443</v>
      </c>
      <c r="B5" s="50" t="s">
        <v>491</v>
      </c>
      <c r="C5" s="47" t="s">
        <v>925</v>
      </c>
      <c r="D5" s="47" t="s">
        <v>925</v>
      </c>
      <c r="E5" s="47" t="s">
        <v>926</v>
      </c>
    </row>
    <row r="6">
      <c r="A6" s="51"/>
      <c r="B6" s="50" t="s">
        <v>497</v>
      </c>
      <c r="C6" s="47" t="s">
        <v>927</v>
      </c>
      <c r="D6" s="47" t="s">
        <v>928</v>
      </c>
      <c r="E6" s="47" t="s">
        <v>929</v>
      </c>
    </row>
    <row r="12">
      <c r="F12" s="39"/>
      <c r="G12" s="39"/>
      <c r="H12" s="39"/>
      <c r="I12" s="39"/>
      <c r="J12" s="39"/>
      <c r="K12" s="39"/>
      <c r="L12" s="39"/>
      <c r="M12" s="39"/>
      <c r="N12" s="39"/>
      <c r="O12" s="39"/>
      <c r="P12" s="39"/>
      <c r="Q12" s="39"/>
      <c r="R12" s="39"/>
      <c r="S12" s="39"/>
      <c r="T12" s="39"/>
      <c r="U12" s="39"/>
      <c r="V12" s="39"/>
      <c r="W12" s="39"/>
      <c r="X12" s="39"/>
      <c r="Y12"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 customWidth="1" min="2" max="2" width="48.75"/>
    <col customWidth="1" min="3" max="3" width="47.25"/>
    <col customWidth="1" min="4" max="4" width="21.13"/>
    <col customWidth="1" min="5" max="5" width="20.88"/>
  </cols>
  <sheetData>
    <row r="1">
      <c r="A1" s="5" t="s">
        <v>449</v>
      </c>
      <c r="B1" s="5" t="s">
        <v>450</v>
      </c>
      <c r="C1" s="5" t="s">
        <v>451</v>
      </c>
      <c r="D1" s="5" t="s">
        <v>452</v>
      </c>
      <c r="E1" s="5" t="s">
        <v>453</v>
      </c>
    </row>
    <row r="2">
      <c r="A2" s="4" t="s">
        <v>454</v>
      </c>
      <c r="B2" s="4" t="s">
        <v>455</v>
      </c>
      <c r="C2" s="4" t="s">
        <v>456</v>
      </c>
    </row>
    <row r="3">
      <c r="A3" s="4" t="s">
        <v>457</v>
      </c>
      <c r="B3" s="4" t="s">
        <v>458</v>
      </c>
    </row>
    <row r="4">
      <c r="A4" s="4" t="s">
        <v>459</v>
      </c>
      <c r="B4" s="4" t="s">
        <v>460</v>
      </c>
    </row>
    <row r="5">
      <c r="A5" s="4" t="s">
        <v>461</v>
      </c>
      <c r="B5" s="4" t="s">
        <v>462</v>
      </c>
    </row>
    <row r="6">
      <c r="A6" s="4" t="s">
        <v>463</v>
      </c>
    </row>
    <row r="7">
      <c r="A7" s="4" t="s">
        <v>464</v>
      </c>
    </row>
    <row r="12">
      <c r="A12" s="4" t="s">
        <v>465</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2.25"/>
  </cols>
  <sheetData>
    <row r="1">
      <c r="A1" s="41" t="s">
        <v>422</v>
      </c>
      <c r="B1" s="41" t="s">
        <v>423</v>
      </c>
      <c r="C1" s="42" t="s">
        <v>503</v>
      </c>
    </row>
    <row r="2">
      <c r="A2" s="45" t="s">
        <v>504</v>
      </c>
      <c r="B2" s="45" t="s">
        <v>427</v>
      </c>
      <c r="C2" s="47" t="s">
        <v>930</v>
      </c>
    </row>
    <row r="3">
      <c r="A3" s="49"/>
      <c r="B3" s="45" t="s">
        <v>430</v>
      </c>
      <c r="C3" s="47" t="s">
        <v>931</v>
      </c>
    </row>
    <row r="4">
      <c r="A4" s="45" t="s">
        <v>507</v>
      </c>
      <c r="B4" s="45" t="s">
        <v>508</v>
      </c>
      <c r="C4" s="47" t="s">
        <v>932</v>
      </c>
    </row>
    <row r="5">
      <c r="A5" s="49"/>
      <c r="B5" s="45" t="s">
        <v>436</v>
      </c>
      <c r="C5" s="47" t="s">
        <v>933</v>
      </c>
    </row>
    <row r="6">
      <c r="A6" s="45" t="s">
        <v>511</v>
      </c>
      <c r="B6" s="45" t="s">
        <v>440</v>
      </c>
      <c r="C6" s="47" t="s">
        <v>934</v>
      </c>
    </row>
    <row r="7">
      <c r="A7" s="45" t="s">
        <v>443</v>
      </c>
      <c r="B7" s="45" t="s">
        <v>444</v>
      </c>
      <c r="C7" s="47" t="s">
        <v>935</v>
      </c>
    </row>
    <row r="8">
      <c r="A8" s="49"/>
      <c r="B8" s="45" t="s">
        <v>508</v>
      </c>
      <c r="C8" s="47" t="s">
        <v>936</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99.25"/>
    <col customWidth="1" min="4" max="4" width="75.38"/>
    <col customWidth="1" min="5" max="5" width="74.0"/>
    <col customWidth="1" min="6" max="6" width="46.38"/>
    <col customWidth="1" min="7" max="7" width="53.13"/>
  </cols>
  <sheetData>
    <row r="1" ht="57.0" customHeight="1">
      <c r="A1" s="41" t="s">
        <v>422</v>
      </c>
      <c r="B1" s="41" t="s">
        <v>466</v>
      </c>
      <c r="C1" s="42" t="s">
        <v>467</v>
      </c>
      <c r="D1" s="42" t="s">
        <v>468</v>
      </c>
      <c r="E1" s="42" t="s">
        <v>469</v>
      </c>
      <c r="F1" s="43" t="s">
        <v>937</v>
      </c>
      <c r="G1" s="43" t="s">
        <v>471</v>
      </c>
      <c r="H1" s="44"/>
      <c r="I1" s="44"/>
      <c r="J1" s="44"/>
      <c r="K1" s="44"/>
      <c r="L1" s="44"/>
      <c r="M1" s="44"/>
      <c r="N1" s="44"/>
      <c r="O1" s="44"/>
      <c r="P1" s="44"/>
      <c r="Q1" s="44"/>
      <c r="R1" s="44"/>
      <c r="S1" s="44"/>
      <c r="T1" s="44"/>
      <c r="U1" s="44"/>
      <c r="V1" s="44"/>
      <c r="W1" s="44"/>
      <c r="X1" s="44"/>
      <c r="Y1" s="44"/>
      <c r="Z1" s="44"/>
    </row>
    <row r="2">
      <c r="A2" s="50" t="s">
        <v>472</v>
      </c>
      <c r="B2" s="50" t="s">
        <v>473</v>
      </c>
      <c r="C2" s="77" t="s">
        <v>938</v>
      </c>
      <c r="D2" s="77" t="s">
        <v>939</v>
      </c>
      <c r="E2" s="77" t="s">
        <v>940</v>
      </c>
      <c r="F2" s="78" t="s">
        <v>941</v>
      </c>
      <c r="G2" s="96" t="s">
        <v>942</v>
      </c>
      <c r="H2" s="39"/>
      <c r="I2" s="39"/>
      <c r="J2" s="39"/>
      <c r="K2" s="39"/>
      <c r="L2" s="39"/>
      <c r="M2" s="39"/>
      <c r="N2" s="39"/>
      <c r="O2" s="39"/>
      <c r="P2" s="39"/>
      <c r="Q2" s="39"/>
      <c r="R2" s="39"/>
      <c r="S2" s="39"/>
      <c r="T2" s="39"/>
      <c r="U2" s="39"/>
      <c r="V2" s="39"/>
      <c r="W2" s="39"/>
      <c r="X2" s="39"/>
      <c r="Y2" s="39"/>
      <c r="Z2" s="39"/>
      <c r="AA2" s="39"/>
    </row>
    <row r="3">
      <c r="A3" s="80"/>
      <c r="B3" s="50" t="s">
        <v>479</v>
      </c>
      <c r="C3" s="77" t="s">
        <v>943</v>
      </c>
      <c r="D3" s="51" t="s">
        <v>944</v>
      </c>
      <c r="E3" s="51" t="s">
        <v>945</v>
      </c>
      <c r="F3" s="78" t="s">
        <v>946</v>
      </c>
      <c r="G3" s="78" t="s">
        <v>947</v>
      </c>
      <c r="H3" s="39"/>
      <c r="I3" s="39"/>
      <c r="J3" s="39"/>
      <c r="K3" s="39"/>
      <c r="L3" s="39"/>
      <c r="M3" s="39"/>
      <c r="N3" s="39"/>
      <c r="O3" s="39"/>
      <c r="P3" s="39"/>
      <c r="Q3" s="39"/>
      <c r="R3" s="39"/>
      <c r="S3" s="39"/>
      <c r="T3" s="39"/>
      <c r="U3" s="39"/>
      <c r="V3" s="39"/>
      <c r="W3" s="39"/>
      <c r="X3" s="39"/>
      <c r="Y3" s="39"/>
      <c r="Z3" s="39"/>
      <c r="AA3" s="39"/>
    </row>
    <row r="4">
      <c r="A4" s="50"/>
      <c r="B4" s="50" t="s">
        <v>485</v>
      </c>
      <c r="C4" s="77" t="s">
        <v>948</v>
      </c>
      <c r="D4" s="51" t="s">
        <v>949</v>
      </c>
      <c r="E4" s="51" t="s">
        <v>950</v>
      </c>
      <c r="F4" s="78" t="s">
        <v>951</v>
      </c>
      <c r="G4" s="78" t="s">
        <v>952</v>
      </c>
      <c r="H4" s="39"/>
      <c r="I4" s="39"/>
      <c r="J4" s="39"/>
      <c r="K4" s="39"/>
      <c r="L4" s="39"/>
      <c r="M4" s="39"/>
      <c r="N4" s="39"/>
      <c r="O4" s="39"/>
      <c r="P4" s="39"/>
      <c r="Q4" s="39"/>
      <c r="R4" s="39"/>
      <c r="S4" s="39"/>
      <c r="T4" s="39"/>
      <c r="U4" s="39"/>
      <c r="V4" s="39"/>
      <c r="W4" s="39"/>
      <c r="X4" s="39"/>
      <c r="Y4" s="39"/>
      <c r="Z4" s="39"/>
      <c r="AA4" s="39"/>
    </row>
    <row r="5">
      <c r="A5" s="50" t="s">
        <v>443</v>
      </c>
      <c r="B5" s="50" t="s">
        <v>491</v>
      </c>
      <c r="C5" s="51" t="s">
        <v>953</v>
      </c>
      <c r="D5" s="51" t="s">
        <v>954</v>
      </c>
      <c r="E5" s="51" t="s">
        <v>955</v>
      </c>
      <c r="F5" s="78" t="s">
        <v>956</v>
      </c>
      <c r="G5" s="78" t="s">
        <v>957</v>
      </c>
      <c r="H5" s="39"/>
      <c r="I5" s="39"/>
      <c r="J5" s="39"/>
      <c r="K5" s="39"/>
      <c r="L5" s="39"/>
      <c r="M5" s="39"/>
      <c r="N5" s="39"/>
      <c r="O5" s="39"/>
      <c r="P5" s="39"/>
      <c r="Q5" s="39"/>
      <c r="R5" s="39"/>
      <c r="S5" s="39"/>
      <c r="T5" s="39"/>
      <c r="U5" s="39"/>
      <c r="V5" s="39"/>
      <c r="W5" s="39"/>
      <c r="X5" s="39"/>
      <c r="Y5" s="39"/>
      <c r="Z5" s="39"/>
      <c r="AA5" s="39"/>
    </row>
    <row r="6">
      <c r="A6" s="51"/>
      <c r="B6" s="50" t="s">
        <v>497</v>
      </c>
      <c r="C6" s="77" t="s">
        <v>958</v>
      </c>
      <c r="D6" s="51" t="s">
        <v>959</v>
      </c>
      <c r="E6" s="51" t="s">
        <v>960</v>
      </c>
      <c r="F6" s="78" t="s">
        <v>961</v>
      </c>
      <c r="G6" s="78" t="s">
        <v>962</v>
      </c>
      <c r="H6" s="39"/>
      <c r="I6" s="39"/>
      <c r="J6" s="39"/>
      <c r="K6" s="39"/>
      <c r="L6" s="39"/>
      <c r="M6" s="39"/>
      <c r="N6" s="39"/>
      <c r="O6" s="39"/>
      <c r="P6" s="39"/>
      <c r="Q6" s="39"/>
      <c r="R6" s="39"/>
      <c r="S6" s="39"/>
      <c r="T6" s="39"/>
      <c r="U6" s="39"/>
      <c r="V6" s="39"/>
      <c r="W6" s="39"/>
      <c r="X6" s="39"/>
      <c r="Y6" s="39"/>
      <c r="Z6" s="39"/>
      <c r="AA6" s="39"/>
    </row>
    <row r="7">
      <c r="F7" s="52"/>
      <c r="G7" s="52"/>
    </row>
    <row r="8">
      <c r="F8" s="52"/>
      <c r="G8" s="52"/>
    </row>
    <row r="9">
      <c r="F9" s="52"/>
      <c r="G9" s="52"/>
    </row>
    <row r="10">
      <c r="F10" s="52"/>
      <c r="G10" s="52"/>
    </row>
    <row r="11">
      <c r="F11" s="52"/>
      <c r="G11" s="52"/>
    </row>
    <row r="12">
      <c r="F12" s="52"/>
      <c r="G12" s="52"/>
      <c r="H12" s="39"/>
      <c r="I12" s="39"/>
      <c r="J12" s="39"/>
      <c r="K12" s="39"/>
      <c r="L12" s="39"/>
      <c r="M12" s="39"/>
      <c r="N12" s="39"/>
      <c r="O12" s="39"/>
      <c r="P12" s="39"/>
      <c r="Q12" s="39"/>
      <c r="R12" s="39"/>
      <c r="S12" s="39"/>
      <c r="T12" s="39"/>
      <c r="U12" s="39"/>
      <c r="V12" s="39"/>
      <c r="W12" s="39"/>
      <c r="X12" s="39"/>
      <c r="Y12" s="39"/>
      <c r="Z12" s="39"/>
    </row>
    <row r="13">
      <c r="F13" s="52"/>
      <c r="G13" s="52"/>
    </row>
    <row r="14">
      <c r="F14" s="52"/>
      <c r="G14" s="52"/>
    </row>
    <row r="15">
      <c r="F15" s="52"/>
      <c r="G15" s="52"/>
    </row>
    <row r="16">
      <c r="F16" s="52"/>
      <c r="G16" s="52"/>
    </row>
    <row r="17">
      <c r="F17" s="52"/>
      <c r="G17" s="52"/>
    </row>
    <row r="18">
      <c r="F18" s="52"/>
      <c r="G18" s="52"/>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1.38"/>
  </cols>
  <sheetData>
    <row r="1">
      <c r="A1" s="41" t="s">
        <v>422</v>
      </c>
      <c r="B1" s="41" t="s">
        <v>423</v>
      </c>
      <c r="C1" s="42" t="s">
        <v>503</v>
      </c>
    </row>
    <row r="2">
      <c r="A2" s="45" t="s">
        <v>504</v>
      </c>
      <c r="B2" s="45" t="s">
        <v>427</v>
      </c>
      <c r="C2" s="47" t="s">
        <v>963</v>
      </c>
    </row>
    <row r="3">
      <c r="A3" s="49"/>
      <c r="B3" s="45" t="s">
        <v>430</v>
      </c>
      <c r="C3" s="47" t="s">
        <v>964</v>
      </c>
    </row>
    <row r="4">
      <c r="A4" s="45" t="s">
        <v>507</v>
      </c>
      <c r="B4" s="45" t="s">
        <v>508</v>
      </c>
      <c r="C4" s="47" t="s">
        <v>965</v>
      </c>
    </row>
    <row r="5">
      <c r="A5" s="49"/>
      <c r="B5" s="45" t="s">
        <v>436</v>
      </c>
      <c r="C5" s="47" t="s">
        <v>966</v>
      </c>
    </row>
    <row r="6">
      <c r="A6" s="45" t="s">
        <v>511</v>
      </c>
      <c r="B6" s="45" t="s">
        <v>440</v>
      </c>
      <c r="C6" s="47" t="s">
        <v>967</v>
      </c>
    </row>
    <row r="7">
      <c r="A7" s="45" t="s">
        <v>443</v>
      </c>
      <c r="B7" s="45" t="s">
        <v>444</v>
      </c>
      <c r="C7" s="47" t="s">
        <v>968</v>
      </c>
    </row>
    <row r="8">
      <c r="A8" s="49"/>
      <c r="B8" s="45" t="s">
        <v>508</v>
      </c>
      <c r="C8" s="47" t="s">
        <v>969</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41.63"/>
    <col customWidth="1" min="4" max="4" width="74.0"/>
    <col customWidth="1" min="5" max="5" width="65.25"/>
    <col customWidth="1" min="6" max="6" width="55.63"/>
  </cols>
  <sheetData>
    <row r="1" ht="40.5" customHeight="1">
      <c r="A1" s="53" t="s">
        <v>422</v>
      </c>
      <c r="B1" s="53" t="s">
        <v>466</v>
      </c>
      <c r="C1" s="54" t="s">
        <v>467</v>
      </c>
      <c r="D1" s="54" t="s">
        <v>468</v>
      </c>
      <c r="E1" s="54" t="s">
        <v>469</v>
      </c>
      <c r="F1" s="63" t="s">
        <v>743</v>
      </c>
      <c r="G1" s="63" t="s">
        <v>471</v>
      </c>
      <c r="H1" s="55"/>
      <c r="I1" s="55"/>
      <c r="J1" s="55"/>
      <c r="K1" s="55"/>
      <c r="L1" s="55"/>
      <c r="M1" s="55"/>
      <c r="N1" s="55"/>
      <c r="O1" s="55"/>
      <c r="P1" s="55"/>
      <c r="Q1" s="55"/>
      <c r="R1" s="55"/>
      <c r="S1" s="55"/>
      <c r="T1" s="55"/>
      <c r="U1" s="55"/>
      <c r="V1" s="55"/>
      <c r="W1" s="55"/>
      <c r="X1" s="55"/>
      <c r="Y1" s="55"/>
      <c r="Z1" s="56"/>
    </row>
    <row r="2">
      <c r="A2" s="36" t="s">
        <v>472</v>
      </c>
      <c r="B2" s="36" t="s">
        <v>473</v>
      </c>
      <c r="C2" s="38" t="s">
        <v>970</v>
      </c>
      <c r="D2" s="37" t="s">
        <v>971</v>
      </c>
      <c r="E2" s="37" t="s">
        <v>972</v>
      </c>
      <c r="F2" s="65" t="s">
        <v>973</v>
      </c>
      <c r="G2" s="97"/>
      <c r="H2" s="57"/>
      <c r="I2" s="57"/>
      <c r="J2" s="57"/>
      <c r="K2" s="57"/>
      <c r="L2" s="57"/>
      <c r="M2" s="57"/>
      <c r="N2" s="57"/>
      <c r="O2" s="57"/>
      <c r="P2" s="57"/>
      <c r="Q2" s="57"/>
      <c r="R2" s="57"/>
      <c r="S2" s="57"/>
      <c r="T2" s="57"/>
      <c r="U2" s="57"/>
      <c r="V2" s="57"/>
      <c r="W2" s="57"/>
      <c r="X2" s="57"/>
      <c r="Y2" s="57"/>
      <c r="Z2" s="57"/>
    </row>
    <row r="3">
      <c r="A3" s="40"/>
      <c r="B3" s="36" t="s">
        <v>479</v>
      </c>
      <c r="C3" s="38" t="s">
        <v>974</v>
      </c>
      <c r="D3" s="37" t="s">
        <v>975</v>
      </c>
      <c r="E3" s="37" t="s">
        <v>976</v>
      </c>
      <c r="F3" s="65" t="s">
        <v>977</v>
      </c>
      <c r="G3" s="97"/>
      <c r="H3" s="57"/>
      <c r="I3" s="57"/>
      <c r="J3" s="57"/>
      <c r="K3" s="57"/>
      <c r="L3" s="57"/>
      <c r="M3" s="57"/>
      <c r="N3" s="57"/>
      <c r="O3" s="57"/>
      <c r="P3" s="57"/>
      <c r="Q3" s="57"/>
      <c r="R3" s="57"/>
      <c r="S3" s="57"/>
      <c r="T3" s="57"/>
      <c r="U3" s="57"/>
      <c r="V3" s="57"/>
      <c r="W3" s="57"/>
      <c r="X3" s="57"/>
      <c r="Y3" s="57"/>
      <c r="Z3" s="57"/>
    </row>
    <row r="4" ht="210.0" customHeight="1">
      <c r="A4" s="36"/>
      <c r="B4" s="36" t="s">
        <v>485</v>
      </c>
      <c r="C4" s="38" t="s">
        <v>978</v>
      </c>
      <c r="D4" s="37" t="s">
        <v>979</v>
      </c>
      <c r="E4" s="37" t="s">
        <v>980</v>
      </c>
      <c r="F4" s="65" t="s">
        <v>808</v>
      </c>
      <c r="G4" s="97"/>
      <c r="H4" s="57"/>
      <c r="I4" s="57"/>
      <c r="J4" s="57"/>
      <c r="K4" s="57"/>
      <c r="L4" s="57"/>
      <c r="M4" s="57"/>
      <c r="N4" s="57"/>
      <c r="O4" s="57"/>
      <c r="P4" s="57"/>
      <c r="Q4" s="57"/>
      <c r="R4" s="57"/>
      <c r="S4" s="57"/>
      <c r="T4" s="57"/>
      <c r="U4" s="57"/>
      <c r="V4" s="57"/>
      <c r="W4" s="57"/>
      <c r="X4" s="57"/>
      <c r="Y4" s="57"/>
      <c r="Z4" s="57"/>
    </row>
    <row r="5">
      <c r="A5" s="36" t="s">
        <v>443</v>
      </c>
      <c r="B5" s="36" t="s">
        <v>491</v>
      </c>
      <c r="C5" s="38" t="s">
        <v>981</v>
      </c>
      <c r="D5" s="37" t="s">
        <v>982</v>
      </c>
      <c r="E5" s="37" t="s">
        <v>983</v>
      </c>
      <c r="F5" s="65" t="s">
        <v>984</v>
      </c>
      <c r="G5" s="97"/>
      <c r="H5" s="57"/>
      <c r="I5" s="57"/>
      <c r="J5" s="57"/>
      <c r="K5" s="57"/>
      <c r="L5" s="57"/>
      <c r="M5" s="57"/>
      <c r="N5" s="57"/>
      <c r="O5" s="57"/>
      <c r="P5" s="57"/>
      <c r="Q5" s="57"/>
      <c r="R5" s="57"/>
      <c r="S5" s="57"/>
      <c r="T5" s="57"/>
      <c r="U5" s="57"/>
      <c r="V5" s="57"/>
      <c r="W5" s="57"/>
      <c r="X5" s="57"/>
      <c r="Y5" s="57"/>
      <c r="Z5" s="57"/>
    </row>
    <row r="6">
      <c r="A6" s="37"/>
      <c r="B6" s="36" t="s">
        <v>497</v>
      </c>
      <c r="C6" s="38" t="s">
        <v>985</v>
      </c>
      <c r="D6" s="37" t="s">
        <v>986</v>
      </c>
      <c r="E6" s="37" t="s">
        <v>987</v>
      </c>
      <c r="F6" s="65" t="s">
        <v>988</v>
      </c>
      <c r="G6" s="97"/>
      <c r="H6" s="57"/>
      <c r="I6" s="57"/>
      <c r="J6" s="57"/>
      <c r="K6" s="57"/>
      <c r="L6" s="57"/>
      <c r="M6" s="57"/>
      <c r="N6" s="57"/>
      <c r="O6" s="57"/>
      <c r="P6" s="57"/>
      <c r="Q6" s="57"/>
      <c r="R6" s="57"/>
      <c r="S6" s="57"/>
      <c r="T6" s="57"/>
      <c r="U6" s="57"/>
      <c r="V6" s="57"/>
      <c r="W6" s="57"/>
      <c r="X6" s="57"/>
      <c r="Y6" s="57"/>
      <c r="Z6" s="57"/>
    </row>
    <row r="7">
      <c r="A7" s="56"/>
      <c r="B7" s="56"/>
      <c r="C7" s="56"/>
      <c r="D7" s="56"/>
      <c r="E7" s="56"/>
      <c r="F7" s="67"/>
      <c r="G7" s="67"/>
      <c r="H7" s="56"/>
      <c r="I7" s="56"/>
      <c r="J7" s="56"/>
      <c r="K7" s="56"/>
      <c r="L7" s="56"/>
      <c r="M7" s="56"/>
      <c r="N7" s="56"/>
      <c r="O7" s="56"/>
      <c r="P7" s="56"/>
      <c r="Q7" s="56"/>
      <c r="R7" s="56"/>
      <c r="S7" s="56"/>
      <c r="T7" s="56"/>
      <c r="U7" s="56"/>
      <c r="V7" s="56"/>
      <c r="W7" s="56"/>
      <c r="X7" s="56"/>
      <c r="Y7" s="56"/>
      <c r="Z7" s="56"/>
    </row>
    <row r="8">
      <c r="A8" s="56"/>
      <c r="B8" s="56"/>
      <c r="C8" s="56"/>
      <c r="D8" s="56"/>
      <c r="E8" s="56"/>
      <c r="F8" s="67"/>
      <c r="G8" s="67"/>
      <c r="H8" s="56"/>
      <c r="I8" s="56"/>
      <c r="J8" s="56"/>
      <c r="K8" s="56"/>
      <c r="L8" s="56"/>
      <c r="M8" s="56"/>
      <c r="N8" s="56"/>
      <c r="O8" s="56"/>
      <c r="P8" s="56"/>
      <c r="Q8" s="56"/>
      <c r="R8" s="56"/>
      <c r="S8" s="56"/>
      <c r="T8" s="56"/>
      <c r="U8" s="56"/>
      <c r="V8" s="56"/>
      <c r="W8" s="56"/>
      <c r="X8" s="56"/>
      <c r="Y8" s="56"/>
      <c r="Z8" s="56"/>
    </row>
    <row r="9">
      <c r="A9" s="56"/>
      <c r="B9" s="56"/>
      <c r="C9" s="56"/>
      <c r="D9" s="56"/>
      <c r="E9" s="56"/>
      <c r="F9" s="67"/>
      <c r="G9" s="67"/>
      <c r="H9" s="56"/>
      <c r="I9" s="56"/>
      <c r="J9" s="56"/>
      <c r="K9" s="56"/>
      <c r="L9" s="56"/>
      <c r="M9" s="56"/>
      <c r="N9" s="56"/>
      <c r="O9" s="56"/>
      <c r="P9" s="56"/>
      <c r="Q9" s="56"/>
      <c r="R9" s="56"/>
      <c r="S9" s="56"/>
      <c r="T9" s="56"/>
      <c r="U9" s="56"/>
      <c r="V9" s="56"/>
      <c r="W9" s="56"/>
      <c r="X9" s="56"/>
      <c r="Y9" s="56"/>
      <c r="Z9" s="56"/>
    </row>
    <row r="10">
      <c r="D10" s="56"/>
      <c r="E10" s="56"/>
      <c r="F10" s="67"/>
      <c r="G10" s="67"/>
      <c r="H10" s="56"/>
      <c r="I10" s="56"/>
      <c r="J10" s="56"/>
      <c r="K10" s="56"/>
      <c r="L10" s="56"/>
      <c r="M10" s="56"/>
      <c r="N10" s="56"/>
      <c r="O10" s="56"/>
      <c r="P10" s="56"/>
      <c r="Q10" s="56"/>
      <c r="R10" s="56"/>
      <c r="S10" s="56"/>
      <c r="T10" s="56"/>
      <c r="U10" s="56"/>
      <c r="V10" s="56"/>
      <c r="W10" s="56"/>
      <c r="X10" s="56"/>
      <c r="Y10" s="56"/>
      <c r="Z10" s="56"/>
    </row>
    <row r="11">
      <c r="D11" s="56"/>
      <c r="E11" s="56"/>
      <c r="F11" s="67"/>
      <c r="G11" s="67"/>
      <c r="H11" s="56"/>
      <c r="I11" s="56"/>
      <c r="J11" s="56"/>
      <c r="K11" s="56"/>
      <c r="L11" s="56"/>
      <c r="M11" s="56"/>
      <c r="N11" s="56"/>
      <c r="O11" s="56"/>
      <c r="P11" s="56"/>
      <c r="Q11" s="56"/>
      <c r="R11" s="56"/>
      <c r="S11" s="56"/>
      <c r="T11" s="56"/>
      <c r="U11" s="56"/>
      <c r="V11" s="56"/>
      <c r="W11" s="56"/>
      <c r="X11" s="56"/>
      <c r="Y11" s="56"/>
      <c r="Z11" s="56"/>
    </row>
    <row r="12">
      <c r="D12" s="56"/>
      <c r="E12" s="56"/>
      <c r="F12" s="67"/>
      <c r="G12" s="67"/>
      <c r="H12" s="57"/>
      <c r="I12" s="57"/>
      <c r="J12" s="57"/>
      <c r="K12" s="57"/>
      <c r="L12" s="57"/>
      <c r="M12" s="57"/>
      <c r="N12" s="57"/>
      <c r="O12" s="57"/>
      <c r="P12" s="57"/>
      <c r="Q12" s="57"/>
      <c r="R12" s="57"/>
      <c r="S12" s="57"/>
      <c r="T12" s="57"/>
      <c r="U12" s="57"/>
      <c r="V12" s="57"/>
      <c r="W12" s="57"/>
      <c r="X12" s="57"/>
      <c r="Y12" s="57"/>
      <c r="Z12" s="56"/>
    </row>
    <row r="13">
      <c r="D13" s="56"/>
      <c r="E13" s="56"/>
      <c r="F13" s="67"/>
      <c r="G13" s="67"/>
      <c r="H13" s="56"/>
      <c r="I13" s="56"/>
      <c r="J13" s="56"/>
      <c r="K13" s="56"/>
      <c r="L13" s="56"/>
      <c r="M13" s="56"/>
      <c r="N13" s="56"/>
      <c r="O13" s="56"/>
      <c r="P13" s="56"/>
      <c r="Q13" s="56"/>
      <c r="R13" s="56"/>
      <c r="S13" s="56"/>
      <c r="T13" s="56"/>
      <c r="U13" s="56"/>
      <c r="V13" s="56"/>
      <c r="W13" s="56"/>
      <c r="X13" s="56"/>
      <c r="Y13" s="56"/>
      <c r="Z13" s="56"/>
    </row>
    <row r="14">
      <c r="D14" s="56"/>
      <c r="E14" s="56"/>
      <c r="F14" s="67"/>
      <c r="G14" s="67"/>
      <c r="H14" s="56"/>
      <c r="I14" s="56"/>
      <c r="J14" s="56"/>
      <c r="K14" s="56"/>
      <c r="L14" s="56"/>
      <c r="M14" s="56"/>
      <c r="N14" s="56"/>
      <c r="O14" s="56"/>
      <c r="P14" s="56"/>
      <c r="Q14" s="56"/>
      <c r="R14" s="56"/>
      <c r="S14" s="56"/>
      <c r="T14" s="56"/>
      <c r="U14" s="56"/>
      <c r="V14" s="56"/>
      <c r="W14" s="56"/>
      <c r="X14" s="56"/>
      <c r="Y14" s="56"/>
      <c r="Z14" s="56"/>
    </row>
    <row r="15">
      <c r="D15" s="56"/>
      <c r="E15" s="56"/>
      <c r="F15" s="67"/>
      <c r="G15" s="67"/>
      <c r="H15" s="56"/>
      <c r="I15" s="56"/>
      <c r="J15" s="56"/>
      <c r="K15" s="56"/>
      <c r="L15" s="56"/>
      <c r="M15" s="56"/>
      <c r="N15" s="56"/>
      <c r="O15" s="56"/>
      <c r="P15" s="56"/>
      <c r="Q15" s="56"/>
      <c r="R15" s="56"/>
      <c r="S15" s="56"/>
      <c r="T15" s="56"/>
      <c r="U15" s="56"/>
      <c r="V15" s="56"/>
      <c r="W15" s="56"/>
      <c r="X15" s="56"/>
      <c r="Y15" s="56"/>
      <c r="Z15" s="56"/>
    </row>
    <row r="16">
      <c r="D16" s="56"/>
      <c r="E16" s="56"/>
      <c r="F16" s="67"/>
      <c r="G16" s="67"/>
      <c r="H16" s="56"/>
      <c r="I16" s="56"/>
      <c r="J16" s="56"/>
      <c r="K16" s="56"/>
      <c r="L16" s="56"/>
      <c r="M16" s="56"/>
      <c r="N16" s="56"/>
      <c r="O16" s="56"/>
      <c r="P16" s="56"/>
      <c r="Q16" s="56"/>
      <c r="R16" s="56"/>
      <c r="S16" s="56"/>
      <c r="T16" s="56"/>
      <c r="U16" s="56"/>
      <c r="V16" s="56"/>
      <c r="W16" s="56"/>
      <c r="X16" s="56"/>
      <c r="Y16" s="56"/>
      <c r="Z16" s="56"/>
    </row>
    <row r="17">
      <c r="D17" s="56"/>
      <c r="E17" s="56"/>
      <c r="F17" s="67"/>
      <c r="G17" s="67"/>
      <c r="H17" s="56"/>
      <c r="I17" s="56"/>
      <c r="J17" s="56"/>
      <c r="K17" s="56"/>
      <c r="L17" s="56"/>
      <c r="M17" s="56"/>
      <c r="N17" s="56"/>
      <c r="O17" s="56"/>
      <c r="P17" s="56"/>
      <c r="Q17" s="56"/>
      <c r="R17" s="56"/>
      <c r="S17" s="56"/>
      <c r="T17" s="56"/>
      <c r="U17" s="56"/>
      <c r="V17" s="56"/>
      <c r="W17" s="56"/>
      <c r="X17" s="56"/>
      <c r="Y17" s="56"/>
      <c r="Z17" s="56"/>
    </row>
    <row r="18">
      <c r="D18" s="56"/>
      <c r="E18" s="56"/>
      <c r="F18" s="67"/>
      <c r="G18" s="67"/>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67"/>
      <c r="G19" s="67"/>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67"/>
      <c r="G20" s="67"/>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67"/>
      <c r="G21" s="67"/>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67"/>
      <c r="G22" s="67"/>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67"/>
      <c r="G23" s="67"/>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67"/>
      <c r="G24" s="67"/>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67"/>
      <c r="G25" s="67"/>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67"/>
      <c r="G26" s="67"/>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67"/>
      <c r="G27" s="67"/>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67"/>
      <c r="G28" s="67"/>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67"/>
      <c r="G29" s="67"/>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67"/>
      <c r="G30" s="67"/>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67"/>
      <c r="G31" s="67"/>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67"/>
      <c r="G32" s="67"/>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67"/>
      <c r="G33" s="67"/>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67"/>
      <c r="G34" s="67"/>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67"/>
      <c r="G35" s="67"/>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67"/>
      <c r="G36" s="67"/>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67"/>
      <c r="G37" s="67"/>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67"/>
      <c r="G38" s="67"/>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67"/>
      <c r="G39" s="67"/>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67"/>
      <c r="G40" s="67"/>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67"/>
      <c r="G41" s="67"/>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67"/>
      <c r="G42" s="67"/>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67"/>
      <c r="G43" s="67"/>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67"/>
      <c r="G44" s="67"/>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67"/>
      <c r="G45" s="67"/>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67"/>
      <c r="G46" s="67"/>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67"/>
      <c r="G47" s="67"/>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67"/>
      <c r="G48" s="67"/>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67"/>
      <c r="G49" s="67"/>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67"/>
      <c r="G50" s="67"/>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67"/>
      <c r="G51" s="67"/>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67"/>
      <c r="G52" s="67"/>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67"/>
      <c r="G53" s="67"/>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67"/>
      <c r="G54" s="67"/>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67"/>
      <c r="G55" s="67"/>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67"/>
      <c r="G56" s="67"/>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67"/>
      <c r="G57" s="67"/>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67"/>
      <c r="G58" s="67"/>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67"/>
      <c r="G59" s="67"/>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67"/>
      <c r="G60" s="67"/>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67"/>
      <c r="G61" s="67"/>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67"/>
      <c r="G62" s="67"/>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67"/>
      <c r="G63" s="67"/>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67"/>
      <c r="G64" s="67"/>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67"/>
      <c r="G65" s="67"/>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67"/>
      <c r="G66" s="67"/>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67"/>
      <c r="G67" s="67"/>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67"/>
      <c r="G68" s="67"/>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67"/>
      <c r="G69" s="67"/>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67"/>
      <c r="G70" s="67"/>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67"/>
      <c r="G71" s="67"/>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67"/>
      <c r="G72" s="67"/>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67"/>
      <c r="G73" s="67"/>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67"/>
      <c r="G74" s="67"/>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67"/>
      <c r="G75" s="67"/>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67"/>
      <c r="G76" s="67"/>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67"/>
      <c r="G77" s="67"/>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67"/>
      <c r="G78" s="67"/>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67"/>
      <c r="G79" s="67"/>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67"/>
      <c r="G80" s="67"/>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67"/>
      <c r="G81" s="67"/>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67"/>
      <c r="G82" s="67"/>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67"/>
      <c r="G83" s="67"/>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67"/>
      <c r="G84" s="67"/>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67"/>
      <c r="G85" s="67"/>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67"/>
      <c r="G86" s="67"/>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67"/>
      <c r="G87" s="67"/>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67"/>
      <c r="G88" s="67"/>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67"/>
      <c r="G89" s="67"/>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67"/>
      <c r="G90" s="67"/>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67"/>
      <c r="G91" s="67"/>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67"/>
      <c r="G92" s="67"/>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67"/>
      <c r="G93" s="67"/>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67"/>
      <c r="G94" s="67"/>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67"/>
      <c r="G95" s="67"/>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67"/>
      <c r="G96" s="67"/>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67"/>
      <c r="G97" s="67"/>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67"/>
      <c r="G98" s="67"/>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67"/>
      <c r="G99" s="67"/>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67"/>
      <c r="G100" s="67"/>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67"/>
      <c r="G101" s="67"/>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67"/>
      <c r="G102" s="67"/>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67"/>
      <c r="G103" s="67"/>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67"/>
      <c r="G104" s="67"/>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67"/>
      <c r="G105" s="67"/>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67"/>
      <c r="G106" s="67"/>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67"/>
      <c r="G107" s="67"/>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67"/>
      <c r="G108" s="67"/>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67"/>
      <c r="G109" s="67"/>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67"/>
      <c r="G110" s="67"/>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67"/>
      <c r="G111" s="67"/>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67"/>
      <c r="G112" s="67"/>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67"/>
      <c r="G113" s="67"/>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67"/>
      <c r="G114" s="67"/>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67"/>
      <c r="G115" s="67"/>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67"/>
      <c r="G116" s="67"/>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67"/>
      <c r="G117" s="67"/>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67"/>
      <c r="G118" s="67"/>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67"/>
      <c r="G119" s="67"/>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67"/>
      <c r="G120" s="67"/>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67"/>
      <c r="G121" s="67"/>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67"/>
      <c r="G122" s="67"/>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67"/>
      <c r="G123" s="67"/>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67"/>
      <c r="G124" s="67"/>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67"/>
      <c r="G125" s="67"/>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67"/>
      <c r="G126" s="67"/>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67"/>
      <c r="G127" s="67"/>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67"/>
      <c r="G128" s="67"/>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67"/>
      <c r="G129" s="67"/>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67"/>
      <c r="G130" s="67"/>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67"/>
      <c r="G131" s="67"/>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67"/>
      <c r="G132" s="67"/>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67"/>
      <c r="G133" s="67"/>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67"/>
      <c r="G134" s="67"/>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67"/>
      <c r="G135" s="67"/>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67"/>
      <c r="G136" s="67"/>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67"/>
      <c r="G137" s="67"/>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67"/>
      <c r="G138" s="67"/>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67"/>
      <c r="G139" s="67"/>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67"/>
      <c r="G140" s="67"/>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67"/>
      <c r="G141" s="67"/>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67"/>
      <c r="G142" s="67"/>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67"/>
      <c r="G143" s="67"/>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67"/>
      <c r="G144" s="67"/>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67"/>
      <c r="G145" s="67"/>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67"/>
      <c r="G146" s="67"/>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67"/>
      <c r="G147" s="67"/>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67"/>
      <c r="G148" s="67"/>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67"/>
      <c r="G149" s="67"/>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67"/>
      <c r="G150" s="67"/>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67"/>
      <c r="G151" s="67"/>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67"/>
      <c r="G152" s="67"/>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67"/>
      <c r="G153" s="67"/>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67"/>
      <c r="G154" s="67"/>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67"/>
      <c r="G155" s="67"/>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67"/>
      <c r="G156" s="67"/>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67"/>
      <c r="G157" s="67"/>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67"/>
      <c r="G158" s="67"/>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67"/>
      <c r="G159" s="67"/>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67"/>
      <c r="G160" s="67"/>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67"/>
      <c r="G161" s="67"/>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67"/>
      <c r="G162" s="67"/>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67"/>
      <c r="G163" s="67"/>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67"/>
      <c r="G164" s="67"/>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67"/>
      <c r="G165" s="67"/>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67"/>
      <c r="G166" s="67"/>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67"/>
      <c r="G167" s="67"/>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67"/>
      <c r="G168" s="67"/>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67"/>
      <c r="G169" s="67"/>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67"/>
      <c r="G170" s="67"/>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67"/>
      <c r="G171" s="67"/>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67"/>
      <c r="G172" s="67"/>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67"/>
      <c r="G173" s="67"/>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67"/>
      <c r="G174" s="67"/>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67"/>
      <c r="G175" s="67"/>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67"/>
      <c r="G176" s="67"/>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67"/>
      <c r="G177" s="67"/>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67"/>
      <c r="G178" s="67"/>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67"/>
      <c r="G179" s="67"/>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67"/>
      <c r="G180" s="67"/>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67"/>
      <c r="G181" s="67"/>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67"/>
      <c r="G182" s="67"/>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67"/>
      <c r="G183" s="67"/>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67"/>
      <c r="G184" s="67"/>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67"/>
      <c r="G185" s="67"/>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67"/>
      <c r="G186" s="67"/>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67"/>
      <c r="G187" s="67"/>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67"/>
      <c r="G188" s="67"/>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67"/>
      <c r="G189" s="67"/>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67"/>
      <c r="G190" s="67"/>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67"/>
      <c r="G191" s="67"/>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67"/>
      <c r="G192" s="67"/>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67"/>
      <c r="G193" s="67"/>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67"/>
      <c r="G194" s="67"/>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67"/>
      <c r="G195" s="67"/>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67"/>
      <c r="G196" s="67"/>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67"/>
      <c r="G197" s="67"/>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67"/>
      <c r="G198" s="67"/>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67"/>
      <c r="G199" s="67"/>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67"/>
      <c r="G200" s="67"/>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67"/>
      <c r="G201" s="67"/>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67"/>
      <c r="G202" s="67"/>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67"/>
      <c r="G203" s="67"/>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67"/>
      <c r="G204" s="67"/>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67"/>
      <c r="G205" s="67"/>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67"/>
      <c r="G206" s="67"/>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67"/>
      <c r="G207" s="67"/>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67"/>
      <c r="G208" s="67"/>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67"/>
      <c r="G209" s="67"/>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67"/>
      <c r="G210" s="67"/>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67"/>
      <c r="G211" s="67"/>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67"/>
      <c r="G212" s="67"/>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67"/>
      <c r="G213" s="67"/>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67"/>
      <c r="G214" s="67"/>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67"/>
      <c r="G215" s="67"/>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67"/>
      <c r="G216" s="67"/>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67"/>
      <c r="G217" s="67"/>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67"/>
      <c r="G218" s="67"/>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67"/>
      <c r="G219" s="67"/>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67"/>
      <c r="G220" s="67"/>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67"/>
      <c r="G221" s="67"/>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67"/>
      <c r="G222" s="67"/>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67"/>
      <c r="G223" s="67"/>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67"/>
      <c r="G224" s="67"/>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67"/>
      <c r="G225" s="67"/>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67"/>
      <c r="G226" s="67"/>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67"/>
      <c r="G227" s="67"/>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67"/>
      <c r="G228" s="67"/>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67"/>
      <c r="G229" s="67"/>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67"/>
      <c r="G230" s="67"/>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67"/>
      <c r="G231" s="67"/>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67"/>
      <c r="G232" s="67"/>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67"/>
      <c r="G233" s="67"/>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67"/>
      <c r="G234" s="67"/>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67"/>
      <c r="G235" s="67"/>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67"/>
      <c r="G236" s="67"/>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67"/>
      <c r="G237" s="67"/>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67"/>
      <c r="G238" s="67"/>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67"/>
      <c r="G239" s="67"/>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67"/>
      <c r="G240" s="67"/>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67"/>
      <c r="G241" s="67"/>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67"/>
      <c r="G242" s="67"/>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67"/>
      <c r="G243" s="67"/>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67"/>
      <c r="G244" s="67"/>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67"/>
      <c r="G245" s="67"/>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67"/>
      <c r="G246" s="67"/>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67"/>
      <c r="G247" s="67"/>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67"/>
      <c r="G248" s="67"/>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67"/>
      <c r="G249" s="67"/>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67"/>
      <c r="G250" s="67"/>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67"/>
      <c r="G251" s="67"/>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67"/>
      <c r="G252" s="67"/>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67"/>
      <c r="G253" s="67"/>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67"/>
      <c r="G254" s="67"/>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67"/>
      <c r="G255" s="67"/>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67"/>
      <c r="G256" s="67"/>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67"/>
      <c r="G257" s="67"/>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67"/>
      <c r="G258" s="67"/>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67"/>
      <c r="G259" s="67"/>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67"/>
      <c r="G260" s="67"/>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67"/>
      <c r="G261" s="67"/>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67"/>
      <c r="G262" s="67"/>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67"/>
      <c r="G263" s="67"/>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67"/>
      <c r="G264" s="67"/>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67"/>
      <c r="G265" s="67"/>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67"/>
      <c r="G266" s="67"/>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67"/>
      <c r="G267" s="67"/>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67"/>
      <c r="G268" s="67"/>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67"/>
      <c r="G269" s="67"/>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67"/>
      <c r="G270" s="67"/>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67"/>
      <c r="G271" s="67"/>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67"/>
      <c r="G272" s="67"/>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67"/>
      <c r="G273" s="67"/>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67"/>
      <c r="G274" s="67"/>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67"/>
      <c r="G275" s="67"/>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67"/>
      <c r="G276" s="67"/>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67"/>
      <c r="G277" s="67"/>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67"/>
      <c r="G278" s="67"/>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67"/>
      <c r="G279" s="67"/>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67"/>
      <c r="G280" s="67"/>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67"/>
      <c r="G281" s="67"/>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67"/>
      <c r="G282" s="67"/>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67"/>
      <c r="G283" s="67"/>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67"/>
      <c r="G284" s="67"/>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67"/>
      <c r="G285" s="67"/>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67"/>
      <c r="G286" s="67"/>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67"/>
      <c r="G287" s="67"/>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67"/>
      <c r="G288" s="67"/>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67"/>
      <c r="G289" s="67"/>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67"/>
      <c r="G290" s="67"/>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67"/>
      <c r="G291" s="67"/>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67"/>
      <c r="G292" s="67"/>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67"/>
      <c r="G293" s="67"/>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67"/>
      <c r="G294" s="67"/>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67"/>
      <c r="G295" s="67"/>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67"/>
      <c r="G296" s="67"/>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67"/>
      <c r="G297" s="67"/>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67"/>
      <c r="G298" s="67"/>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67"/>
      <c r="G299" s="67"/>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67"/>
      <c r="G300" s="67"/>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67"/>
      <c r="G301" s="67"/>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67"/>
      <c r="G302" s="67"/>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67"/>
      <c r="G303" s="67"/>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67"/>
      <c r="G304" s="67"/>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67"/>
      <c r="G305" s="67"/>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67"/>
      <c r="G306" s="67"/>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67"/>
      <c r="G307" s="67"/>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67"/>
      <c r="G308" s="67"/>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67"/>
      <c r="G309" s="67"/>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67"/>
      <c r="G310" s="67"/>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67"/>
      <c r="G311" s="67"/>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67"/>
      <c r="G312" s="67"/>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67"/>
      <c r="G313" s="67"/>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67"/>
      <c r="G314" s="67"/>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67"/>
      <c r="G315" s="67"/>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67"/>
      <c r="G316" s="67"/>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67"/>
      <c r="G317" s="67"/>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67"/>
      <c r="G318" s="67"/>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67"/>
      <c r="G319" s="67"/>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67"/>
      <c r="G320" s="67"/>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67"/>
      <c r="G321" s="67"/>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67"/>
      <c r="G322" s="67"/>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67"/>
      <c r="G323" s="67"/>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67"/>
      <c r="G324" s="67"/>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67"/>
      <c r="G325" s="67"/>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67"/>
      <c r="G326" s="67"/>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67"/>
      <c r="G327" s="67"/>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67"/>
      <c r="G328" s="67"/>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67"/>
      <c r="G329" s="67"/>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67"/>
      <c r="G330" s="67"/>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67"/>
      <c r="G331" s="67"/>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67"/>
      <c r="G332" s="67"/>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67"/>
      <c r="G333" s="67"/>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67"/>
      <c r="G334" s="67"/>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67"/>
      <c r="G335" s="67"/>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67"/>
      <c r="G336" s="67"/>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67"/>
      <c r="G337" s="67"/>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67"/>
      <c r="G338" s="67"/>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67"/>
      <c r="G339" s="67"/>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67"/>
      <c r="G340" s="67"/>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67"/>
      <c r="G341" s="67"/>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67"/>
      <c r="G342" s="67"/>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67"/>
      <c r="G343" s="67"/>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67"/>
      <c r="G344" s="67"/>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67"/>
      <c r="G345" s="67"/>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67"/>
      <c r="G346" s="67"/>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67"/>
      <c r="G347" s="67"/>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67"/>
      <c r="G348" s="67"/>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67"/>
      <c r="G349" s="67"/>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67"/>
      <c r="G350" s="67"/>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67"/>
      <c r="G351" s="67"/>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67"/>
      <c r="G352" s="67"/>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67"/>
      <c r="G353" s="67"/>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67"/>
      <c r="G354" s="67"/>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67"/>
      <c r="G355" s="67"/>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67"/>
      <c r="G356" s="67"/>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67"/>
      <c r="G357" s="67"/>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67"/>
      <c r="G358" s="67"/>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67"/>
      <c r="G359" s="67"/>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67"/>
      <c r="G360" s="67"/>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67"/>
      <c r="G361" s="67"/>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67"/>
      <c r="G362" s="67"/>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67"/>
      <c r="G363" s="67"/>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67"/>
      <c r="G364" s="67"/>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67"/>
      <c r="G365" s="67"/>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67"/>
      <c r="G366" s="67"/>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67"/>
      <c r="G367" s="67"/>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67"/>
      <c r="G368" s="67"/>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67"/>
      <c r="G369" s="67"/>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67"/>
      <c r="G370" s="67"/>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67"/>
      <c r="G371" s="67"/>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67"/>
      <c r="G372" s="67"/>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67"/>
      <c r="G373" s="67"/>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67"/>
      <c r="G374" s="67"/>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67"/>
      <c r="G375" s="67"/>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67"/>
      <c r="G376" s="67"/>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67"/>
      <c r="G377" s="67"/>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67"/>
      <c r="G378" s="67"/>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67"/>
      <c r="G379" s="67"/>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67"/>
      <c r="G380" s="67"/>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67"/>
      <c r="G381" s="67"/>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67"/>
      <c r="G382" s="67"/>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67"/>
      <c r="G383" s="67"/>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67"/>
      <c r="G384" s="67"/>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67"/>
      <c r="G385" s="67"/>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67"/>
      <c r="G386" s="67"/>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67"/>
      <c r="G387" s="67"/>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67"/>
      <c r="G388" s="67"/>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67"/>
      <c r="G389" s="67"/>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67"/>
      <c r="G390" s="67"/>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67"/>
      <c r="G391" s="67"/>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67"/>
      <c r="G392" s="67"/>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67"/>
      <c r="G393" s="67"/>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67"/>
      <c r="G394" s="67"/>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67"/>
      <c r="G395" s="67"/>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67"/>
      <c r="G396" s="67"/>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67"/>
      <c r="G397" s="67"/>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67"/>
      <c r="G398" s="67"/>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67"/>
      <c r="G399" s="67"/>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67"/>
      <c r="G400" s="67"/>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67"/>
      <c r="G401" s="67"/>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67"/>
      <c r="G402" s="67"/>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67"/>
      <c r="G403" s="67"/>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67"/>
      <c r="G404" s="67"/>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67"/>
      <c r="G405" s="67"/>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67"/>
      <c r="G406" s="67"/>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67"/>
      <c r="G407" s="67"/>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67"/>
      <c r="G408" s="67"/>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67"/>
      <c r="G409" s="67"/>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67"/>
      <c r="G410" s="67"/>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67"/>
      <c r="G411" s="67"/>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67"/>
      <c r="G412" s="67"/>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67"/>
      <c r="G413" s="67"/>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67"/>
      <c r="G414" s="67"/>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67"/>
      <c r="G415" s="67"/>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67"/>
      <c r="G416" s="67"/>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67"/>
      <c r="G417" s="67"/>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67"/>
      <c r="G418" s="67"/>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67"/>
      <c r="G419" s="67"/>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67"/>
      <c r="G420" s="67"/>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67"/>
      <c r="G421" s="67"/>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67"/>
      <c r="G422" s="67"/>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67"/>
      <c r="G423" s="67"/>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67"/>
      <c r="G424" s="67"/>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67"/>
      <c r="G425" s="67"/>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67"/>
      <c r="G426" s="67"/>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67"/>
      <c r="G427" s="67"/>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67"/>
      <c r="G428" s="67"/>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67"/>
      <c r="G429" s="67"/>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67"/>
      <c r="G430" s="67"/>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67"/>
      <c r="G431" s="67"/>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67"/>
      <c r="G432" s="67"/>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67"/>
      <c r="G433" s="67"/>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67"/>
      <c r="G434" s="67"/>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67"/>
      <c r="G435" s="67"/>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67"/>
      <c r="G436" s="67"/>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67"/>
      <c r="G437" s="67"/>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67"/>
      <c r="G438" s="67"/>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67"/>
      <c r="G439" s="67"/>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67"/>
      <c r="G440" s="67"/>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67"/>
      <c r="G441" s="67"/>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67"/>
      <c r="G442" s="67"/>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67"/>
      <c r="G443" s="67"/>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67"/>
      <c r="G444" s="67"/>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67"/>
      <c r="G445" s="67"/>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67"/>
      <c r="G446" s="67"/>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67"/>
      <c r="G447" s="67"/>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67"/>
      <c r="G448" s="67"/>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67"/>
      <c r="G449" s="67"/>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67"/>
      <c r="G450" s="67"/>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67"/>
      <c r="G451" s="67"/>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67"/>
      <c r="G452" s="67"/>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67"/>
      <c r="G453" s="67"/>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67"/>
      <c r="G454" s="67"/>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67"/>
      <c r="G455" s="67"/>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67"/>
      <c r="G456" s="67"/>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67"/>
      <c r="G457" s="67"/>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67"/>
      <c r="G458" s="67"/>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67"/>
      <c r="G459" s="67"/>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67"/>
      <c r="G460" s="67"/>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67"/>
      <c r="G461" s="67"/>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67"/>
      <c r="G462" s="67"/>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67"/>
      <c r="G463" s="67"/>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67"/>
      <c r="G464" s="67"/>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67"/>
      <c r="G465" s="67"/>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67"/>
      <c r="G466" s="67"/>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67"/>
      <c r="G467" s="67"/>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67"/>
      <c r="G468" s="67"/>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67"/>
      <c r="G469" s="67"/>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67"/>
      <c r="G470" s="67"/>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67"/>
      <c r="G471" s="67"/>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67"/>
      <c r="G472" s="67"/>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67"/>
      <c r="G473" s="67"/>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67"/>
      <c r="G474" s="67"/>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67"/>
      <c r="G475" s="67"/>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67"/>
      <c r="G476" s="67"/>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67"/>
      <c r="G477" s="67"/>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67"/>
      <c r="G478" s="67"/>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67"/>
      <c r="G479" s="67"/>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67"/>
      <c r="G480" s="67"/>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67"/>
      <c r="G481" s="67"/>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67"/>
      <c r="G482" s="67"/>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67"/>
      <c r="G483" s="67"/>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67"/>
      <c r="G484" s="67"/>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67"/>
      <c r="G485" s="67"/>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67"/>
      <c r="G486" s="67"/>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67"/>
      <c r="G487" s="67"/>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67"/>
      <c r="G488" s="67"/>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67"/>
      <c r="G489" s="67"/>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67"/>
      <c r="G490" s="67"/>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67"/>
      <c r="G491" s="67"/>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67"/>
      <c r="G492" s="67"/>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67"/>
      <c r="G493" s="67"/>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67"/>
      <c r="G494" s="67"/>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67"/>
      <c r="G495" s="67"/>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67"/>
      <c r="G496" s="67"/>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67"/>
      <c r="G497" s="67"/>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67"/>
      <c r="G498" s="67"/>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67"/>
      <c r="G499" s="67"/>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67"/>
      <c r="G500" s="67"/>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67"/>
      <c r="G501" s="67"/>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67"/>
      <c r="G502" s="67"/>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67"/>
      <c r="G503" s="67"/>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67"/>
      <c r="G504" s="67"/>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67"/>
      <c r="G505" s="67"/>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67"/>
      <c r="G506" s="67"/>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67"/>
      <c r="G507" s="67"/>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67"/>
      <c r="G508" s="67"/>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67"/>
      <c r="G509" s="67"/>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67"/>
      <c r="G510" s="67"/>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67"/>
      <c r="G511" s="67"/>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67"/>
      <c r="G512" s="67"/>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67"/>
      <c r="G513" s="67"/>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67"/>
      <c r="G514" s="67"/>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67"/>
      <c r="G515" s="67"/>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67"/>
      <c r="G516" s="67"/>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67"/>
      <c r="G517" s="67"/>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67"/>
      <c r="G518" s="67"/>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67"/>
      <c r="G519" s="67"/>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67"/>
      <c r="G520" s="67"/>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67"/>
      <c r="G521" s="67"/>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67"/>
      <c r="G522" s="67"/>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67"/>
      <c r="G523" s="67"/>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67"/>
      <c r="G524" s="67"/>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67"/>
      <c r="G525" s="67"/>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67"/>
      <c r="G526" s="67"/>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67"/>
      <c r="G527" s="67"/>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67"/>
      <c r="G528" s="67"/>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67"/>
      <c r="G529" s="67"/>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67"/>
      <c r="G530" s="67"/>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67"/>
      <c r="G531" s="67"/>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67"/>
      <c r="G532" s="67"/>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67"/>
      <c r="G533" s="67"/>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67"/>
      <c r="G534" s="67"/>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67"/>
      <c r="G535" s="67"/>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67"/>
      <c r="G536" s="67"/>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67"/>
      <c r="G537" s="67"/>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67"/>
      <c r="G538" s="67"/>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67"/>
      <c r="G539" s="67"/>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67"/>
      <c r="G540" s="67"/>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67"/>
      <c r="G541" s="67"/>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67"/>
      <c r="G542" s="67"/>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67"/>
      <c r="G543" s="67"/>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67"/>
      <c r="G544" s="67"/>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67"/>
      <c r="G545" s="67"/>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67"/>
      <c r="G546" s="67"/>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67"/>
      <c r="G547" s="67"/>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67"/>
      <c r="G548" s="67"/>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67"/>
      <c r="G549" s="67"/>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67"/>
      <c r="G550" s="67"/>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67"/>
      <c r="G551" s="67"/>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67"/>
      <c r="G552" s="67"/>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67"/>
      <c r="G553" s="67"/>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67"/>
      <c r="G554" s="67"/>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67"/>
      <c r="G555" s="67"/>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67"/>
      <c r="G556" s="67"/>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67"/>
      <c r="G557" s="67"/>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67"/>
      <c r="G558" s="67"/>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67"/>
      <c r="G559" s="67"/>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67"/>
      <c r="G560" s="67"/>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67"/>
      <c r="G561" s="67"/>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67"/>
      <c r="G562" s="67"/>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67"/>
      <c r="G563" s="67"/>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67"/>
      <c r="G564" s="67"/>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67"/>
      <c r="G565" s="67"/>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67"/>
      <c r="G566" s="67"/>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67"/>
      <c r="G567" s="67"/>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67"/>
      <c r="G568" s="67"/>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67"/>
      <c r="G569" s="67"/>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67"/>
      <c r="G570" s="67"/>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67"/>
      <c r="G571" s="67"/>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67"/>
      <c r="G572" s="67"/>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67"/>
      <c r="G573" s="67"/>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67"/>
      <c r="G574" s="67"/>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67"/>
      <c r="G575" s="67"/>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67"/>
      <c r="G576" s="67"/>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67"/>
      <c r="G577" s="67"/>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67"/>
      <c r="G578" s="67"/>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67"/>
      <c r="G579" s="67"/>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67"/>
      <c r="G580" s="67"/>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67"/>
      <c r="G581" s="67"/>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67"/>
      <c r="G582" s="67"/>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67"/>
      <c r="G583" s="67"/>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67"/>
      <c r="G584" s="67"/>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67"/>
      <c r="G585" s="67"/>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67"/>
      <c r="G586" s="67"/>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67"/>
      <c r="G587" s="67"/>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67"/>
      <c r="G588" s="67"/>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67"/>
      <c r="G589" s="67"/>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67"/>
      <c r="G590" s="67"/>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67"/>
      <c r="G591" s="67"/>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67"/>
      <c r="G592" s="67"/>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67"/>
      <c r="G593" s="67"/>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67"/>
      <c r="G594" s="67"/>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67"/>
      <c r="G595" s="67"/>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67"/>
      <c r="G596" s="67"/>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67"/>
      <c r="G597" s="67"/>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67"/>
      <c r="G598" s="67"/>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67"/>
      <c r="G599" s="67"/>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67"/>
      <c r="G600" s="67"/>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67"/>
      <c r="G601" s="67"/>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67"/>
      <c r="G602" s="67"/>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67"/>
      <c r="G603" s="67"/>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67"/>
      <c r="G604" s="67"/>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67"/>
      <c r="G605" s="67"/>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67"/>
      <c r="G606" s="67"/>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67"/>
      <c r="G607" s="67"/>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67"/>
      <c r="G608" s="67"/>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67"/>
      <c r="G609" s="67"/>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67"/>
      <c r="G610" s="67"/>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67"/>
      <c r="G611" s="67"/>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67"/>
      <c r="G612" s="67"/>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67"/>
      <c r="G613" s="67"/>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67"/>
      <c r="G614" s="67"/>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67"/>
      <c r="G615" s="67"/>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67"/>
      <c r="G616" s="67"/>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67"/>
      <c r="G617" s="67"/>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67"/>
      <c r="G618" s="67"/>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67"/>
      <c r="G619" s="67"/>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67"/>
      <c r="G620" s="67"/>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67"/>
      <c r="G621" s="67"/>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67"/>
      <c r="G622" s="67"/>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67"/>
      <c r="G623" s="67"/>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67"/>
      <c r="G624" s="67"/>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67"/>
      <c r="G625" s="67"/>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67"/>
      <c r="G626" s="67"/>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67"/>
      <c r="G627" s="67"/>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67"/>
      <c r="G628" s="67"/>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67"/>
      <c r="G629" s="67"/>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67"/>
      <c r="G630" s="67"/>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67"/>
      <c r="G631" s="67"/>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67"/>
      <c r="G632" s="67"/>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67"/>
      <c r="G633" s="67"/>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67"/>
      <c r="G634" s="67"/>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67"/>
      <c r="G635" s="67"/>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67"/>
      <c r="G636" s="67"/>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67"/>
      <c r="G637" s="67"/>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67"/>
      <c r="G638" s="67"/>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67"/>
      <c r="G639" s="67"/>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67"/>
      <c r="G640" s="67"/>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67"/>
      <c r="G641" s="67"/>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67"/>
      <c r="G642" s="67"/>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67"/>
      <c r="G643" s="67"/>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67"/>
      <c r="G644" s="67"/>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67"/>
      <c r="G645" s="67"/>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67"/>
      <c r="G646" s="67"/>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67"/>
      <c r="G647" s="67"/>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67"/>
      <c r="G648" s="67"/>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67"/>
      <c r="G649" s="67"/>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67"/>
      <c r="G650" s="67"/>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67"/>
      <c r="G651" s="67"/>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67"/>
      <c r="G652" s="67"/>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67"/>
      <c r="G653" s="67"/>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67"/>
      <c r="G654" s="67"/>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67"/>
      <c r="G655" s="67"/>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67"/>
      <c r="G656" s="67"/>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67"/>
      <c r="G657" s="67"/>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67"/>
      <c r="G658" s="67"/>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67"/>
      <c r="G659" s="67"/>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67"/>
      <c r="G660" s="67"/>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67"/>
      <c r="G661" s="67"/>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67"/>
      <c r="G662" s="67"/>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67"/>
      <c r="G663" s="67"/>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67"/>
      <c r="G664" s="67"/>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67"/>
      <c r="G665" s="67"/>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67"/>
      <c r="G666" s="67"/>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67"/>
      <c r="G667" s="67"/>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67"/>
      <c r="G668" s="67"/>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67"/>
      <c r="G669" s="67"/>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67"/>
      <c r="G670" s="67"/>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67"/>
      <c r="G671" s="67"/>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67"/>
      <c r="G672" s="67"/>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67"/>
      <c r="G673" s="67"/>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67"/>
      <c r="G674" s="67"/>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67"/>
      <c r="G675" s="67"/>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67"/>
      <c r="G676" s="67"/>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67"/>
      <c r="G677" s="67"/>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67"/>
      <c r="G678" s="67"/>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67"/>
      <c r="G679" s="67"/>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67"/>
      <c r="G680" s="67"/>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67"/>
      <c r="G681" s="67"/>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67"/>
      <c r="G682" s="67"/>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67"/>
      <c r="G683" s="67"/>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67"/>
      <c r="G684" s="67"/>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67"/>
      <c r="G685" s="67"/>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67"/>
      <c r="G686" s="67"/>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67"/>
      <c r="G687" s="67"/>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67"/>
      <c r="G688" s="67"/>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67"/>
      <c r="G689" s="67"/>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67"/>
      <c r="G690" s="67"/>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67"/>
      <c r="G691" s="67"/>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67"/>
      <c r="G692" s="67"/>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67"/>
      <c r="G693" s="67"/>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67"/>
      <c r="G694" s="67"/>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67"/>
      <c r="G695" s="67"/>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67"/>
      <c r="G696" s="67"/>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67"/>
      <c r="G697" s="67"/>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67"/>
      <c r="G698" s="67"/>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67"/>
      <c r="G699" s="67"/>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67"/>
      <c r="G700" s="67"/>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67"/>
      <c r="G701" s="67"/>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67"/>
      <c r="G702" s="67"/>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67"/>
      <c r="G703" s="67"/>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67"/>
      <c r="G704" s="67"/>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67"/>
      <c r="G705" s="67"/>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67"/>
      <c r="G706" s="67"/>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67"/>
      <c r="G707" s="67"/>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67"/>
      <c r="G708" s="67"/>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67"/>
      <c r="G709" s="67"/>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67"/>
      <c r="G710" s="67"/>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67"/>
      <c r="G711" s="67"/>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67"/>
      <c r="G712" s="67"/>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67"/>
      <c r="G713" s="67"/>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67"/>
      <c r="G714" s="67"/>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67"/>
      <c r="G715" s="67"/>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67"/>
      <c r="G716" s="67"/>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67"/>
      <c r="G717" s="67"/>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67"/>
      <c r="G718" s="67"/>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67"/>
      <c r="G719" s="67"/>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67"/>
      <c r="G720" s="67"/>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67"/>
      <c r="G721" s="67"/>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67"/>
      <c r="G722" s="67"/>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67"/>
      <c r="G723" s="67"/>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67"/>
      <c r="G724" s="67"/>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67"/>
      <c r="G725" s="67"/>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67"/>
      <c r="G726" s="67"/>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67"/>
      <c r="G727" s="67"/>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67"/>
      <c r="G728" s="67"/>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67"/>
      <c r="G729" s="67"/>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67"/>
      <c r="G730" s="67"/>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67"/>
      <c r="G731" s="67"/>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67"/>
      <c r="G732" s="67"/>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67"/>
      <c r="G733" s="67"/>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67"/>
      <c r="G734" s="67"/>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67"/>
      <c r="G735" s="67"/>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67"/>
      <c r="G736" s="67"/>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67"/>
      <c r="G737" s="67"/>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67"/>
      <c r="G738" s="67"/>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67"/>
      <c r="G739" s="67"/>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67"/>
      <c r="G740" s="67"/>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67"/>
      <c r="G741" s="67"/>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67"/>
      <c r="G742" s="67"/>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67"/>
      <c r="G743" s="67"/>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67"/>
      <c r="G744" s="67"/>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67"/>
      <c r="G745" s="67"/>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67"/>
      <c r="G746" s="67"/>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67"/>
      <c r="G747" s="67"/>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67"/>
      <c r="G748" s="67"/>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67"/>
      <c r="G749" s="67"/>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67"/>
      <c r="G750" s="67"/>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67"/>
      <c r="G751" s="67"/>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67"/>
      <c r="G752" s="67"/>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67"/>
      <c r="G753" s="67"/>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67"/>
      <c r="G754" s="67"/>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67"/>
      <c r="G755" s="67"/>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67"/>
      <c r="G756" s="67"/>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67"/>
      <c r="G757" s="67"/>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67"/>
      <c r="G758" s="67"/>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67"/>
      <c r="G759" s="67"/>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67"/>
      <c r="G760" s="67"/>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67"/>
      <c r="G761" s="67"/>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67"/>
      <c r="G762" s="67"/>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67"/>
      <c r="G763" s="67"/>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67"/>
      <c r="G764" s="67"/>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67"/>
      <c r="G765" s="67"/>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67"/>
      <c r="G766" s="67"/>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67"/>
      <c r="G767" s="67"/>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67"/>
      <c r="G768" s="67"/>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67"/>
      <c r="G769" s="67"/>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67"/>
      <c r="G770" s="67"/>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67"/>
      <c r="G771" s="67"/>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67"/>
      <c r="G772" s="67"/>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67"/>
      <c r="G773" s="67"/>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67"/>
      <c r="G774" s="67"/>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67"/>
      <c r="G775" s="67"/>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67"/>
      <c r="G776" s="67"/>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67"/>
      <c r="G777" s="67"/>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67"/>
      <c r="G778" s="67"/>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67"/>
      <c r="G779" s="67"/>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67"/>
      <c r="G780" s="67"/>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67"/>
      <c r="G781" s="67"/>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67"/>
      <c r="G782" s="67"/>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67"/>
      <c r="G783" s="67"/>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67"/>
      <c r="G784" s="67"/>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67"/>
      <c r="G785" s="67"/>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67"/>
      <c r="G786" s="67"/>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67"/>
      <c r="G787" s="67"/>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67"/>
      <c r="G788" s="67"/>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67"/>
      <c r="G789" s="67"/>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67"/>
      <c r="G790" s="67"/>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67"/>
      <c r="G791" s="67"/>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67"/>
      <c r="G792" s="67"/>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67"/>
      <c r="G793" s="67"/>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67"/>
      <c r="G794" s="67"/>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67"/>
      <c r="G795" s="67"/>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67"/>
      <c r="G796" s="67"/>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67"/>
      <c r="G797" s="67"/>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67"/>
      <c r="G798" s="67"/>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67"/>
      <c r="G799" s="67"/>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67"/>
      <c r="G800" s="67"/>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67"/>
      <c r="G801" s="67"/>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67"/>
      <c r="G802" s="67"/>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67"/>
      <c r="G803" s="67"/>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67"/>
      <c r="G804" s="67"/>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67"/>
      <c r="G805" s="67"/>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67"/>
      <c r="G806" s="67"/>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67"/>
      <c r="G807" s="67"/>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67"/>
      <c r="G808" s="67"/>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67"/>
      <c r="G809" s="67"/>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67"/>
      <c r="G810" s="67"/>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67"/>
      <c r="G811" s="67"/>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67"/>
      <c r="G812" s="67"/>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67"/>
      <c r="G813" s="67"/>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67"/>
      <c r="G814" s="67"/>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67"/>
      <c r="G815" s="67"/>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67"/>
      <c r="G816" s="67"/>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67"/>
      <c r="G817" s="67"/>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67"/>
      <c r="G818" s="67"/>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67"/>
      <c r="G819" s="67"/>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67"/>
      <c r="G820" s="67"/>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67"/>
      <c r="G821" s="67"/>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67"/>
      <c r="G822" s="67"/>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67"/>
      <c r="G823" s="67"/>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67"/>
      <c r="G824" s="67"/>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67"/>
      <c r="G825" s="67"/>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67"/>
      <c r="G826" s="67"/>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67"/>
      <c r="G827" s="67"/>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67"/>
      <c r="G828" s="67"/>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67"/>
      <c r="G829" s="67"/>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67"/>
      <c r="G830" s="67"/>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67"/>
      <c r="G831" s="67"/>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67"/>
      <c r="G832" s="67"/>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67"/>
      <c r="G833" s="67"/>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67"/>
      <c r="G834" s="67"/>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67"/>
      <c r="G835" s="67"/>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67"/>
      <c r="G836" s="67"/>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67"/>
      <c r="G837" s="67"/>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67"/>
      <c r="G838" s="67"/>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67"/>
      <c r="G839" s="67"/>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67"/>
      <c r="G840" s="67"/>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67"/>
      <c r="G841" s="67"/>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67"/>
      <c r="G842" s="67"/>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67"/>
      <c r="G843" s="67"/>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67"/>
      <c r="G844" s="67"/>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67"/>
      <c r="G845" s="67"/>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67"/>
      <c r="G846" s="67"/>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67"/>
      <c r="G847" s="67"/>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67"/>
      <c r="G848" s="67"/>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67"/>
      <c r="G849" s="67"/>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67"/>
      <c r="G850" s="67"/>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67"/>
      <c r="G851" s="67"/>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67"/>
      <c r="G852" s="67"/>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67"/>
      <c r="G853" s="67"/>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67"/>
      <c r="G854" s="67"/>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67"/>
      <c r="G855" s="67"/>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67"/>
      <c r="G856" s="67"/>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67"/>
      <c r="G857" s="67"/>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67"/>
      <c r="G858" s="67"/>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67"/>
      <c r="G859" s="67"/>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67"/>
      <c r="G860" s="67"/>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67"/>
      <c r="G861" s="67"/>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67"/>
      <c r="G862" s="67"/>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67"/>
      <c r="G863" s="67"/>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67"/>
      <c r="G864" s="67"/>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67"/>
      <c r="G865" s="67"/>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67"/>
      <c r="G866" s="67"/>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67"/>
      <c r="G867" s="67"/>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67"/>
      <c r="G868" s="67"/>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67"/>
      <c r="G869" s="67"/>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67"/>
      <c r="G870" s="67"/>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67"/>
      <c r="G871" s="67"/>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67"/>
      <c r="G872" s="67"/>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67"/>
      <c r="G873" s="67"/>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67"/>
      <c r="G874" s="67"/>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67"/>
      <c r="G875" s="67"/>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67"/>
      <c r="G876" s="67"/>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67"/>
      <c r="G877" s="67"/>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67"/>
      <c r="G878" s="67"/>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67"/>
      <c r="G879" s="67"/>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67"/>
      <c r="G880" s="67"/>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67"/>
      <c r="G881" s="67"/>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67"/>
      <c r="G882" s="67"/>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67"/>
      <c r="G883" s="67"/>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67"/>
      <c r="G884" s="67"/>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67"/>
      <c r="G885" s="67"/>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67"/>
      <c r="G886" s="67"/>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67"/>
      <c r="G887" s="67"/>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67"/>
      <c r="G888" s="67"/>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67"/>
      <c r="G889" s="67"/>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67"/>
      <c r="G890" s="67"/>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67"/>
      <c r="G891" s="67"/>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67"/>
      <c r="G892" s="67"/>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67"/>
      <c r="G893" s="67"/>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67"/>
      <c r="G894" s="67"/>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67"/>
      <c r="G895" s="67"/>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67"/>
      <c r="G896" s="67"/>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67"/>
      <c r="G897" s="67"/>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67"/>
      <c r="G898" s="67"/>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67"/>
      <c r="G899" s="67"/>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67"/>
      <c r="G900" s="67"/>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67"/>
      <c r="G901" s="67"/>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67"/>
      <c r="G902" s="67"/>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67"/>
      <c r="G903" s="67"/>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67"/>
      <c r="G904" s="67"/>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67"/>
      <c r="G905" s="67"/>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67"/>
      <c r="G906" s="67"/>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67"/>
      <c r="G907" s="67"/>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67"/>
      <c r="G908" s="67"/>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67"/>
      <c r="G909" s="67"/>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67"/>
      <c r="G910" s="67"/>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67"/>
      <c r="G911" s="67"/>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67"/>
      <c r="G912" s="67"/>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67"/>
      <c r="G913" s="67"/>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67"/>
      <c r="G914" s="67"/>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67"/>
      <c r="G915" s="67"/>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67"/>
      <c r="G916" s="67"/>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67"/>
      <c r="G917" s="67"/>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67"/>
      <c r="G918" s="67"/>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67"/>
      <c r="G919" s="67"/>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67"/>
      <c r="G920" s="67"/>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67"/>
      <c r="G921" s="67"/>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67"/>
      <c r="G922" s="67"/>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67"/>
      <c r="G923" s="67"/>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67"/>
      <c r="G924" s="67"/>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67"/>
      <c r="G925" s="67"/>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67"/>
      <c r="G926" s="67"/>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67"/>
      <c r="G927" s="67"/>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67"/>
      <c r="G928" s="67"/>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67"/>
      <c r="G929" s="67"/>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67"/>
      <c r="G930" s="67"/>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67"/>
      <c r="G931" s="67"/>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67"/>
      <c r="G932" s="67"/>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67"/>
      <c r="G933" s="67"/>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67"/>
      <c r="G934" s="67"/>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67"/>
      <c r="G935" s="67"/>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67"/>
      <c r="G936" s="67"/>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67"/>
      <c r="G937" s="67"/>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67"/>
      <c r="G938" s="67"/>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67"/>
      <c r="G939" s="67"/>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67"/>
      <c r="G940" s="67"/>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67"/>
      <c r="G941" s="67"/>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67"/>
      <c r="G942" s="67"/>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67"/>
      <c r="G943" s="67"/>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67"/>
      <c r="G944" s="67"/>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67"/>
      <c r="G945" s="67"/>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67"/>
      <c r="G946" s="67"/>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67"/>
      <c r="G947" s="67"/>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67"/>
      <c r="G948" s="67"/>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67"/>
      <c r="G949" s="67"/>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67"/>
      <c r="G950" s="67"/>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67"/>
      <c r="G951" s="67"/>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67"/>
      <c r="G952" s="67"/>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67"/>
      <c r="G953" s="67"/>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67"/>
      <c r="G954" s="67"/>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67"/>
      <c r="G955" s="67"/>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67"/>
      <c r="G956" s="67"/>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67"/>
      <c r="G957" s="67"/>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67"/>
      <c r="G958" s="67"/>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67"/>
      <c r="G959" s="67"/>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67"/>
      <c r="G960" s="67"/>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67"/>
      <c r="G961" s="67"/>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67"/>
      <c r="G962" s="67"/>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67"/>
      <c r="G963" s="67"/>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67"/>
      <c r="G964" s="67"/>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67"/>
      <c r="G965" s="67"/>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67"/>
      <c r="G966" s="67"/>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67"/>
      <c r="G967" s="67"/>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67"/>
      <c r="G968" s="67"/>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67"/>
      <c r="G969" s="67"/>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67"/>
      <c r="G970" s="67"/>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67"/>
      <c r="G971" s="67"/>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67"/>
      <c r="G972" s="67"/>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67"/>
      <c r="G973" s="67"/>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67"/>
      <c r="G974" s="67"/>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67"/>
      <c r="G975" s="67"/>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67"/>
      <c r="G976" s="67"/>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67"/>
      <c r="G977" s="67"/>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67"/>
      <c r="G978" s="67"/>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67"/>
      <c r="G979" s="67"/>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67"/>
      <c r="G980" s="67"/>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67"/>
      <c r="G981" s="67"/>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67"/>
      <c r="G982" s="67"/>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67"/>
      <c r="G983" s="67"/>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67"/>
      <c r="G984" s="67"/>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67"/>
      <c r="G985" s="67"/>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67"/>
      <c r="G986" s="67"/>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67"/>
      <c r="G987" s="67"/>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67"/>
      <c r="G988" s="67"/>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67"/>
      <c r="G989" s="67"/>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67"/>
      <c r="G990" s="67"/>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67"/>
      <c r="G991" s="67"/>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67"/>
      <c r="G992" s="67"/>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67"/>
      <c r="G993" s="67"/>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67"/>
      <c r="G994" s="67"/>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67"/>
      <c r="G995" s="67"/>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67"/>
      <c r="G996" s="67"/>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67"/>
      <c r="G997" s="67"/>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67"/>
      <c r="G998" s="67"/>
      <c r="H998" s="56"/>
      <c r="I998" s="56"/>
      <c r="J998" s="56"/>
      <c r="K998" s="56"/>
      <c r="L998" s="56"/>
      <c r="M998" s="56"/>
      <c r="N998" s="56"/>
      <c r="O998" s="56"/>
      <c r="P998" s="56"/>
      <c r="Q998" s="56"/>
      <c r="R998" s="56"/>
      <c r="S998" s="56"/>
      <c r="T998" s="56"/>
      <c r="U998" s="56"/>
      <c r="V998" s="56"/>
      <c r="W998" s="56"/>
      <c r="X998" s="56"/>
      <c r="Y998" s="56"/>
      <c r="Z998" s="56"/>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9.75"/>
  </cols>
  <sheetData>
    <row r="1">
      <c r="A1" s="53" t="s">
        <v>422</v>
      </c>
      <c r="B1" s="53" t="s">
        <v>423</v>
      </c>
      <c r="C1" s="54" t="s">
        <v>503</v>
      </c>
    </row>
    <row r="2">
      <c r="A2" s="59" t="s">
        <v>504</v>
      </c>
      <c r="B2" s="59" t="s">
        <v>427</v>
      </c>
      <c r="C2" s="60" t="s">
        <v>989</v>
      </c>
    </row>
    <row r="3">
      <c r="A3" s="61"/>
      <c r="B3" s="59" t="s">
        <v>430</v>
      </c>
      <c r="C3" s="60" t="s">
        <v>990</v>
      </c>
    </row>
    <row r="4">
      <c r="A4" s="59" t="s">
        <v>507</v>
      </c>
      <c r="B4" s="59" t="s">
        <v>508</v>
      </c>
      <c r="C4" s="60" t="s">
        <v>991</v>
      </c>
    </row>
    <row r="5">
      <c r="A5" s="61"/>
      <c r="B5" s="59" t="s">
        <v>436</v>
      </c>
      <c r="C5" s="60" t="s">
        <v>992</v>
      </c>
    </row>
    <row r="6">
      <c r="A6" s="59" t="s">
        <v>511</v>
      </c>
      <c r="B6" s="59" t="s">
        <v>440</v>
      </c>
      <c r="C6" s="60" t="s">
        <v>993</v>
      </c>
    </row>
    <row r="7">
      <c r="A7" s="59" t="s">
        <v>443</v>
      </c>
      <c r="B7" s="59" t="s">
        <v>444</v>
      </c>
      <c r="C7" s="60" t="s">
        <v>994</v>
      </c>
    </row>
    <row r="8">
      <c r="A8" s="61"/>
      <c r="B8" s="59" t="s">
        <v>508</v>
      </c>
      <c r="C8" s="60" t="s">
        <v>995</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17.13"/>
    <col customWidth="1" min="4" max="4" width="69.88"/>
    <col customWidth="1" min="5" max="5" width="72.13"/>
    <col customWidth="1" min="6" max="6" width="62.38"/>
    <col customWidth="1" min="7" max="7" width="53.0"/>
  </cols>
  <sheetData>
    <row r="1" ht="57.0" customHeight="1">
      <c r="A1" s="53" t="s">
        <v>422</v>
      </c>
      <c r="B1" s="53" t="s">
        <v>466</v>
      </c>
      <c r="C1" s="54" t="s">
        <v>467</v>
      </c>
      <c r="D1" s="54" t="s">
        <v>468</v>
      </c>
      <c r="E1" s="54" t="s">
        <v>469</v>
      </c>
      <c r="F1" s="63" t="s">
        <v>556</v>
      </c>
      <c r="G1" s="63" t="s">
        <v>471</v>
      </c>
      <c r="H1" s="55"/>
      <c r="I1" s="55"/>
      <c r="J1" s="55"/>
      <c r="K1" s="55"/>
      <c r="L1" s="55"/>
      <c r="M1" s="55"/>
      <c r="N1" s="55"/>
      <c r="O1" s="55"/>
      <c r="P1" s="55"/>
      <c r="Q1" s="55"/>
      <c r="R1" s="55"/>
      <c r="S1" s="55"/>
      <c r="T1" s="55"/>
      <c r="U1" s="55"/>
      <c r="V1" s="55"/>
      <c r="W1" s="55"/>
      <c r="X1" s="55"/>
      <c r="Y1" s="55"/>
      <c r="Z1" s="56"/>
    </row>
    <row r="2">
      <c r="A2" s="36" t="s">
        <v>472</v>
      </c>
      <c r="B2" s="36" t="s">
        <v>473</v>
      </c>
      <c r="C2" s="38" t="s">
        <v>996</v>
      </c>
      <c r="D2" s="37" t="s">
        <v>997</v>
      </c>
      <c r="E2" s="37" t="s">
        <v>998</v>
      </c>
      <c r="F2" s="65" t="s">
        <v>999</v>
      </c>
      <c r="G2" s="65" t="s">
        <v>1000</v>
      </c>
      <c r="H2" s="57"/>
      <c r="I2" s="57"/>
      <c r="J2" s="57"/>
      <c r="K2" s="57"/>
      <c r="L2" s="57"/>
      <c r="M2" s="57"/>
      <c r="N2" s="57"/>
      <c r="O2" s="57"/>
      <c r="P2" s="57"/>
      <c r="Q2" s="57"/>
      <c r="R2" s="57"/>
      <c r="S2" s="57"/>
      <c r="T2" s="57"/>
      <c r="U2" s="57"/>
      <c r="V2" s="57"/>
      <c r="W2" s="57"/>
      <c r="X2" s="57"/>
      <c r="Y2" s="57"/>
      <c r="Z2" s="57"/>
    </row>
    <row r="3">
      <c r="A3" s="40"/>
      <c r="B3" s="36" t="s">
        <v>479</v>
      </c>
      <c r="C3" s="37" t="s">
        <v>1001</v>
      </c>
      <c r="D3" s="37" t="s">
        <v>1002</v>
      </c>
      <c r="E3" s="37" t="s">
        <v>1003</v>
      </c>
      <c r="F3" s="97"/>
      <c r="G3" s="97"/>
      <c r="H3" s="57"/>
      <c r="I3" s="57"/>
      <c r="J3" s="57"/>
      <c r="K3" s="57"/>
      <c r="L3" s="57"/>
      <c r="M3" s="57"/>
      <c r="N3" s="57"/>
      <c r="O3" s="57"/>
      <c r="P3" s="57"/>
      <c r="Q3" s="57"/>
      <c r="R3" s="57"/>
      <c r="S3" s="57"/>
      <c r="T3" s="57"/>
      <c r="U3" s="57"/>
      <c r="V3" s="57"/>
      <c r="W3" s="57"/>
      <c r="X3" s="57"/>
      <c r="Y3" s="57"/>
      <c r="Z3" s="57"/>
    </row>
    <row r="4">
      <c r="A4" s="36"/>
      <c r="B4" s="36" t="s">
        <v>485</v>
      </c>
      <c r="C4" s="38" t="s">
        <v>1004</v>
      </c>
      <c r="D4" s="37" t="s">
        <v>1005</v>
      </c>
      <c r="E4" s="38" t="s">
        <v>1006</v>
      </c>
      <c r="F4" s="65" t="s">
        <v>1007</v>
      </c>
      <c r="G4" s="97"/>
      <c r="H4" s="57"/>
      <c r="I4" s="57"/>
      <c r="J4" s="57"/>
      <c r="K4" s="57"/>
      <c r="L4" s="57"/>
      <c r="M4" s="57"/>
      <c r="N4" s="57"/>
      <c r="O4" s="57"/>
      <c r="P4" s="57"/>
      <c r="Q4" s="57"/>
      <c r="R4" s="57"/>
      <c r="S4" s="57"/>
      <c r="T4" s="57"/>
      <c r="U4" s="57"/>
      <c r="V4" s="57"/>
      <c r="W4" s="57"/>
      <c r="X4" s="57"/>
      <c r="Y4" s="57"/>
      <c r="Z4" s="57"/>
    </row>
    <row r="5">
      <c r="A5" s="36" t="s">
        <v>443</v>
      </c>
      <c r="B5" s="36" t="s">
        <v>491</v>
      </c>
      <c r="C5" s="60" t="s">
        <v>1008</v>
      </c>
      <c r="D5" s="60" t="s">
        <v>1009</v>
      </c>
      <c r="E5" s="60" t="s">
        <v>1010</v>
      </c>
      <c r="F5" s="98" t="s">
        <v>1011</v>
      </c>
      <c r="G5" s="98" t="s">
        <v>1012</v>
      </c>
      <c r="H5" s="56"/>
      <c r="I5" s="56"/>
      <c r="J5" s="56"/>
      <c r="K5" s="56"/>
      <c r="L5" s="56"/>
      <c r="M5" s="56"/>
      <c r="N5" s="56"/>
      <c r="O5" s="56"/>
      <c r="P5" s="56"/>
      <c r="Q5" s="56"/>
      <c r="R5" s="56"/>
      <c r="S5" s="56"/>
      <c r="T5" s="56"/>
      <c r="U5" s="56"/>
      <c r="V5" s="56"/>
      <c r="W5" s="56"/>
      <c r="X5" s="56"/>
      <c r="Y5" s="56"/>
      <c r="Z5" s="56"/>
    </row>
    <row r="6">
      <c r="A6" s="37"/>
      <c r="B6" s="36" t="s">
        <v>497</v>
      </c>
      <c r="C6" s="99" t="s">
        <v>1013</v>
      </c>
      <c r="D6" s="60" t="s">
        <v>1014</v>
      </c>
      <c r="E6" s="60" t="s">
        <v>1015</v>
      </c>
      <c r="F6" s="98" t="s">
        <v>1016</v>
      </c>
      <c r="G6" s="98" t="s">
        <v>1017</v>
      </c>
      <c r="H6" s="56"/>
      <c r="I6" s="56"/>
      <c r="J6" s="56"/>
      <c r="K6" s="56"/>
      <c r="L6" s="56"/>
      <c r="M6" s="56"/>
      <c r="N6" s="56"/>
      <c r="O6" s="56"/>
      <c r="P6" s="56"/>
      <c r="Q6" s="56"/>
      <c r="R6" s="56"/>
      <c r="S6" s="56"/>
      <c r="T6" s="56"/>
      <c r="U6" s="56"/>
      <c r="V6" s="56"/>
      <c r="W6" s="56"/>
      <c r="X6" s="56"/>
      <c r="Y6" s="56"/>
      <c r="Z6" s="56"/>
    </row>
    <row r="7">
      <c r="A7" s="56"/>
      <c r="B7" s="56"/>
      <c r="C7" s="56"/>
      <c r="D7" s="56"/>
      <c r="E7" s="56"/>
      <c r="F7" s="67"/>
      <c r="G7" s="67"/>
      <c r="H7" s="56"/>
      <c r="I7" s="56"/>
      <c r="J7" s="56"/>
      <c r="K7" s="56"/>
      <c r="L7" s="56"/>
      <c r="M7" s="56"/>
      <c r="N7" s="56"/>
      <c r="O7" s="56"/>
      <c r="P7" s="56"/>
      <c r="Q7" s="56"/>
      <c r="R7" s="56"/>
      <c r="S7" s="56"/>
      <c r="T7" s="56"/>
      <c r="U7" s="56"/>
      <c r="V7" s="56"/>
      <c r="W7" s="56"/>
      <c r="X7" s="56"/>
      <c r="Y7" s="56"/>
      <c r="Z7" s="56"/>
    </row>
    <row r="8">
      <c r="A8" s="56"/>
      <c r="B8" s="56"/>
      <c r="C8" s="56"/>
      <c r="D8" s="56"/>
      <c r="E8" s="56"/>
      <c r="F8" s="67"/>
      <c r="G8" s="67"/>
      <c r="H8" s="56"/>
      <c r="I8" s="56"/>
      <c r="J8" s="56"/>
      <c r="K8" s="56"/>
      <c r="L8" s="56"/>
      <c r="M8" s="56"/>
      <c r="N8" s="56"/>
      <c r="O8" s="56"/>
      <c r="P8" s="56"/>
      <c r="Q8" s="56"/>
      <c r="R8" s="56"/>
      <c r="S8" s="56"/>
      <c r="T8" s="56"/>
      <c r="U8" s="56"/>
      <c r="V8" s="56"/>
      <c r="W8" s="56"/>
      <c r="X8" s="56"/>
      <c r="Y8" s="56"/>
      <c r="Z8" s="56"/>
    </row>
    <row r="9">
      <c r="A9" s="56"/>
      <c r="B9" s="56"/>
      <c r="C9" s="56"/>
      <c r="D9" s="56"/>
      <c r="E9" s="56"/>
      <c r="F9" s="67"/>
      <c r="G9" s="67"/>
      <c r="H9" s="56"/>
      <c r="I9" s="56"/>
      <c r="J9" s="56"/>
      <c r="K9" s="56"/>
      <c r="L9" s="56"/>
      <c r="M9" s="56"/>
      <c r="N9" s="56"/>
      <c r="O9" s="56"/>
      <c r="P9" s="56"/>
      <c r="Q9" s="56"/>
      <c r="R9" s="56"/>
      <c r="S9" s="56"/>
      <c r="T9" s="56"/>
      <c r="U9" s="56"/>
      <c r="V9" s="56"/>
      <c r="W9" s="56"/>
      <c r="X9" s="56"/>
      <c r="Y9" s="56"/>
      <c r="Z9" s="56"/>
    </row>
    <row r="10">
      <c r="D10" s="56"/>
      <c r="E10" s="56"/>
      <c r="F10" s="67"/>
      <c r="G10" s="67"/>
      <c r="H10" s="56"/>
      <c r="I10" s="56"/>
      <c r="J10" s="56"/>
      <c r="K10" s="56"/>
      <c r="L10" s="56"/>
      <c r="M10" s="56"/>
      <c r="N10" s="56"/>
      <c r="O10" s="56"/>
      <c r="P10" s="56"/>
      <c r="Q10" s="56"/>
      <c r="R10" s="56"/>
      <c r="S10" s="56"/>
      <c r="T10" s="56"/>
      <c r="U10" s="56"/>
      <c r="V10" s="56"/>
      <c r="W10" s="56"/>
      <c r="X10" s="56"/>
      <c r="Y10" s="56"/>
      <c r="Z10" s="56"/>
    </row>
    <row r="11">
      <c r="D11" s="56"/>
      <c r="E11" s="56"/>
      <c r="F11" s="67"/>
      <c r="G11" s="67"/>
      <c r="H11" s="56"/>
      <c r="I11" s="56"/>
      <c r="J11" s="56"/>
      <c r="K11" s="56"/>
      <c r="L11" s="56"/>
      <c r="M11" s="56"/>
      <c r="N11" s="56"/>
      <c r="O11" s="56"/>
      <c r="P11" s="56"/>
      <c r="Q11" s="56"/>
      <c r="R11" s="56"/>
      <c r="S11" s="56"/>
      <c r="T11" s="56"/>
      <c r="U11" s="56"/>
      <c r="V11" s="56"/>
      <c r="W11" s="56"/>
      <c r="X11" s="56"/>
      <c r="Y11" s="56"/>
      <c r="Z11" s="56"/>
    </row>
    <row r="12">
      <c r="D12" s="56"/>
      <c r="E12" s="56"/>
      <c r="F12" s="67"/>
      <c r="G12" s="67"/>
      <c r="H12" s="57"/>
      <c r="I12" s="57"/>
      <c r="J12" s="57"/>
      <c r="K12" s="57"/>
      <c r="L12" s="57"/>
      <c r="M12" s="57"/>
      <c r="N12" s="57"/>
      <c r="O12" s="57"/>
      <c r="P12" s="57"/>
      <c r="Q12" s="57"/>
      <c r="R12" s="57"/>
      <c r="S12" s="57"/>
      <c r="T12" s="57"/>
      <c r="U12" s="57"/>
      <c r="V12" s="57"/>
      <c r="W12" s="57"/>
      <c r="X12" s="57"/>
      <c r="Y12" s="57"/>
      <c r="Z12" s="56"/>
    </row>
    <row r="13">
      <c r="D13" s="56"/>
      <c r="E13" s="56"/>
      <c r="F13" s="67"/>
      <c r="G13" s="67"/>
      <c r="H13" s="56"/>
      <c r="I13" s="56"/>
      <c r="J13" s="56"/>
      <c r="K13" s="56"/>
      <c r="L13" s="56"/>
      <c r="M13" s="56"/>
      <c r="N13" s="56"/>
      <c r="O13" s="56"/>
      <c r="P13" s="56"/>
      <c r="Q13" s="56"/>
      <c r="R13" s="56"/>
      <c r="S13" s="56"/>
      <c r="T13" s="56"/>
      <c r="U13" s="56"/>
      <c r="V13" s="56"/>
      <c r="W13" s="56"/>
      <c r="X13" s="56"/>
      <c r="Y13" s="56"/>
      <c r="Z13" s="56"/>
    </row>
    <row r="14">
      <c r="D14" s="56"/>
      <c r="E14" s="56"/>
      <c r="F14" s="67"/>
      <c r="G14" s="67"/>
      <c r="H14" s="56"/>
      <c r="I14" s="56"/>
      <c r="J14" s="56"/>
      <c r="K14" s="56"/>
      <c r="L14" s="56"/>
      <c r="M14" s="56"/>
      <c r="N14" s="56"/>
      <c r="O14" s="56"/>
      <c r="P14" s="56"/>
      <c r="Q14" s="56"/>
      <c r="R14" s="56"/>
      <c r="S14" s="56"/>
      <c r="T14" s="56"/>
      <c r="U14" s="56"/>
      <c r="V14" s="56"/>
      <c r="W14" s="56"/>
      <c r="X14" s="56"/>
      <c r="Y14" s="56"/>
      <c r="Z14" s="56"/>
    </row>
    <row r="15">
      <c r="D15" s="56"/>
      <c r="E15" s="56"/>
      <c r="F15" s="67"/>
      <c r="G15" s="67"/>
      <c r="H15" s="56"/>
      <c r="I15" s="56"/>
      <c r="J15" s="56"/>
      <c r="K15" s="56"/>
      <c r="L15" s="56"/>
      <c r="M15" s="56"/>
      <c r="N15" s="56"/>
      <c r="O15" s="56"/>
      <c r="P15" s="56"/>
      <c r="Q15" s="56"/>
      <c r="R15" s="56"/>
      <c r="S15" s="56"/>
      <c r="T15" s="56"/>
      <c r="U15" s="56"/>
      <c r="V15" s="56"/>
      <c r="W15" s="56"/>
      <c r="X15" s="56"/>
      <c r="Y15" s="56"/>
      <c r="Z15" s="56"/>
    </row>
    <row r="16">
      <c r="D16" s="56"/>
      <c r="E16" s="56"/>
      <c r="F16" s="67"/>
      <c r="G16" s="67"/>
      <c r="H16" s="56"/>
      <c r="I16" s="56"/>
      <c r="J16" s="56"/>
      <c r="K16" s="56"/>
      <c r="L16" s="56"/>
      <c r="M16" s="56"/>
      <c r="N16" s="56"/>
      <c r="O16" s="56"/>
      <c r="P16" s="56"/>
      <c r="Q16" s="56"/>
      <c r="R16" s="56"/>
      <c r="S16" s="56"/>
      <c r="T16" s="56"/>
      <c r="U16" s="56"/>
      <c r="V16" s="56"/>
      <c r="W16" s="56"/>
      <c r="X16" s="56"/>
      <c r="Y16" s="56"/>
      <c r="Z16" s="56"/>
    </row>
    <row r="17">
      <c r="D17" s="56"/>
      <c r="E17" s="56"/>
      <c r="F17" s="67"/>
      <c r="G17" s="67"/>
      <c r="H17" s="56"/>
      <c r="I17" s="56"/>
      <c r="J17" s="56"/>
      <c r="K17" s="56"/>
      <c r="L17" s="56"/>
      <c r="M17" s="56"/>
      <c r="N17" s="56"/>
      <c r="O17" s="56"/>
      <c r="P17" s="56"/>
      <c r="Q17" s="56"/>
      <c r="R17" s="56"/>
      <c r="S17" s="56"/>
      <c r="T17" s="56"/>
      <c r="U17" s="56"/>
      <c r="V17" s="56"/>
      <c r="W17" s="56"/>
      <c r="X17" s="56"/>
      <c r="Y17" s="56"/>
      <c r="Z17" s="56"/>
    </row>
    <row r="18">
      <c r="D18" s="56"/>
      <c r="E18" s="56"/>
      <c r="F18" s="67"/>
      <c r="G18" s="67"/>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67"/>
      <c r="G19" s="67"/>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67"/>
      <c r="G20" s="67"/>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67"/>
      <c r="G21" s="67"/>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67"/>
      <c r="G22" s="67"/>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67"/>
      <c r="G23" s="67"/>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67"/>
      <c r="G24" s="67"/>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67"/>
      <c r="G25" s="67"/>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67"/>
      <c r="G26" s="67"/>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67"/>
      <c r="G27" s="67"/>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67"/>
      <c r="G28" s="67"/>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67"/>
      <c r="G29" s="67"/>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67"/>
      <c r="G30" s="67"/>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67"/>
      <c r="G31" s="67"/>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67"/>
      <c r="G32" s="67"/>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67"/>
      <c r="G33" s="67"/>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67"/>
      <c r="G34" s="67"/>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67"/>
      <c r="G35" s="67"/>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67"/>
      <c r="G36" s="67"/>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67"/>
      <c r="G37" s="67"/>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67"/>
      <c r="G38" s="67"/>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67"/>
      <c r="G39" s="67"/>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67"/>
      <c r="G40" s="67"/>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67"/>
      <c r="G41" s="67"/>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67"/>
      <c r="G42" s="67"/>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67"/>
      <c r="G43" s="67"/>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67"/>
      <c r="G44" s="67"/>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67"/>
      <c r="G45" s="67"/>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67"/>
      <c r="G46" s="67"/>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67"/>
      <c r="G47" s="67"/>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67"/>
      <c r="G48" s="67"/>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67"/>
      <c r="G49" s="67"/>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67"/>
      <c r="G50" s="67"/>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67"/>
      <c r="G51" s="67"/>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67"/>
      <c r="G52" s="67"/>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67"/>
      <c r="G53" s="67"/>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67"/>
      <c r="G54" s="67"/>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67"/>
      <c r="G55" s="67"/>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67"/>
      <c r="G56" s="67"/>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67"/>
      <c r="G57" s="67"/>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67"/>
      <c r="G58" s="67"/>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67"/>
      <c r="G59" s="67"/>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67"/>
      <c r="G60" s="67"/>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67"/>
      <c r="G61" s="67"/>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67"/>
      <c r="G62" s="67"/>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67"/>
      <c r="G63" s="67"/>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67"/>
      <c r="G64" s="67"/>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67"/>
      <c r="G65" s="67"/>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67"/>
      <c r="G66" s="67"/>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67"/>
      <c r="G67" s="67"/>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67"/>
      <c r="G68" s="67"/>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67"/>
      <c r="G69" s="67"/>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67"/>
      <c r="G70" s="67"/>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67"/>
      <c r="G71" s="67"/>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67"/>
      <c r="G72" s="67"/>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67"/>
      <c r="G73" s="67"/>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67"/>
      <c r="G74" s="67"/>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67"/>
      <c r="G75" s="67"/>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67"/>
      <c r="G76" s="67"/>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67"/>
      <c r="G77" s="67"/>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67"/>
      <c r="G78" s="67"/>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67"/>
      <c r="G79" s="67"/>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67"/>
      <c r="G80" s="67"/>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67"/>
      <c r="G81" s="67"/>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67"/>
      <c r="G82" s="67"/>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67"/>
      <c r="G83" s="67"/>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67"/>
      <c r="G84" s="67"/>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67"/>
      <c r="G85" s="67"/>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67"/>
      <c r="G86" s="67"/>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67"/>
      <c r="G87" s="67"/>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67"/>
      <c r="G88" s="67"/>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67"/>
      <c r="G89" s="67"/>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67"/>
      <c r="G90" s="67"/>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67"/>
      <c r="G91" s="67"/>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67"/>
      <c r="G92" s="67"/>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67"/>
      <c r="G93" s="67"/>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67"/>
      <c r="G94" s="67"/>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67"/>
      <c r="G95" s="67"/>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67"/>
      <c r="G96" s="67"/>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67"/>
      <c r="G97" s="67"/>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67"/>
      <c r="G98" s="67"/>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67"/>
      <c r="G99" s="67"/>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67"/>
      <c r="G100" s="67"/>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67"/>
      <c r="G101" s="67"/>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67"/>
      <c r="G102" s="67"/>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67"/>
      <c r="G103" s="67"/>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67"/>
      <c r="G104" s="67"/>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67"/>
      <c r="G105" s="67"/>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67"/>
      <c r="G106" s="67"/>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67"/>
      <c r="G107" s="67"/>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67"/>
      <c r="G108" s="67"/>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67"/>
      <c r="G109" s="67"/>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67"/>
      <c r="G110" s="67"/>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67"/>
      <c r="G111" s="67"/>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67"/>
      <c r="G112" s="67"/>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67"/>
      <c r="G113" s="67"/>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67"/>
      <c r="G114" s="67"/>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67"/>
      <c r="G115" s="67"/>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67"/>
      <c r="G116" s="67"/>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67"/>
      <c r="G117" s="67"/>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67"/>
      <c r="G118" s="67"/>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67"/>
      <c r="G119" s="67"/>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67"/>
      <c r="G120" s="67"/>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67"/>
      <c r="G121" s="67"/>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67"/>
      <c r="G122" s="67"/>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67"/>
      <c r="G123" s="67"/>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67"/>
      <c r="G124" s="67"/>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67"/>
      <c r="G125" s="67"/>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67"/>
      <c r="G126" s="67"/>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67"/>
      <c r="G127" s="67"/>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67"/>
      <c r="G128" s="67"/>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67"/>
      <c r="G129" s="67"/>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67"/>
      <c r="G130" s="67"/>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67"/>
      <c r="G131" s="67"/>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67"/>
      <c r="G132" s="67"/>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67"/>
      <c r="G133" s="67"/>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67"/>
      <c r="G134" s="67"/>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67"/>
      <c r="G135" s="67"/>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67"/>
      <c r="G136" s="67"/>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67"/>
      <c r="G137" s="67"/>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67"/>
      <c r="G138" s="67"/>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67"/>
      <c r="G139" s="67"/>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67"/>
      <c r="G140" s="67"/>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67"/>
      <c r="G141" s="67"/>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67"/>
      <c r="G142" s="67"/>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67"/>
      <c r="G143" s="67"/>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67"/>
      <c r="G144" s="67"/>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67"/>
      <c r="G145" s="67"/>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67"/>
      <c r="G146" s="67"/>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67"/>
      <c r="G147" s="67"/>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67"/>
      <c r="G148" s="67"/>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67"/>
      <c r="G149" s="67"/>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67"/>
      <c r="G150" s="67"/>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67"/>
      <c r="G151" s="67"/>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67"/>
      <c r="G152" s="67"/>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67"/>
      <c r="G153" s="67"/>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67"/>
      <c r="G154" s="67"/>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67"/>
      <c r="G155" s="67"/>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67"/>
      <c r="G156" s="67"/>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67"/>
      <c r="G157" s="67"/>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67"/>
      <c r="G158" s="67"/>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67"/>
      <c r="G159" s="67"/>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67"/>
      <c r="G160" s="67"/>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67"/>
      <c r="G161" s="67"/>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67"/>
      <c r="G162" s="67"/>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67"/>
      <c r="G163" s="67"/>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67"/>
      <c r="G164" s="67"/>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67"/>
      <c r="G165" s="67"/>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67"/>
      <c r="G166" s="67"/>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67"/>
      <c r="G167" s="67"/>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67"/>
      <c r="G168" s="67"/>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67"/>
      <c r="G169" s="67"/>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67"/>
      <c r="G170" s="67"/>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67"/>
      <c r="G171" s="67"/>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67"/>
      <c r="G172" s="67"/>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67"/>
      <c r="G173" s="67"/>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67"/>
      <c r="G174" s="67"/>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67"/>
      <c r="G175" s="67"/>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67"/>
      <c r="G176" s="67"/>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67"/>
      <c r="G177" s="67"/>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67"/>
      <c r="G178" s="67"/>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67"/>
      <c r="G179" s="67"/>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67"/>
      <c r="G180" s="67"/>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67"/>
      <c r="G181" s="67"/>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67"/>
      <c r="G182" s="67"/>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67"/>
      <c r="G183" s="67"/>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67"/>
      <c r="G184" s="67"/>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67"/>
      <c r="G185" s="67"/>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67"/>
      <c r="G186" s="67"/>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67"/>
      <c r="G187" s="67"/>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67"/>
      <c r="G188" s="67"/>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67"/>
      <c r="G189" s="67"/>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67"/>
      <c r="G190" s="67"/>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67"/>
      <c r="G191" s="67"/>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67"/>
      <c r="G192" s="67"/>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67"/>
      <c r="G193" s="67"/>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67"/>
      <c r="G194" s="67"/>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67"/>
      <c r="G195" s="67"/>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67"/>
      <c r="G196" s="67"/>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67"/>
      <c r="G197" s="67"/>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67"/>
      <c r="G198" s="67"/>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67"/>
      <c r="G199" s="67"/>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67"/>
      <c r="G200" s="67"/>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67"/>
      <c r="G201" s="67"/>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67"/>
      <c r="G202" s="67"/>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67"/>
      <c r="G203" s="67"/>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67"/>
      <c r="G204" s="67"/>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67"/>
      <c r="G205" s="67"/>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67"/>
      <c r="G206" s="67"/>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67"/>
      <c r="G207" s="67"/>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67"/>
      <c r="G208" s="67"/>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67"/>
      <c r="G209" s="67"/>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67"/>
      <c r="G210" s="67"/>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67"/>
      <c r="G211" s="67"/>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67"/>
      <c r="G212" s="67"/>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67"/>
      <c r="G213" s="67"/>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67"/>
      <c r="G214" s="67"/>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67"/>
      <c r="G215" s="67"/>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67"/>
      <c r="G216" s="67"/>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67"/>
      <c r="G217" s="67"/>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67"/>
      <c r="G218" s="67"/>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67"/>
      <c r="G219" s="67"/>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67"/>
      <c r="G220" s="67"/>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67"/>
      <c r="G221" s="67"/>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67"/>
      <c r="G222" s="67"/>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67"/>
      <c r="G223" s="67"/>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67"/>
      <c r="G224" s="67"/>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67"/>
      <c r="G225" s="67"/>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67"/>
      <c r="G226" s="67"/>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67"/>
      <c r="G227" s="67"/>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67"/>
      <c r="G228" s="67"/>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67"/>
      <c r="G229" s="67"/>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67"/>
      <c r="G230" s="67"/>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67"/>
      <c r="G231" s="67"/>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67"/>
      <c r="G232" s="67"/>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67"/>
      <c r="G233" s="67"/>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67"/>
      <c r="G234" s="67"/>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67"/>
      <c r="G235" s="67"/>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67"/>
      <c r="G236" s="67"/>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67"/>
      <c r="G237" s="67"/>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67"/>
      <c r="G238" s="67"/>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67"/>
      <c r="G239" s="67"/>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67"/>
      <c r="G240" s="67"/>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67"/>
      <c r="G241" s="67"/>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67"/>
      <c r="G242" s="67"/>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67"/>
      <c r="G243" s="67"/>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67"/>
      <c r="G244" s="67"/>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67"/>
      <c r="G245" s="67"/>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67"/>
      <c r="G246" s="67"/>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67"/>
      <c r="G247" s="67"/>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67"/>
      <c r="G248" s="67"/>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67"/>
      <c r="G249" s="67"/>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67"/>
      <c r="G250" s="67"/>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67"/>
      <c r="G251" s="67"/>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67"/>
      <c r="G252" s="67"/>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67"/>
      <c r="G253" s="67"/>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67"/>
      <c r="G254" s="67"/>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67"/>
      <c r="G255" s="67"/>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67"/>
      <c r="G256" s="67"/>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67"/>
      <c r="G257" s="67"/>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67"/>
      <c r="G258" s="67"/>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67"/>
      <c r="G259" s="67"/>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67"/>
      <c r="G260" s="67"/>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67"/>
      <c r="G261" s="67"/>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67"/>
      <c r="G262" s="67"/>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67"/>
      <c r="G263" s="67"/>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67"/>
      <c r="G264" s="67"/>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67"/>
      <c r="G265" s="67"/>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67"/>
      <c r="G266" s="67"/>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67"/>
      <c r="G267" s="67"/>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67"/>
      <c r="G268" s="67"/>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67"/>
      <c r="G269" s="67"/>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67"/>
      <c r="G270" s="67"/>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67"/>
      <c r="G271" s="67"/>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67"/>
      <c r="G272" s="67"/>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67"/>
      <c r="G273" s="67"/>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67"/>
      <c r="G274" s="67"/>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67"/>
      <c r="G275" s="67"/>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67"/>
      <c r="G276" s="67"/>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67"/>
      <c r="G277" s="67"/>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67"/>
      <c r="G278" s="67"/>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67"/>
      <c r="G279" s="67"/>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67"/>
      <c r="G280" s="67"/>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67"/>
      <c r="G281" s="67"/>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67"/>
      <c r="G282" s="67"/>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67"/>
      <c r="G283" s="67"/>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67"/>
      <c r="G284" s="67"/>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67"/>
      <c r="G285" s="67"/>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67"/>
      <c r="G286" s="67"/>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67"/>
      <c r="G287" s="67"/>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67"/>
      <c r="G288" s="67"/>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67"/>
      <c r="G289" s="67"/>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67"/>
      <c r="G290" s="67"/>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67"/>
      <c r="G291" s="67"/>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67"/>
      <c r="G292" s="67"/>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67"/>
      <c r="G293" s="67"/>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67"/>
      <c r="G294" s="67"/>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67"/>
      <c r="G295" s="67"/>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67"/>
      <c r="G296" s="67"/>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67"/>
      <c r="G297" s="67"/>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67"/>
      <c r="G298" s="67"/>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67"/>
      <c r="G299" s="67"/>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67"/>
      <c r="G300" s="67"/>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67"/>
      <c r="G301" s="67"/>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67"/>
      <c r="G302" s="67"/>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67"/>
      <c r="G303" s="67"/>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67"/>
      <c r="G304" s="67"/>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67"/>
      <c r="G305" s="67"/>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67"/>
      <c r="G306" s="67"/>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67"/>
      <c r="G307" s="67"/>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67"/>
      <c r="G308" s="67"/>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67"/>
      <c r="G309" s="67"/>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67"/>
      <c r="G310" s="67"/>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67"/>
      <c r="G311" s="67"/>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67"/>
      <c r="G312" s="67"/>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67"/>
      <c r="G313" s="67"/>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67"/>
      <c r="G314" s="67"/>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67"/>
      <c r="G315" s="67"/>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67"/>
      <c r="G316" s="67"/>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67"/>
      <c r="G317" s="67"/>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67"/>
      <c r="G318" s="67"/>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67"/>
      <c r="G319" s="67"/>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67"/>
      <c r="G320" s="67"/>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67"/>
      <c r="G321" s="67"/>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67"/>
      <c r="G322" s="67"/>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67"/>
      <c r="G323" s="67"/>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67"/>
      <c r="G324" s="67"/>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67"/>
      <c r="G325" s="67"/>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67"/>
      <c r="G326" s="67"/>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67"/>
      <c r="G327" s="67"/>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67"/>
      <c r="G328" s="67"/>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67"/>
      <c r="G329" s="67"/>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67"/>
      <c r="G330" s="67"/>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67"/>
      <c r="G331" s="67"/>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67"/>
      <c r="G332" s="67"/>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67"/>
      <c r="G333" s="67"/>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67"/>
      <c r="G334" s="67"/>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67"/>
      <c r="G335" s="67"/>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67"/>
      <c r="G336" s="67"/>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67"/>
      <c r="G337" s="67"/>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67"/>
      <c r="G338" s="67"/>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67"/>
      <c r="G339" s="67"/>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67"/>
      <c r="G340" s="67"/>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67"/>
      <c r="G341" s="67"/>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67"/>
      <c r="G342" s="67"/>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67"/>
      <c r="G343" s="67"/>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67"/>
      <c r="G344" s="67"/>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67"/>
      <c r="G345" s="67"/>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67"/>
      <c r="G346" s="67"/>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67"/>
      <c r="G347" s="67"/>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67"/>
      <c r="G348" s="67"/>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67"/>
      <c r="G349" s="67"/>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67"/>
      <c r="G350" s="67"/>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67"/>
      <c r="G351" s="67"/>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67"/>
      <c r="G352" s="67"/>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67"/>
      <c r="G353" s="67"/>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67"/>
      <c r="G354" s="67"/>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67"/>
      <c r="G355" s="67"/>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67"/>
      <c r="G356" s="67"/>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67"/>
      <c r="G357" s="67"/>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67"/>
      <c r="G358" s="67"/>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67"/>
      <c r="G359" s="67"/>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67"/>
      <c r="G360" s="67"/>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67"/>
      <c r="G361" s="67"/>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67"/>
      <c r="G362" s="67"/>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67"/>
      <c r="G363" s="67"/>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67"/>
      <c r="G364" s="67"/>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67"/>
      <c r="G365" s="67"/>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67"/>
      <c r="G366" s="67"/>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67"/>
      <c r="G367" s="67"/>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67"/>
      <c r="G368" s="67"/>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67"/>
      <c r="G369" s="67"/>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67"/>
      <c r="G370" s="67"/>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67"/>
      <c r="G371" s="67"/>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67"/>
      <c r="G372" s="67"/>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67"/>
      <c r="G373" s="67"/>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67"/>
      <c r="G374" s="67"/>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67"/>
      <c r="G375" s="67"/>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67"/>
      <c r="G376" s="67"/>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67"/>
      <c r="G377" s="67"/>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67"/>
      <c r="G378" s="67"/>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67"/>
      <c r="G379" s="67"/>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67"/>
      <c r="G380" s="67"/>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67"/>
      <c r="G381" s="67"/>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67"/>
      <c r="G382" s="67"/>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67"/>
      <c r="G383" s="67"/>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67"/>
      <c r="G384" s="67"/>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67"/>
      <c r="G385" s="67"/>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67"/>
      <c r="G386" s="67"/>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67"/>
      <c r="G387" s="67"/>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67"/>
      <c r="G388" s="67"/>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67"/>
      <c r="G389" s="67"/>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67"/>
      <c r="G390" s="67"/>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67"/>
      <c r="G391" s="67"/>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67"/>
      <c r="G392" s="67"/>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67"/>
      <c r="G393" s="67"/>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67"/>
      <c r="G394" s="67"/>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67"/>
      <c r="G395" s="67"/>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67"/>
      <c r="G396" s="67"/>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67"/>
      <c r="G397" s="67"/>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67"/>
      <c r="G398" s="67"/>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67"/>
      <c r="G399" s="67"/>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67"/>
      <c r="G400" s="67"/>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67"/>
      <c r="G401" s="67"/>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67"/>
      <c r="G402" s="67"/>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67"/>
      <c r="G403" s="67"/>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67"/>
      <c r="G404" s="67"/>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67"/>
      <c r="G405" s="67"/>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67"/>
      <c r="G406" s="67"/>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67"/>
      <c r="G407" s="67"/>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67"/>
      <c r="G408" s="67"/>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67"/>
      <c r="G409" s="67"/>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67"/>
      <c r="G410" s="67"/>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67"/>
      <c r="G411" s="67"/>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67"/>
      <c r="G412" s="67"/>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67"/>
      <c r="G413" s="67"/>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67"/>
      <c r="G414" s="67"/>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67"/>
      <c r="G415" s="67"/>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67"/>
      <c r="G416" s="67"/>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67"/>
      <c r="G417" s="67"/>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67"/>
      <c r="G418" s="67"/>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67"/>
      <c r="G419" s="67"/>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67"/>
      <c r="G420" s="67"/>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67"/>
      <c r="G421" s="67"/>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67"/>
      <c r="G422" s="67"/>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67"/>
      <c r="G423" s="67"/>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67"/>
      <c r="G424" s="67"/>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67"/>
      <c r="G425" s="67"/>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67"/>
      <c r="G426" s="67"/>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67"/>
      <c r="G427" s="67"/>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67"/>
      <c r="G428" s="67"/>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67"/>
      <c r="G429" s="67"/>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67"/>
      <c r="G430" s="67"/>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67"/>
      <c r="G431" s="67"/>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67"/>
      <c r="G432" s="67"/>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67"/>
      <c r="G433" s="67"/>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67"/>
      <c r="G434" s="67"/>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67"/>
      <c r="G435" s="67"/>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67"/>
      <c r="G436" s="67"/>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67"/>
      <c r="G437" s="67"/>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67"/>
      <c r="G438" s="67"/>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67"/>
      <c r="G439" s="67"/>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67"/>
      <c r="G440" s="67"/>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67"/>
      <c r="G441" s="67"/>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67"/>
      <c r="G442" s="67"/>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67"/>
      <c r="G443" s="67"/>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67"/>
      <c r="G444" s="67"/>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67"/>
      <c r="G445" s="67"/>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67"/>
      <c r="G446" s="67"/>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67"/>
      <c r="G447" s="67"/>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67"/>
      <c r="G448" s="67"/>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67"/>
      <c r="G449" s="67"/>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67"/>
      <c r="G450" s="67"/>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67"/>
      <c r="G451" s="67"/>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67"/>
      <c r="G452" s="67"/>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67"/>
      <c r="G453" s="67"/>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67"/>
      <c r="G454" s="67"/>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67"/>
      <c r="G455" s="67"/>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67"/>
      <c r="G456" s="67"/>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67"/>
      <c r="G457" s="67"/>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67"/>
      <c r="G458" s="67"/>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67"/>
      <c r="G459" s="67"/>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67"/>
      <c r="G460" s="67"/>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67"/>
      <c r="G461" s="67"/>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67"/>
      <c r="G462" s="67"/>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67"/>
      <c r="G463" s="67"/>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67"/>
      <c r="G464" s="67"/>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67"/>
      <c r="G465" s="67"/>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67"/>
      <c r="G466" s="67"/>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67"/>
      <c r="G467" s="67"/>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67"/>
      <c r="G468" s="67"/>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67"/>
      <c r="G469" s="67"/>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67"/>
      <c r="G470" s="67"/>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67"/>
      <c r="G471" s="67"/>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67"/>
      <c r="G472" s="67"/>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67"/>
      <c r="G473" s="67"/>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67"/>
      <c r="G474" s="67"/>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67"/>
      <c r="G475" s="67"/>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67"/>
      <c r="G476" s="67"/>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67"/>
      <c r="G477" s="67"/>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67"/>
      <c r="G478" s="67"/>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67"/>
      <c r="G479" s="67"/>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67"/>
      <c r="G480" s="67"/>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67"/>
      <c r="G481" s="67"/>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67"/>
      <c r="G482" s="67"/>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67"/>
      <c r="G483" s="67"/>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67"/>
      <c r="G484" s="67"/>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67"/>
      <c r="G485" s="67"/>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67"/>
      <c r="G486" s="67"/>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67"/>
      <c r="G487" s="67"/>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67"/>
      <c r="G488" s="67"/>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67"/>
      <c r="G489" s="67"/>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67"/>
      <c r="G490" s="67"/>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67"/>
      <c r="G491" s="67"/>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67"/>
      <c r="G492" s="67"/>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67"/>
      <c r="G493" s="67"/>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67"/>
      <c r="G494" s="67"/>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67"/>
      <c r="G495" s="67"/>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67"/>
      <c r="G496" s="67"/>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67"/>
      <c r="G497" s="67"/>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67"/>
      <c r="G498" s="67"/>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67"/>
      <c r="G499" s="67"/>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67"/>
      <c r="G500" s="67"/>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67"/>
      <c r="G501" s="67"/>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67"/>
      <c r="G502" s="67"/>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67"/>
      <c r="G503" s="67"/>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67"/>
      <c r="G504" s="67"/>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67"/>
      <c r="G505" s="67"/>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67"/>
      <c r="G506" s="67"/>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67"/>
      <c r="G507" s="67"/>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67"/>
      <c r="G508" s="67"/>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67"/>
      <c r="G509" s="67"/>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67"/>
      <c r="G510" s="67"/>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67"/>
      <c r="G511" s="67"/>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67"/>
      <c r="G512" s="67"/>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67"/>
      <c r="G513" s="67"/>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67"/>
      <c r="G514" s="67"/>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67"/>
      <c r="G515" s="67"/>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67"/>
      <c r="G516" s="67"/>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67"/>
      <c r="G517" s="67"/>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67"/>
      <c r="G518" s="67"/>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67"/>
      <c r="G519" s="67"/>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67"/>
      <c r="G520" s="67"/>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67"/>
      <c r="G521" s="67"/>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67"/>
      <c r="G522" s="67"/>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67"/>
      <c r="G523" s="67"/>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67"/>
      <c r="G524" s="67"/>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67"/>
      <c r="G525" s="67"/>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67"/>
      <c r="G526" s="67"/>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67"/>
      <c r="G527" s="67"/>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67"/>
      <c r="G528" s="67"/>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67"/>
      <c r="G529" s="67"/>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67"/>
      <c r="G530" s="67"/>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67"/>
      <c r="G531" s="67"/>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67"/>
      <c r="G532" s="67"/>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67"/>
      <c r="G533" s="67"/>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67"/>
      <c r="G534" s="67"/>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67"/>
      <c r="G535" s="67"/>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67"/>
      <c r="G536" s="67"/>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67"/>
      <c r="G537" s="67"/>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67"/>
      <c r="G538" s="67"/>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67"/>
      <c r="G539" s="67"/>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67"/>
      <c r="G540" s="67"/>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67"/>
      <c r="G541" s="67"/>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67"/>
      <c r="G542" s="67"/>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67"/>
      <c r="G543" s="67"/>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67"/>
      <c r="G544" s="67"/>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67"/>
      <c r="G545" s="67"/>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67"/>
      <c r="G546" s="67"/>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67"/>
      <c r="G547" s="67"/>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67"/>
      <c r="G548" s="67"/>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67"/>
      <c r="G549" s="67"/>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67"/>
      <c r="G550" s="67"/>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67"/>
      <c r="G551" s="67"/>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67"/>
      <c r="G552" s="67"/>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67"/>
      <c r="G553" s="67"/>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67"/>
      <c r="G554" s="67"/>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67"/>
      <c r="G555" s="67"/>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67"/>
      <c r="G556" s="67"/>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67"/>
      <c r="G557" s="67"/>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67"/>
      <c r="G558" s="67"/>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67"/>
      <c r="G559" s="67"/>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67"/>
      <c r="G560" s="67"/>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67"/>
      <c r="G561" s="67"/>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67"/>
      <c r="G562" s="67"/>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67"/>
      <c r="G563" s="67"/>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67"/>
      <c r="G564" s="67"/>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67"/>
      <c r="G565" s="67"/>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67"/>
      <c r="G566" s="67"/>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67"/>
      <c r="G567" s="67"/>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67"/>
      <c r="G568" s="67"/>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67"/>
      <c r="G569" s="67"/>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67"/>
      <c r="G570" s="67"/>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67"/>
      <c r="G571" s="67"/>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67"/>
      <c r="G572" s="67"/>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67"/>
      <c r="G573" s="67"/>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67"/>
      <c r="G574" s="67"/>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67"/>
      <c r="G575" s="67"/>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67"/>
      <c r="G576" s="67"/>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67"/>
      <c r="G577" s="67"/>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67"/>
      <c r="G578" s="67"/>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67"/>
      <c r="G579" s="67"/>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67"/>
      <c r="G580" s="67"/>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67"/>
      <c r="G581" s="67"/>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67"/>
      <c r="G582" s="67"/>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67"/>
      <c r="G583" s="67"/>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67"/>
      <c r="G584" s="67"/>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67"/>
      <c r="G585" s="67"/>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67"/>
      <c r="G586" s="67"/>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67"/>
      <c r="G587" s="67"/>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67"/>
      <c r="G588" s="67"/>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67"/>
      <c r="G589" s="67"/>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67"/>
      <c r="G590" s="67"/>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67"/>
      <c r="G591" s="67"/>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67"/>
      <c r="G592" s="67"/>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67"/>
      <c r="G593" s="67"/>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67"/>
      <c r="G594" s="67"/>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67"/>
      <c r="G595" s="67"/>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67"/>
      <c r="G596" s="67"/>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67"/>
      <c r="G597" s="67"/>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67"/>
      <c r="G598" s="67"/>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67"/>
      <c r="G599" s="67"/>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67"/>
      <c r="G600" s="67"/>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67"/>
      <c r="G601" s="67"/>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67"/>
      <c r="G602" s="67"/>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67"/>
      <c r="G603" s="67"/>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67"/>
      <c r="G604" s="67"/>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67"/>
      <c r="G605" s="67"/>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67"/>
      <c r="G606" s="67"/>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67"/>
      <c r="G607" s="67"/>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67"/>
      <c r="G608" s="67"/>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67"/>
      <c r="G609" s="67"/>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67"/>
      <c r="G610" s="67"/>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67"/>
      <c r="G611" s="67"/>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67"/>
      <c r="G612" s="67"/>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67"/>
      <c r="G613" s="67"/>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67"/>
      <c r="G614" s="67"/>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67"/>
      <c r="G615" s="67"/>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67"/>
      <c r="G616" s="67"/>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67"/>
      <c r="G617" s="67"/>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67"/>
      <c r="G618" s="67"/>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67"/>
      <c r="G619" s="67"/>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67"/>
      <c r="G620" s="67"/>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67"/>
      <c r="G621" s="67"/>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67"/>
      <c r="G622" s="67"/>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67"/>
      <c r="G623" s="67"/>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67"/>
      <c r="G624" s="67"/>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67"/>
      <c r="G625" s="67"/>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67"/>
      <c r="G626" s="67"/>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67"/>
      <c r="G627" s="67"/>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67"/>
      <c r="G628" s="67"/>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67"/>
      <c r="G629" s="67"/>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67"/>
      <c r="G630" s="67"/>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67"/>
      <c r="G631" s="67"/>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67"/>
      <c r="G632" s="67"/>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67"/>
      <c r="G633" s="67"/>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67"/>
      <c r="G634" s="67"/>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67"/>
      <c r="G635" s="67"/>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67"/>
      <c r="G636" s="67"/>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67"/>
      <c r="G637" s="67"/>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67"/>
      <c r="G638" s="67"/>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67"/>
      <c r="G639" s="67"/>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67"/>
      <c r="G640" s="67"/>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67"/>
      <c r="G641" s="67"/>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67"/>
      <c r="G642" s="67"/>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67"/>
      <c r="G643" s="67"/>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67"/>
      <c r="G644" s="67"/>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67"/>
      <c r="G645" s="67"/>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67"/>
      <c r="G646" s="67"/>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67"/>
      <c r="G647" s="67"/>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67"/>
      <c r="G648" s="67"/>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67"/>
      <c r="G649" s="67"/>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67"/>
      <c r="G650" s="67"/>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67"/>
      <c r="G651" s="67"/>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67"/>
      <c r="G652" s="67"/>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67"/>
      <c r="G653" s="67"/>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67"/>
      <c r="G654" s="67"/>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67"/>
      <c r="G655" s="67"/>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67"/>
      <c r="G656" s="67"/>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67"/>
      <c r="G657" s="67"/>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67"/>
      <c r="G658" s="67"/>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67"/>
      <c r="G659" s="67"/>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67"/>
      <c r="G660" s="67"/>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67"/>
      <c r="G661" s="67"/>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67"/>
      <c r="G662" s="67"/>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67"/>
      <c r="G663" s="67"/>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67"/>
      <c r="G664" s="67"/>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67"/>
      <c r="G665" s="67"/>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67"/>
      <c r="G666" s="67"/>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67"/>
      <c r="G667" s="67"/>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67"/>
      <c r="G668" s="67"/>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67"/>
      <c r="G669" s="67"/>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67"/>
      <c r="G670" s="67"/>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67"/>
      <c r="G671" s="67"/>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67"/>
      <c r="G672" s="67"/>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67"/>
      <c r="G673" s="67"/>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67"/>
      <c r="G674" s="67"/>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67"/>
      <c r="G675" s="67"/>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67"/>
      <c r="G676" s="67"/>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67"/>
      <c r="G677" s="67"/>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67"/>
      <c r="G678" s="67"/>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67"/>
      <c r="G679" s="67"/>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67"/>
      <c r="G680" s="67"/>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67"/>
      <c r="G681" s="67"/>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67"/>
      <c r="G682" s="67"/>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67"/>
      <c r="G683" s="67"/>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67"/>
      <c r="G684" s="67"/>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67"/>
      <c r="G685" s="67"/>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67"/>
      <c r="G686" s="67"/>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67"/>
      <c r="G687" s="67"/>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67"/>
      <c r="G688" s="67"/>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67"/>
      <c r="G689" s="67"/>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67"/>
      <c r="G690" s="67"/>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67"/>
      <c r="G691" s="67"/>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67"/>
      <c r="G692" s="67"/>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67"/>
      <c r="G693" s="67"/>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67"/>
      <c r="G694" s="67"/>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67"/>
      <c r="G695" s="67"/>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67"/>
      <c r="G696" s="67"/>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67"/>
      <c r="G697" s="67"/>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67"/>
      <c r="G698" s="67"/>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67"/>
      <c r="G699" s="67"/>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67"/>
      <c r="G700" s="67"/>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67"/>
      <c r="G701" s="67"/>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67"/>
      <c r="G702" s="67"/>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67"/>
      <c r="G703" s="67"/>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67"/>
      <c r="G704" s="67"/>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67"/>
      <c r="G705" s="67"/>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67"/>
      <c r="G706" s="67"/>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67"/>
      <c r="G707" s="67"/>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67"/>
      <c r="G708" s="67"/>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67"/>
      <c r="G709" s="67"/>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67"/>
      <c r="G710" s="67"/>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67"/>
      <c r="G711" s="67"/>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67"/>
      <c r="G712" s="67"/>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67"/>
      <c r="G713" s="67"/>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67"/>
      <c r="G714" s="67"/>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67"/>
      <c r="G715" s="67"/>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67"/>
      <c r="G716" s="67"/>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67"/>
      <c r="G717" s="67"/>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67"/>
      <c r="G718" s="67"/>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67"/>
      <c r="G719" s="67"/>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67"/>
      <c r="G720" s="67"/>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67"/>
      <c r="G721" s="67"/>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67"/>
      <c r="G722" s="67"/>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67"/>
      <c r="G723" s="67"/>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67"/>
      <c r="G724" s="67"/>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67"/>
      <c r="G725" s="67"/>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67"/>
      <c r="G726" s="67"/>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67"/>
      <c r="G727" s="67"/>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67"/>
      <c r="G728" s="67"/>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67"/>
      <c r="G729" s="67"/>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67"/>
      <c r="G730" s="67"/>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67"/>
      <c r="G731" s="67"/>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67"/>
      <c r="G732" s="67"/>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67"/>
      <c r="G733" s="67"/>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67"/>
      <c r="G734" s="67"/>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67"/>
      <c r="G735" s="67"/>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67"/>
      <c r="G736" s="67"/>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67"/>
      <c r="G737" s="67"/>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67"/>
      <c r="G738" s="67"/>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67"/>
      <c r="G739" s="67"/>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67"/>
      <c r="G740" s="67"/>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67"/>
      <c r="G741" s="67"/>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67"/>
      <c r="G742" s="67"/>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67"/>
      <c r="G743" s="67"/>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67"/>
      <c r="G744" s="67"/>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67"/>
      <c r="G745" s="67"/>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67"/>
      <c r="G746" s="67"/>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67"/>
      <c r="G747" s="67"/>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67"/>
      <c r="G748" s="67"/>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67"/>
      <c r="G749" s="67"/>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67"/>
      <c r="G750" s="67"/>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67"/>
      <c r="G751" s="67"/>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67"/>
      <c r="G752" s="67"/>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67"/>
      <c r="G753" s="67"/>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67"/>
      <c r="G754" s="67"/>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67"/>
      <c r="G755" s="67"/>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67"/>
      <c r="G756" s="67"/>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67"/>
      <c r="G757" s="67"/>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67"/>
      <c r="G758" s="67"/>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67"/>
      <c r="G759" s="67"/>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67"/>
      <c r="G760" s="67"/>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67"/>
      <c r="G761" s="67"/>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67"/>
      <c r="G762" s="67"/>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67"/>
      <c r="G763" s="67"/>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67"/>
      <c r="G764" s="67"/>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67"/>
      <c r="G765" s="67"/>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67"/>
      <c r="G766" s="67"/>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67"/>
      <c r="G767" s="67"/>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67"/>
      <c r="G768" s="67"/>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67"/>
      <c r="G769" s="67"/>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67"/>
      <c r="G770" s="67"/>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67"/>
      <c r="G771" s="67"/>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67"/>
      <c r="G772" s="67"/>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67"/>
      <c r="G773" s="67"/>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67"/>
      <c r="G774" s="67"/>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67"/>
      <c r="G775" s="67"/>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67"/>
      <c r="G776" s="67"/>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67"/>
      <c r="G777" s="67"/>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67"/>
      <c r="G778" s="67"/>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67"/>
      <c r="G779" s="67"/>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67"/>
      <c r="G780" s="67"/>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67"/>
      <c r="G781" s="67"/>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67"/>
      <c r="G782" s="67"/>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67"/>
      <c r="G783" s="67"/>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67"/>
      <c r="G784" s="67"/>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67"/>
      <c r="G785" s="67"/>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67"/>
      <c r="G786" s="67"/>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67"/>
      <c r="G787" s="67"/>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67"/>
      <c r="G788" s="67"/>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67"/>
      <c r="G789" s="67"/>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67"/>
      <c r="G790" s="67"/>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67"/>
      <c r="G791" s="67"/>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67"/>
      <c r="G792" s="67"/>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67"/>
      <c r="G793" s="67"/>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67"/>
      <c r="G794" s="67"/>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67"/>
      <c r="G795" s="67"/>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67"/>
      <c r="G796" s="67"/>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67"/>
      <c r="G797" s="67"/>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67"/>
      <c r="G798" s="67"/>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67"/>
      <c r="G799" s="67"/>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67"/>
      <c r="G800" s="67"/>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67"/>
      <c r="G801" s="67"/>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67"/>
      <c r="G802" s="67"/>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67"/>
      <c r="G803" s="67"/>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67"/>
      <c r="G804" s="67"/>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67"/>
      <c r="G805" s="67"/>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67"/>
      <c r="G806" s="67"/>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67"/>
      <c r="G807" s="67"/>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67"/>
      <c r="G808" s="67"/>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67"/>
      <c r="G809" s="67"/>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67"/>
      <c r="G810" s="67"/>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67"/>
      <c r="G811" s="67"/>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67"/>
      <c r="G812" s="67"/>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67"/>
      <c r="G813" s="67"/>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67"/>
      <c r="G814" s="67"/>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67"/>
      <c r="G815" s="67"/>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67"/>
      <c r="G816" s="67"/>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67"/>
      <c r="G817" s="67"/>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67"/>
      <c r="G818" s="67"/>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67"/>
      <c r="G819" s="67"/>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67"/>
      <c r="G820" s="67"/>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67"/>
      <c r="G821" s="67"/>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67"/>
      <c r="G822" s="67"/>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67"/>
      <c r="G823" s="67"/>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67"/>
      <c r="G824" s="67"/>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67"/>
      <c r="G825" s="67"/>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67"/>
      <c r="G826" s="67"/>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67"/>
      <c r="G827" s="67"/>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67"/>
      <c r="G828" s="67"/>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67"/>
      <c r="G829" s="67"/>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67"/>
      <c r="G830" s="67"/>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67"/>
      <c r="G831" s="67"/>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67"/>
      <c r="G832" s="67"/>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67"/>
      <c r="G833" s="67"/>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67"/>
      <c r="G834" s="67"/>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67"/>
      <c r="G835" s="67"/>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67"/>
      <c r="G836" s="67"/>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67"/>
      <c r="G837" s="67"/>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67"/>
      <c r="G838" s="67"/>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67"/>
      <c r="G839" s="67"/>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67"/>
      <c r="G840" s="67"/>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67"/>
      <c r="G841" s="67"/>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67"/>
      <c r="G842" s="67"/>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67"/>
      <c r="G843" s="67"/>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67"/>
      <c r="G844" s="67"/>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67"/>
      <c r="G845" s="67"/>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67"/>
      <c r="G846" s="67"/>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67"/>
      <c r="G847" s="67"/>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67"/>
      <c r="G848" s="67"/>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67"/>
      <c r="G849" s="67"/>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67"/>
      <c r="G850" s="67"/>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67"/>
      <c r="G851" s="67"/>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67"/>
      <c r="G852" s="67"/>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67"/>
      <c r="G853" s="67"/>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67"/>
      <c r="G854" s="67"/>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67"/>
      <c r="G855" s="67"/>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67"/>
      <c r="G856" s="67"/>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67"/>
      <c r="G857" s="67"/>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67"/>
      <c r="G858" s="67"/>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67"/>
      <c r="G859" s="67"/>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67"/>
      <c r="G860" s="67"/>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67"/>
      <c r="G861" s="67"/>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67"/>
      <c r="G862" s="67"/>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67"/>
      <c r="G863" s="67"/>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67"/>
      <c r="G864" s="67"/>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67"/>
      <c r="G865" s="67"/>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67"/>
      <c r="G866" s="67"/>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67"/>
      <c r="G867" s="67"/>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67"/>
      <c r="G868" s="67"/>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67"/>
      <c r="G869" s="67"/>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67"/>
      <c r="G870" s="67"/>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67"/>
      <c r="G871" s="67"/>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67"/>
      <c r="G872" s="67"/>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67"/>
      <c r="G873" s="67"/>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67"/>
      <c r="G874" s="67"/>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67"/>
      <c r="G875" s="67"/>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67"/>
      <c r="G876" s="67"/>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67"/>
      <c r="G877" s="67"/>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67"/>
      <c r="G878" s="67"/>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67"/>
      <c r="G879" s="67"/>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67"/>
      <c r="G880" s="67"/>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67"/>
      <c r="G881" s="67"/>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67"/>
      <c r="G882" s="67"/>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67"/>
      <c r="G883" s="67"/>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67"/>
      <c r="G884" s="67"/>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67"/>
      <c r="G885" s="67"/>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67"/>
      <c r="G886" s="67"/>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67"/>
      <c r="G887" s="67"/>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67"/>
      <c r="G888" s="67"/>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67"/>
      <c r="G889" s="67"/>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67"/>
      <c r="G890" s="67"/>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67"/>
      <c r="G891" s="67"/>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67"/>
      <c r="G892" s="67"/>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67"/>
      <c r="G893" s="67"/>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67"/>
      <c r="G894" s="67"/>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67"/>
      <c r="G895" s="67"/>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67"/>
      <c r="G896" s="67"/>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67"/>
      <c r="G897" s="67"/>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67"/>
      <c r="G898" s="67"/>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67"/>
      <c r="G899" s="67"/>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67"/>
      <c r="G900" s="67"/>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67"/>
      <c r="G901" s="67"/>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67"/>
      <c r="G902" s="67"/>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67"/>
      <c r="G903" s="67"/>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67"/>
      <c r="G904" s="67"/>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67"/>
      <c r="G905" s="67"/>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67"/>
      <c r="G906" s="67"/>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67"/>
      <c r="G907" s="67"/>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67"/>
      <c r="G908" s="67"/>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67"/>
      <c r="G909" s="67"/>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67"/>
      <c r="G910" s="67"/>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67"/>
      <c r="G911" s="67"/>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67"/>
      <c r="G912" s="67"/>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67"/>
      <c r="G913" s="67"/>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67"/>
      <c r="G914" s="67"/>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67"/>
      <c r="G915" s="67"/>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67"/>
      <c r="G916" s="67"/>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67"/>
      <c r="G917" s="67"/>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67"/>
      <c r="G918" s="67"/>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67"/>
      <c r="G919" s="67"/>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67"/>
      <c r="G920" s="67"/>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67"/>
      <c r="G921" s="67"/>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67"/>
      <c r="G922" s="67"/>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67"/>
      <c r="G923" s="67"/>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67"/>
      <c r="G924" s="67"/>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67"/>
      <c r="G925" s="67"/>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67"/>
      <c r="G926" s="67"/>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67"/>
      <c r="G927" s="67"/>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67"/>
      <c r="G928" s="67"/>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67"/>
      <c r="G929" s="67"/>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67"/>
      <c r="G930" s="67"/>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67"/>
      <c r="G931" s="67"/>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67"/>
      <c r="G932" s="67"/>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67"/>
      <c r="G933" s="67"/>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67"/>
      <c r="G934" s="67"/>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67"/>
      <c r="G935" s="67"/>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67"/>
      <c r="G936" s="67"/>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67"/>
      <c r="G937" s="67"/>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67"/>
      <c r="G938" s="67"/>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67"/>
      <c r="G939" s="67"/>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67"/>
      <c r="G940" s="67"/>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67"/>
      <c r="G941" s="67"/>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67"/>
      <c r="G942" s="67"/>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67"/>
      <c r="G943" s="67"/>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67"/>
      <c r="G944" s="67"/>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67"/>
      <c r="G945" s="67"/>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67"/>
      <c r="G946" s="67"/>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67"/>
      <c r="G947" s="67"/>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67"/>
      <c r="G948" s="67"/>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67"/>
      <c r="G949" s="67"/>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67"/>
      <c r="G950" s="67"/>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67"/>
      <c r="G951" s="67"/>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67"/>
      <c r="G952" s="67"/>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67"/>
      <c r="G953" s="67"/>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67"/>
      <c r="G954" s="67"/>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67"/>
      <c r="G955" s="67"/>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67"/>
      <c r="G956" s="67"/>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67"/>
      <c r="G957" s="67"/>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67"/>
      <c r="G958" s="67"/>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67"/>
      <c r="G959" s="67"/>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67"/>
      <c r="G960" s="67"/>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67"/>
      <c r="G961" s="67"/>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67"/>
      <c r="G962" s="67"/>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67"/>
      <c r="G963" s="67"/>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67"/>
      <c r="G964" s="67"/>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67"/>
      <c r="G965" s="67"/>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67"/>
      <c r="G966" s="67"/>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67"/>
      <c r="G967" s="67"/>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67"/>
      <c r="G968" s="67"/>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67"/>
      <c r="G969" s="67"/>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67"/>
      <c r="G970" s="67"/>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67"/>
      <c r="G971" s="67"/>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67"/>
      <c r="G972" s="67"/>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67"/>
      <c r="G973" s="67"/>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67"/>
      <c r="G974" s="67"/>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67"/>
      <c r="G975" s="67"/>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67"/>
      <c r="G976" s="67"/>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67"/>
      <c r="G977" s="67"/>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67"/>
      <c r="G978" s="67"/>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67"/>
      <c r="G979" s="67"/>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67"/>
      <c r="G980" s="67"/>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67"/>
      <c r="G981" s="67"/>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67"/>
      <c r="G982" s="67"/>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67"/>
      <c r="G983" s="67"/>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67"/>
      <c r="G984" s="67"/>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67"/>
      <c r="G985" s="67"/>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67"/>
      <c r="G986" s="67"/>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67"/>
      <c r="G987" s="67"/>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67"/>
      <c r="G988" s="67"/>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67"/>
      <c r="G989" s="67"/>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67"/>
      <c r="G990" s="67"/>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67"/>
      <c r="G991" s="67"/>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67"/>
      <c r="G992" s="67"/>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67"/>
      <c r="G993" s="67"/>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67"/>
      <c r="G994" s="67"/>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67"/>
      <c r="G995" s="67"/>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67"/>
      <c r="G996" s="67"/>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67"/>
      <c r="G997" s="67"/>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67"/>
      <c r="G998" s="67"/>
      <c r="H998" s="56"/>
      <c r="I998" s="56"/>
      <c r="J998" s="56"/>
      <c r="K998" s="56"/>
      <c r="L998" s="56"/>
      <c r="M998" s="56"/>
      <c r="N998" s="56"/>
      <c r="O998" s="56"/>
      <c r="P998" s="56"/>
      <c r="Q998" s="56"/>
      <c r="R998" s="56"/>
      <c r="S998" s="56"/>
      <c r="T998" s="56"/>
      <c r="U998" s="56"/>
      <c r="V998" s="56"/>
      <c r="W998" s="56"/>
      <c r="X998" s="56"/>
      <c r="Y998" s="56"/>
      <c r="Z998" s="56"/>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8.38"/>
  </cols>
  <sheetData>
    <row r="1">
      <c r="A1" s="53" t="s">
        <v>422</v>
      </c>
      <c r="B1" s="53" t="s">
        <v>423</v>
      </c>
      <c r="C1" s="54" t="s">
        <v>503</v>
      </c>
    </row>
    <row r="2">
      <c r="A2" s="59" t="s">
        <v>504</v>
      </c>
      <c r="B2" s="59" t="s">
        <v>427</v>
      </c>
      <c r="C2" s="60" t="s">
        <v>1018</v>
      </c>
    </row>
    <row r="3">
      <c r="A3" s="61"/>
      <c r="B3" s="59" t="s">
        <v>430</v>
      </c>
      <c r="C3" s="60" t="s">
        <v>1019</v>
      </c>
    </row>
    <row r="4">
      <c r="A4" s="59" t="s">
        <v>507</v>
      </c>
      <c r="B4" s="59" t="s">
        <v>508</v>
      </c>
      <c r="C4" s="60" t="s">
        <v>1020</v>
      </c>
    </row>
    <row r="5">
      <c r="A5" s="61"/>
      <c r="B5" s="59" t="s">
        <v>436</v>
      </c>
      <c r="C5" s="60" t="s">
        <v>1021</v>
      </c>
    </row>
    <row r="6">
      <c r="A6" s="59" t="s">
        <v>511</v>
      </c>
      <c r="B6" s="59" t="s">
        <v>440</v>
      </c>
      <c r="C6" s="60" t="s">
        <v>1022</v>
      </c>
    </row>
    <row r="7">
      <c r="A7" s="59" t="s">
        <v>443</v>
      </c>
      <c r="B7" s="59" t="s">
        <v>444</v>
      </c>
      <c r="C7" s="60" t="s">
        <v>1023</v>
      </c>
    </row>
    <row r="8">
      <c r="A8" s="61"/>
      <c r="B8" s="59" t="s">
        <v>508</v>
      </c>
      <c r="C8" s="60" t="s">
        <v>1024</v>
      </c>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46.63"/>
    <col customWidth="1" min="4" max="4" width="82.88"/>
    <col customWidth="1" min="5" max="5" width="85.63"/>
  </cols>
  <sheetData>
    <row r="1" ht="57.0" customHeight="1">
      <c r="A1" s="53" t="s">
        <v>422</v>
      </c>
      <c r="B1" s="53" t="s">
        <v>466</v>
      </c>
      <c r="C1" s="54" t="s">
        <v>467</v>
      </c>
      <c r="D1" s="54" t="s">
        <v>468</v>
      </c>
      <c r="E1" s="54" t="s">
        <v>469</v>
      </c>
      <c r="F1" s="55"/>
      <c r="G1" s="55"/>
      <c r="H1" s="55"/>
      <c r="I1" s="55"/>
      <c r="J1" s="55"/>
      <c r="K1" s="55"/>
      <c r="L1" s="55"/>
      <c r="M1" s="55"/>
      <c r="N1" s="55"/>
      <c r="O1" s="55"/>
      <c r="P1" s="55"/>
      <c r="Q1" s="55"/>
      <c r="R1" s="55"/>
      <c r="S1" s="55"/>
      <c r="T1" s="55"/>
      <c r="U1" s="55"/>
      <c r="V1" s="55"/>
      <c r="W1" s="55"/>
      <c r="X1" s="55"/>
      <c r="Y1" s="55"/>
      <c r="Z1" s="56"/>
    </row>
    <row r="2">
      <c r="A2" s="36" t="s">
        <v>472</v>
      </c>
      <c r="B2" s="36" t="s">
        <v>473</v>
      </c>
      <c r="C2" s="38" t="s">
        <v>1025</v>
      </c>
      <c r="D2" s="37" t="s">
        <v>1026</v>
      </c>
      <c r="E2" s="37" t="s">
        <v>1027</v>
      </c>
      <c r="F2" s="57"/>
      <c r="G2" s="57"/>
      <c r="H2" s="57"/>
      <c r="I2" s="57"/>
      <c r="J2" s="57"/>
      <c r="K2" s="57"/>
      <c r="L2" s="57"/>
      <c r="M2" s="57"/>
      <c r="N2" s="57"/>
      <c r="O2" s="57"/>
      <c r="P2" s="57"/>
      <c r="Q2" s="57"/>
      <c r="R2" s="57"/>
      <c r="S2" s="57"/>
      <c r="T2" s="57"/>
      <c r="U2" s="57"/>
      <c r="V2" s="57"/>
      <c r="W2" s="57"/>
      <c r="X2" s="57"/>
      <c r="Y2" s="57"/>
      <c r="Z2" s="57"/>
    </row>
    <row r="3" ht="52.5" customHeight="1">
      <c r="A3" s="40"/>
      <c r="B3" s="36" t="s">
        <v>479</v>
      </c>
      <c r="C3" s="38" t="s">
        <v>1028</v>
      </c>
      <c r="D3" s="37" t="s">
        <v>1029</v>
      </c>
      <c r="E3" s="37" t="s">
        <v>1030</v>
      </c>
      <c r="F3" s="57"/>
      <c r="G3" s="57"/>
      <c r="H3" s="57"/>
      <c r="I3" s="57"/>
      <c r="J3" s="57"/>
      <c r="K3" s="57"/>
      <c r="L3" s="57"/>
      <c r="M3" s="57"/>
      <c r="N3" s="57"/>
      <c r="O3" s="57"/>
      <c r="P3" s="57"/>
      <c r="Q3" s="57"/>
      <c r="R3" s="57"/>
      <c r="S3" s="57"/>
      <c r="T3" s="57"/>
      <c r="U3" s="57"/>
      <c r="V3" s="57"/>
      <c r="W3" s="57"/>
      <c r="X3" s="57"/>
      <c r="Y3" s="57"/>
      <c r="Z3" s="57"/>
    </row>
    <row r="4" ht="150.0" customHeight="1">
      <c r="A4" s="36"/>
      <c r="B4" s="36" t="s">
        <v>485</v>
      </c>
      <c r="C4" s="38" t="s">
        <v>1031</v>
      </c>
      <c r="D4" s="37" t="s">
        <v>1032</v>
      </c>
      <c r="E4" s="37" t="s">
        <v>1033</v>
      </c>
      <c r="F4" s="57"/>
      <c r="G4" s="57"/>
      <c r="H4" s="57"/>
      <c r="I4" s="57"/>
      <c r="J4" s="57"/>
      <c r="K4" s="57"/>
      <c r="L4" s="57"/>
      <c r="M4" s="57"/>
      <c r="N4" s="57"/>
      <c r="O4" s="57"/>
      <c r="P4" s="57"/>
      <c r="Q4" s="57"/>
      <c r="R4" s="57"/>
      <c r="S4" s="57"/>
      <c r="T4" s="57"/>
      <c r="U4" s="57"/>
      <c r="V4" s="57"/>
      <c r="W4" s="57"/>
      <c r="X4" s="57"/>
      <c r="Y4" s="57"/>
      <c r="Z4" s="57"/>
    </row>
    <row r="5">
      <c r="A5" s="36" t="s">
        <v>443</v>
      </c>
      <c r="B5" s="36" t="s">
        <v>491</v>
      </c>
      <c r="C5" s="38" t="s">
        <v>1034</v>
      </c>
      <c r="D5" s="37" t="s">
        <v>1035</v>
      </c>
      <c r="E5" s="37" t="s">
        <v>1036</v>
      </c>
      <c r="F5" s="57"/>
      <c r="G5" s="57"/>
      <c r="H5" s="57"/>
      <c r="I5" s="57"/>
      <c r="J5" s="57"/>
      <c r="K5" s="57"/>
      <c r="L5" s="57"/>
      <c r="M5" s="57"/>
      <c r="N5" s="57"/>
      <c r="O5" s="57"/>
      <c r="P5" s="57"/>
      <c r="Q5" s="57"/>
      <c r="R5" s="57"/>
      <c r="S5" s="57"/>
      <c r="T5" s="57"/>
      <c r="U5" s="57"/>
      <c r="V5" s="57"/>
      <c r="W5" s="57"/>
      <c r="X5" s="57"/>
      <c r="Y5" s="57"/>
      <c r="Z5" s="57"/>
    </row>
    <row r="6">
      <c r="A6" s="37"/>
      <c r="B6" s="36" t="s">
        <v>497</v>
      </c>
      <c r="C6" s="100" t="s">
        <v>1037</v>
      </c>
      <c r="D6" s="37" t="s">
        <v>1038</v>
      </c>
      <c r="E6" s="37" t="s">
        <v>1039</v>
      </c>
      <c r="F6" s="57"/>
      <c r="G6" s="57"/>
      <c r="H6" s="57"/>
      <c r="I6" s="57"/>
      <c r="J6" s="57"/>
      <c r="K6" s="57"/>
      <c r="L6" s="57"/>
      <c r="M6" s="57"/>
      <c r="N6" s="57"/>
      <c r="O6" s="57"/>
      <c r="P6" s="57"/>
      <c r="Q6" s="57"/>
      <c r="R6" s="57"/>
      <c r="S6" s="57"/>
      <c r="T6" s="57"/>
      <c r="U6" s="57"/>
      <c r="V6" s="57"/>
      <c r="W6" s="57"/>
      <c r="X6" s="57"/>
      <c r="Y6" s="57"/>
      <c r="Z6" s="57"/>
    </row>
    <row r="7">
      <c r="A7" s="56"/>
      <c r="B7" s="56"/>
      <c r="C7" s="56"/>
      <c r="D7" s="56"/>
      <c r="E7" s="56"/>
      <c r="F7" s="56"/>
      <c r="G7" s="56"/>
      <c r="H7" s="56"/>
      <c r="I7" s="56"/>
      <c r="J7" s="56"/>
      <c r="K7" s="56"/>
      <c r="L7" s="56"/>
      <c r="M7" s="56"/>
      <c r="N7" s="56"/>
      <c r="O7" s="56"/>
      <c r="P7" s="56"/>
      <c r="Q7" s="56"/>
      <c r="R7" s="56"/>
      <c r="S7" s="56"/>
      <c r="T7" s="56"/>
      <c r="U7" s="56"/>
      <c r="V7" s="56"/>
      <c r="W7" s="56"/>
      <c r="X7" s="56"/>
      <c r="Y7" s="56"/>
      <c r="Z7" s="56"/>
    </row>
    <row r="8">
      <c r="A8" s="56"/>
      <c r="B8" s="56"/>
      <c r="C8" s="56"/>
      <c r="D8" s="56"/>
      <c r="E8" s="56"/>
      <c r="F8" s="56"/>
      <c r="G8" s="56"/>
      <c r="H8" s="56"/>
      <c r="I8" s="56"/>
      <c r="J8" s="56"/>
      <c r="K8" s="56"/>
      <c r="L8" s="56"/>
      <c r="M8" s="56"/>
      <c r="N8" s="56"/>
      <c r="O8" s="56"/>
      <c r="P8" s="56"/>
      <c r="Q8" s="56"/>
      <c r="R8" s="56"/>
      <c r="S8" s="56"/>
      <c r="T8" s="56"/>
      <c r="U8" s="56"/>
      <c r="V8" s="56"/>
      <c r="W8" s="56"/>
      <c r="X8" s="56"/>
      <c r="Y8" s="56"/>
      <c r="Z8" s="56"/>
    </row>
    <row r="9">
      <c r="A9" s="56"/>
      <c r="B9" s="56"/>
      <c r="C9" s="56"/>
      <c r="D9" s="56"/>
      <c r="E9" s="56"/>
      <c r="F9" s="56"/>
      <c r="G9" s="56"/>
      <c r="H9" s="56"/>
      <c r="I9" s="56"/>
      <c r="J9" s="56"/>
      <c r="K9" s="56"/>
      <c r="L9" s="56"/>
      <c r="M9" s="56"/>
      <c r="N9" s="56"/>
      <c r="O9" s="56"/>
      <c r="P9" s="56"/>
      <c r="Q9" s="56"/>
      <c r="R9" s="56"/>
      <c r="S9" s="56"/>
      <c r="T9" s="56"/>
      <c r="U9" s="56"/>
      <c r="V9" s="56"/>
      <c r="W9" s="56"/>
      <c r="X9" s="56"/>
      <c r="Y9" s="56"/>
      <c r="Z9" s="56"/>
    </row>
    <row r="10">
      <c r="D10" s="56"/>
      <c r="E10" s="56"/>
      <c r="F10" s="56"/>
      <c r="G10" s="56"/>
      <c r="H10" s="56"/>
      <c r="I10" s="56"/>
      <c r="J10" s="56"/>
      <c r="K10" s="56"/>
      <c r="L10" s="56"/>
      <c r="M10" s="56"/>
      <c r="N10" s="56"/>
      <c r="O10" s="56"/>
      <c r="P10" s="56"/>
      <c r="Q10" s="56"/>
      <c r="R10" s="56"/>
      <c r="S10" s="56"/>
      <c r="T10" s="56"/>
      <c r="U10" s="56"/>
      <c r="V10" s="56"/>
      <c r="W10" s="56"/>
      <c r="X10" s="56"/>
      <c r="Y10" s="56"/>
      <c r="Z10" s="56"/>
    </row>
    <row r="11">
      <c r="D11" s="56"/>
      <c r="E11" s="56"/>
      <c r="F11" s="56"/>
      <c r="G11" s="56"/>
      <c r="H11" s="56"/>
      <c r="I11" s="56"/>
      <c r="J11" s="56"/>
      <c r="K11" s="56"/>
      <c r="L11" s="56"/>
      <c r="M11" s="56"/>
      <c r="N11" s="56"/>
      <c r="O11" s="56"/>
      <c r="P11" s="56"/>
      <c r="Q11" s="56"/>
      <c r="R11" s="56"/>
      <c r="S11" s="56"/>
      <c r="T11" s="56"/>
      <c r="U11" s="56"/>
      <c r="V11" s="56"/>
      <c r="W11" s="56"/>
      <c r="X11" s="56"/>
      <c r="Y11" s="56"/>
      <c r="Z11" s="56"/>
    </row>
    <row r="12">
      <c r="D12" s="56"/>
      <c r="E12" s="56"/>
      <c r="F12" s="57"/>
      <c r="G12" s="57"/>
      <c r="H12" s="57"/>
      <c r="I12" s="57"/>
      <c r="J12" s="57"/>
      <c r="K12" s="57"/>
      <c r="L12" s="57"/>
      <c r="M12" s="57"/>
      <c r="N12" s="57"/>
      <c r="O12" s="57"/>
      <c r="P12" s="57"/>
      <c r="Q12" s="57"/>
      <c r="R12" s="57"/>
      <c r="S12" s="57"/>
      <c r="T12" s="57"/>
      <c r="U12" s="57"/>
      <c r="V12" s="57"/>
      <c r="W12" s="57"/>
      <c r="X12" s="57"/>
      <c r="Y12" s="57"/>
      <c r="Z12" s="56"/>
    </row>
    <row r="13">
      <c r="D13" s="56"/>
      <c r="E13" s="56"/>
      <c r="F13" s="56"/>
      <c r="G13" s="56"/>
      <c r="H13" s="56"/>
      <c r="I13" s="56"/>
      <c r="J13" s="56"/>
      <c r="K13" s="56"/>
      <c r="L13" s="56"/>
      <c r="M13" s="56"/>
      <c r="N13" s="56"/>
      <c r="O13" s="56"/>
      <c r="P13" s="56"/>
      <c r="Q13" s="56"/>
      <c r="R13" s="56"/>
      <c r="S13" s="56"/>
      <c r="T13" s="56"/>
      <c r="U13" s="56"/>
      <c r="V13" s="56"/>
      <c r="W13" s="56"/>
      <c r="X13" s="56"/>
      <c r="Y13" s="56"/>
      <c r="Z13" s="56"/>
    </row>
    <row r="14">
      <c r="D14" s="56"/>
      <c r="E14" s="56"/>
      <c r="F14" s="56"/>
      <c r="G14" s="56"/>
      <c r="H14" s="56"/>
      <c r="I14" s="56"/>
      <c r="J14" s="56"/>
      <c r="K14" s="56"/>
      <c r="L14" s="56"/>
      <c r="M14" s="56"/>
      <c r="N14" s="56"/>
      <c r="O14" s="56"/>
      <c r="P14" s="56"/>
      <c r="Q14" s="56"/>
      <c r="R14" s="56"/>
      <c r="S14" s="56"/>
      <c r="T14" s="56"/>
      <c r="U14" s="56"/>
      <c r="V14" s="56"/>
      <c r="W14" s="56"/>
      <c r="X14" s="56"/>
      <c r="Y14" s="56"/>
      <c r="Z14" s="56"/>
    </row>
    <row r="15">
      <c r="D15" s="56"/>
      <c r="E15" s="56"/>
      <c r="F15" s="56"/>
      <c r="G15" s="56"/>
      <c r="H15" s="56"/>
      <c r="I15" s="56"/>
      <c r="J15" s="56"/>
      <c r="K15" s="56"/>
      <c r="L15" s="56"/>
      <c r="M15" s="56"/>
      <c r="N15" s="56"/>
      <c r="O15" s="56"/>
      <c r="P15" s="56"/>
      <c r="Q15" s="56"/>
      <c r="R15" s="56"/>
      <c r="S15" s="56"/>
      <c r="T15" s="56"/>
      <c r="U15" s="56"/>
      <c r="V15" s="56"/>
      <c r="W15" s="56"/>
      <c r="X15" s="56"/>
      <c r="Y15" s="56"/>
      <c r="Z15" s="56"/>
    </row>
    <row r="16">
      <c r="D16" s="56"/>
      <c r="E16" s="56"/>
      <c r="F16" s="56"/>
      <c r="G16" s="56"/>
      <c r="H16" s="56"/>
      <c r="I16" s="56"/>
      <c r="J16" s="56"/>
      <c r="K16" s="56"/>
      <c r="L16" s="56"/>
      <c r="M16" s="56"/>
      <c r="N16" s="56"/>
      <c r="O16" s="56"/>
      <c r="P16" s="56"/>
      <c r="Q16" s="56"/>
      <c r="R16" s="56"/>
      <c r="S16" s="56"/>
      <c r="T16" s="56"/>
      <c r="U16" s="56"/>
      <c r="V16" s="56"/>
      <c r="W16" s="56"/>
      <c r="X16" s="56"/>
      <c r="Y16" s="56"/>
      <c r="Z16" s="56"/>
    </row>
    <row r="17">
      <c r="D17" s="56"/>
      <c r="E17" s="56"/>
      <c r="F17" s="56"/>
      <c r="G17" s="56"/>
      <c r="H17" s="56"/>
      <c r="I17" s="56"/>
      <c r="J17" s="56"/>
      <c r="K17" s="56"/>
      <c r="L17" s="56"/>
      <c r="M17" s="56"/>
      <c r="N17" s="56"/>
      <c r="O17" s="56"/>
      <c r="P17" s="56"/>
      <c r="Q17" s="56"/>
      <c r="R17" s="56"/>
      <c r="S17" s="56"/>
      <c r="T17" s="56"/>
      <c r="U17" s="56"/>
      <c r="V17" s="56"/>
      <c r="W17" s="56"/>
      <c r="X17" s="56"/>
      <c r="Y17" s="56"/>
      <c r="Z17" s="56"/>
    </row>
    <row r="18">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2.38"/>
  </cols>
  <sheetData>
    <row r="1">
      <c r="A1" s="53" t="s">
        <v>422</v>
      </c>
      <c r="B1" s="53" t="s">
        <v>423</v>
      </c>
      <c r="C1" s="54" t="s">
        <v>503</v>
      </c>
    </row>
    <row r="2">
      <c r="A2" s="59" t="s">
        <v>504</v>
      </c>
      <c r="B2" s="59" t="s">
        <v>427</v>
      </c>
      <c r="C2" s="60" t="s">
        <v>1040</v>
      </c>
    </row>
    <row r="3">
      <c r="A3" s="61"/>
      <c r="B3" s="59" t="s">
        <v>430</v>
      </c>
      <c r="C3" s="60" t="s">
        <v>1041</v>
      </c>
    </row>
    <row r="4">
      <c r="A4" s="59" t="s">
        <v>507</v>
      </c>
      <c r="B4" s="59" t="s">
        <v>508</v>
      </c>
      <c r="C4" s="60" t="s">
        <v>1042</v>
      </c>
    </row>
    <row r="5">
      <c r="A5" s="61"/>
      <c r="B5" s="59" t="s">
        <v>436</v>
      </c>
      <c r="C5" s="60" t="s">
        <v>1043</v>
      </c>
    </row>
    <row r="6">
      <c r="A6" s="59" t="s">
        <v>511</v>
      </c>
      <c r="B6" s="59" t="s">
        <v>440</v>
      </c>
      <c r="C6" s="60" t="s">
        <v>1044</v>
      </c>
    </row>
    <row r="7">
      <c r="A7" s="59" t="s">
        <v>443</v>
      </c>
      <c r="B7" s="59" t="s">
        <v>444</v>
      </c>
      <c r="C7" s="60" t="s">
        <v>1045</v>
      </c>
    </row>
    <row r="8">
      <c r="A8" s="61"/>
      <c r="B8" s="59" t="s">
        <v>508</v>
      </c>
      <c r="C8" s="60" t="s">
        <v>1046</v>
      </c>
    </row>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27.88"/>
    <col customWidth="1" min="3" max="3" width="106.63"/>
    <col customWidth="1" min="4" max="4" width="68.75"/>
    <col customWidth="1" min="5" max="5" width="61.25"/>
  </cols>
  <sheetData>
    <row r="1" ht="30.75" customHeight="1">
      <c r="A1" s="53" t="s">
        <v>422</v>
      </c>
      <c r="B1" s="53" t="s">
        <v>466</v>
      </c>
      <c r="C1" s="54" t="s">
        <v>467</v>
      </c>
      <c r="D1" s="54" t="s">
        <v>468</v>
      </c>
      <c r="E1" s="54" t="s">
        <v>469</v>
      </c>
      <c r="F1" s="55"/>
      <c r="G1" s="55"/>
      <c r="H1" s="55"/>
      <c r="I1" s="55"/>
      <c r="J1" s="55"/>
      <c r="K1" s="55"/>
      <c r="L1" s="55"/>
      <c r="M1" s="55"/>
      <c r="N1" s="55"/>
      <c r="O1" s="55"/>
      <c r="P1" s="55"/>
      <c r="Q1" s="55"/>
      <c r="R1" s="55"/>
      <c r="S1" s="55"/>
      <c r="T1" s="55"/>
      <c r="U1" s="55"/>
      <c r="V1" s="55"/>
      <c r="W1" s="55"/>
      <c r="X1" s="55"/>
      <c r="Y1" s="55"/>
      <c r="Z1" s="56"/>
    </row>
    <row r="2" ht="69.0" customHeight="1">
      <c r="A2" s="101" t="s">
        <v>472</v>
      </c>
      <c r="B2" s="101" t="s">
        <v>473</v>
      </c>
      <c r="C2" s="102" t="s">
        <v>1047</v>
      </c>
      <c r="D2" s="103" t="s">
        <v>1048</v>
      </c>
      <c r="E2" s="104" t="s">
        <v>1049</v>
      </c>
      <c r="F2" s="105"/>
      <c r="G2" s="105"/>
      <c r="H2" s="105"/>
      <c r="I2" s="105"/>
      <c r="J2" s="105"/>
      <c r="K2" s="105"/>
      <c r="L2" s="105"/>
      <c r="M2" s="105"/>
      <c r="N2" s="105"/>
      <c r="O2" s="105"/>
      <c r="P2" s="105"/>
      <c r="Q2" s="105"/>
      <c r="R2" s="105"/>
      <c r="S2" s="105"/>
      <c r="T2" s="105"/>
      <c r="U2" s="105"/>
      <c r="V2" s="105"/>
      <c r="W2" s="105"/>
      <c r="X2" s="105"/>
      <c r="Y2" s="105"/>
      <c r="Z2" s="105"/>
    </row>
    <row r="3">
      <c r="A3" s="106"/>
      <c r="B3" s="101" t="s">
        <v>479</v>
      </c>
      <c r="C3" s="103" t="s">
        <v>1050</v>
      </c>
      <c r="D3" s="104" t="s">
        <v>1051</v>
      </c>
      <c r="E3" s="104" t="s">
        <v>1052</v>
      </c>
      <c r="F3" s="105"/>
      <c r="G3" s="105"/>
      <c r="H3" s="105"/>
      <c r="I3" s="105"/>
      <c r="J3" s="105"/>
      <c r="K3" s="105"/>
      <c r="L3" s="105"/>
      <c r="M3" s="105"/>
      <c r="N3" s="105"/>
      <c r="O3" s="105"/>
      <c r="P3" s="105"/>
      <c r="Q3" s="105"/>
      <c r="R3" s="105"/>
      <c r="S3" s="105"/>
      <c r="T3" s="105"/>
      <c r="U3" s="105"/>
      <c r="V3" s="105"/>
      <c r="W3" s="105"/>
      <c r="X3" s="105"/>
      <c r="Y3" s="105"/>
      <c r="Z3" s="105"/>
    </row>
    <row r="4" ht="157.5" customHeight="1">
      <c r="A4" s="101"/>
      <c r="B4" s="101" t="s">
        <v>485</v>
      </c>
      <c r="C4" s="103" t="s">
        <v>1053</v>
      </c>
      <c r="D4" s="103" t="s">
        <v>1054</v>
      </c>
      <c r="E4" s="103" t="s">
        <v>1055</v>
      </c>
      <c r="F4" s="105"/>
      <c r="G4" s="105"/>
      <c r="H4" s="105"/>
      <c r="I4" s="105"/>
      <c r="J4" s="105"/>
      <c r="K4" s="105"/>
      <c r="L4" s="105"/>
      <c r="M4" s="105"/>
      <c r="N4" s="105"/>
      <c r="O4" s="105"/>
      <c r="P4" s="105"/>
      <c r="Q4" s="105"/>
      <c r="R4" s="105"/>
      <c r="S4" s="105"/>
      <c r="T4" s="105"/>
      <c r="U4" s="105"/>
      <c r="V4" s="105"/>
      <c r="W4" s="105"/>
      <c r="X4" s="105"/>
      <c r="Y4" s="105"/>
      <c r="Z4" s="105"/>
    </row>
    <row r="5" ht="90.75" customHeight="1">
      <c r="A5" s="101" t="s">
        <v>443</v>
      </c>
      <c r="B5" s="101" t="s">
        <v>491</v>
      </c>
      <c r="C5" s="103" t="s">
        <v>1056</v>
      </c>
      <c r="D5" s="104" t="s">
        <v>1057</v>
      </c>
      <c r="E5" s="104" t="s">
        <v>1058</v>
      </c>
      <c r="F5" s="105"/>
      <c r="G5" s="105"/>
      <c r="H5" s="105"/>
      <c r="I5" s="105"/>
      <c r="J5" s="105"/>
      <c r="K5" s="105"/>
      <c r="L5" s="105"/>
      <c r="M5" s="105"/>
      <c r="N5" s="105"/>
      <c r="O5" s="105"/>
      <c r="P5" s="105"/>
      <c r="Q5" s="105"/>
      <c r="R5" s="105"/>
      <c r="S5" s="105"/>
      <c r="T5" s="105"/>
      <c r="U5" s="105"/>
      <c r="V5" s="105"/>
      <c r="W5" s="105"/>
      <c r="X5" s="105"/>
      <c r="Y5" s="105"/>
      <c r="Z5" s="105"/>
    </row>
    <row r="6">
      <c r="A6" s="104"/>
      <c r="B6" s="101" t="s">
        <v>497</v>
      </c>
      <c r="C6" s="103" t="s">
        <v>1059</v>
      </c>
      <c r="D6" s="104" t="s">
        <v>1060</v>
      </c>
      <c r="E6" s="104" t="s">
        <v>1061</v>
      </c>
      <c r="F6" s="105"/>
      <c r="G6" s="105"/>
      <c r="H6" s="105"/>
      <c r="I6" s="105"/>
      <c r="J6" s="105"/>
      <c r="K6" s="105"/>
      <c r="L6" s="105"/>
      <c r="M6" s="105"/>
      <c r="N6" s="105"/>
      <c r="O6" s="105"/>
      <c r="P6" s="105"/>
      <c r="Q6" s="105"/>
      <c r="R6" s="105"/>
      <c r="S6" s="105"/>
      <c r="T6" s="105"/>
      <c r="U6" s="105"/>
      <c r="V6" s="105"/>
      <c r="W6" s="105"/>
      <c r="X6" s="105"/>
      <c r="Y6" s="105"/>
      <c r="Z6" s="105"/>
    </row>
    <row r="7" ht="60.0" customHeight="1">
      <c r="A7" s="101" t="s">
        <v>1062</v>
      </c>
      <c r="B7" s="107" t="s">
        <v>1063</v>
      </c>
      <c r="C7" s="31"/>
      <c r="D7" s="31"/>
      <c r="E7" s="32"/>
      <c r="F7" s="105"/>
      <c r="G7" s="105"/>
      <c r="H7" s="105"/>
      <c r="I7" s="105"/>
      <c r="J7" s="105"/>
      <c r="K7" s="105"/>
      <c r="L7" s="105"/>
      <c r="M7" s="105"/>
      <c r="N7" s="105"/>
      <c r="O7" s="105"/>
      <c r="P7" s="105"/>
      <c r="Q7" s="105"/>
      <c r="R7" s="105"/>
      <c r="S7" s="105"/>
      <c r="T7" s="105"/>
      <c r="U7" s="105"/>
      <c r="V7" s="105"/>
      <c r="W7" s="105"/>
      <c r="X7" s="105"/>
      <c r="Y7" s="105"/>
      <c r="Z7" s="105"/>
    </row>
    <row r="8">
      <c r="A8" s="56"/>
      <c r="B8" s="56"/>
      <c r="C8" s="56"/>
      <c r="D8" s="56"/>
      <c r="E8" s="56"/>
      <c r="F8" s="56"/>
      <c r="G8" s="56"/>
      <c r="H8" s="56"/>
      <c r="I8" s="56"/>
      <c r="J8" s="56"/>
      <c r="K8" s="56"/>
      <c r="L8" s="56"/>
      <c r="M8" s="56"/>
      <c r="N8" s="56"/>
      <c r="O8" s="56"/>
      <c r="P8" s="56"/>
      <c r="Q8" s="56"/>
      <c r="R8" s="56"/>
      <c r="S8" s="56"/>
      <c r="T8" s="56"/>
      <c r="U8" s="56"/>
      <c r="V8" s="56"/>
      <c r="W8" s="56"/>
      <c r="X8" s="56"/>
      <c r="Y8" s="56"/>
      <c r="Z8" s="56"/>
    </row>
    <row r="9">
      <c r="A9" s="56"/>
      <c r="B9" s="56"/>
      <c r="C9" s="56"/>
      <c r="D9" s="56"/>
      <c r="E9" s="56"/>
      <c r="F9" s="56"/>
      <c r="G9" s="56"/>
      <c r="H9" s="56"/>
      <c r="I9" s="56"/>
      <c r="J9" s="56"/>
      <c r="K9" s="56"/>
      <c r="L9" s="56"/>
      <c r="M9" s="56"/>
      <c r="N9" s="56"/>
      <c r="O9" s="56"/>
      <c r="P9" s="56"/>
      <c r="Q9" s="56"/>
      <c r="R9" s="56"/>
      <c r="S9" s="56"/>
      <c r="T9" s="56"/>
      <c r="U9" s="56"/>
      <c r="V9" s="56"/>
      <c r="W9" s="56"/>
      <c r="X9" s="56"/>
      <c r="Y9" s="56"/>
      <c r="Z9" s="56"/>
    </row>
    <row r="10">
      <c r="A10" s="56"/>
      <c r="B10" s="56"/>
      <c r="C10" s="56"/>
      <c r="D10" s="56"/>
      <c r="E10" s="56"/>
      <c r="F10" s="56"/>
      <c r="G10" s="56"/>
      <c r="H10" s="56"/>
      <c r="I10" s="56"/>
      <c r="J10" s="56"/>
      <c r="K10" s="56"/>
      <c r="L10" s="56"/>
      <c r="M10" s="56"/>
      <c r="N10" s="56"/>
      <c r="O10" s="56"/>
      <c r="P10" s="56"/>
      <c r="Q10" s="56"/>
      <c r="R10" s="56"/>
      <c r="S10" s="56"/>
      <c r="T10" s="56"/>
      <c r="U10" s="56"/>
      <c r="V10" s="56"/>
      <c r="W10" s="56"/>
      <c r="X10" s="56"/>
      <c r="Y10" s="56"/>
      <c r="Z10" s="56"/>
    </row>
    <row r="11">
      <c r="D11" s="56"/>
      <c r="E11" s="56"/>
      <c r="F11" s="56"/>
      <c r="G11" s="56"/>
      <c r="H11" s="56"/>
      <c r="I11" s="56"/>
      <c r="J11" s="56"/>
      <c r="K11" s="56"/>
      <c r="L11" s="56"/>
      <c r="M11" s="56"/>
      <c r="N11" s="56"/>
      <c r="O11" s="56"/>
      <c r="P11" s="56"/>
      <c r="Q11" s="56"/>
      <c r="R11" s="56"/>
      <c r="S11" s="56"/>
      <c r="T11" s="56"/>
      <c r="U11" s="56"/>
      <c r="V11" s="56"/>
      <c r="W11" s="56"/>
      <c r="X11" s="56"/>
      <c r="Y11" s="56"/>
      <c r="Z11" s="56"/>
    </row>
    <row r="12">
      <c r="D12" s="56"/>
      <c r="E12" s="56"/>
      <c r="F12" s="56"/>
      <c r="G12" s="56"/>
      <c r="H12" s="56"/>
      <c r="I12" s="56"/>
      <c r="J12" s="56"/>
      <c r="K12" s="56"/>
      <c r="L12" s="56"/>
      <c r="M12" s="56"/>
      <c r="N12" s="56"/>
      <c r="O12" s="56"/>
      <c r="P12" s="56"/>
      <c r="Q12" s="56"/>
      <c r="R12" s="56"/>
      <c r="S12" s="56"/>
      <c r="T12" s="56"/>
      <c r="U12" s="56"/>
      <c r="V12" s="56"/>
      <c r="W12" s="56"/>
      <c r="X12" s="56"/>
      <c r="Y12" s="56"/>
      <c r="Z12" s="56"/>
    </row>
    <row r="13">
      <c r="D13" s="56"/>
      <c r="E13" s="56"/>
      <c r="F13" s="57"/>
      <c r="G13" s="57"/>
      <c r="H13" s="57"/>
      <c r="I13" s="57"/>
      <c r="J13" s="57"/>
      <c r="K13" s="57"/>
      <c r="L13" s="57"/>
      <c r="M13" s="57"/>
      <c r="N13" s="57"/>
      <c r="O13" s="57"/>
      <c r="P13" s="57"/>
      <c r="Q13" s="57"/>
      <c r="R13" s="57"/>
      <c r="S13" s="57"/>
      <c r="T13" s="57"/>
      <c r="U13" s="57"/>
      <c r="V13" s="57"/>
      <c r="W13" s="57"/>
      <c r="X13" s="57"/>
      <c r="Y13" s="57"/>
      <c r="Z13" s="56"/>
    </row>
    <row r="14">
      <c r="D14" s="56"/>
      <c r="E14" s="56"/>
      <c r="F14" s="56"/>
      <c r="G14" s="56"/>
      <c r="H14" s="56"/>
      <c r="I14" s="56"/>
      <c r="J14" s="56"/>
      <c r="K14" s="56"/>
      <c r="L14" s="56"/>
      <c r="M14" s="56"/>
      <c r="N14" s="56"/>
      <c r="O14" s="56"/>
      <c r="P14" s="56"/>
      <c r="Q14" s="56"/>
      <c r="R14" s="56"/>
      <c r="S14" s="56"/>
      <c r="T14" s="56"/>
      <c r="U14" s="56"/>
      <c r="V14" s="56"/>
      <c r="W14" s="56"/>
      <c r="X14" s="56"/>
      <c r="Y14" s="56"/>
      <c r="Z14" s="56"/>
    </row>
    <row r="15">
      <c r="D15" s="56"/>
      <c r="E15" s="56"/>
      <c r="F15" s="56"/>
      <c r="G15" s="56"/>
      <c r="H15" s="56"/>
      <c r="I15" s="56"/>
      <c r="J15" s="56"/>
      <c r="K15" s="56"/>
      <c r="L15" s="56"/>
      <c r="M15" s="56"/>
      <c r="N15" s="56"/>
      <c r="O15" s="56"/>
      <c r="P15" s="56"/>
      <c r="Q15" s="56"/>
      <c r="R15" s="56"/>
      <c r="S15" s="56"/>
      <c r="T15" s="56"/>
      <c r="U15" s="56"/>
      <c r="V15" s="56"/>
      <c r="W15" s="56"/>
      <c r="X15" s="56"/>
      <c r="Y15" s="56"/>
      <c r="Z15" s="56"/>
    </row>
    <row r="16">
      <c r="D16" s="56"/>
      <c r="E16" s="56"/>
      <c r="F16" s="56"/>
      <c r="G16" s="56"/>
      <c r="H16" s="56"/>
      <c r="I16" s="56"/>
      <c r="J16" s="56"/>
      <c r="K16" s="56"/>
      <c r="L16" s="56"/>
      <c r="M16" s="56"/>
      <c r="N16" s="56"/>
      <c r="O16" s="56"/>
      <c r="P16" s="56"/>
      <c r="Q16" s="56"/>
      <c r="R16" s="56"/>
      <c r="S16" s="56"/>
      <c r="T16" s="56"/>
      <c r="U16" s="56"/>
      <c r="V16" s="56"/>
      <c r="W16" s="56"/>
      <c r="X16" s="56"/>
      <c r="Y16" s="56"/>
      <c r="Z16" s="56"/>
    </row>
    <row r="17">
      <c r="D17" s="56"/>
      <c r="E17" s="56"/>
      <c r="F17" s="56"/>
      <c r="G17" s="56"/>
      <c r="H17" s="56"/>
      <c r="I17" s="56"/>
      <c r="J17" s="56"/>
      <c r="K17" s="56"/>
      <c r="L17" s="56"/>
      <c r="M17" s="56"/>
      <c r="N17" s="56"/>
      <c r="O17" s="56"/>
      <c r="P17" s="56"/>
      <c r="Q17" s="56"/>
      <c r="R17" s="56"/>
      <c r="S17" s="56"/>
      <c r="T17" s="56"/>
      <c r="U17" s="56"/>
      <c r="V17" s="56"/>
      <c r="W17" s="56"/>
      <c r="X17" s="56"/>
      <c r="Y17" s="56"/>
      <c r="Z17" s="56"/>
    </row>
    <row r="18">
      <c r="D18" s="56"/>
      <c r="E18" s="56"/>
      <c r="F18" s="56"/>
      <c r="G18" s="56"/>
      <c r="H18" s="56"/>
      <c r="I18" s="56"/>
      <c r="J18" s="56"/>
      <c r="K18" s="56"/>
      <c r="L18" s="56"/>
      <c r="M18" s="56"/>
      <c r="N18" s="56"/>
      <c r="O18" s="56"/>
      <c r="P18" s="56"/>
      <c r="Q18" s="56"/>
      <c r="R18" s="56"/>
      <c r="S18" s="56"/>
      <c r="T18" s="56"/>
      <c r="U18" s="56"/>
      <c r="V18" s="56"/>
      <c r="W18" s="56"/>
      <c r="X18" s="56"/>
      <c r="Y18" s="56"/>
      <c r="Z18" s="56"/>
    </row>
    <row r="19">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sheetData>
  <mergeCells count="1">
    <mergeCell ref="B7:E7"/>
  </mergeCells>
  <hyperlinks>
    <hyperlink r:id="rId1" ref="B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74.0"/>
    <col customWidth="1" min="4" max="4" width="75.38"/>
    <col customWidth="1" min="5" max="5" width="58.63"/>
    <col customWidth="1" min="6" max="6" width="55.88"/>
    <col customWidth="1" min="7" max="7" width="49.75"/>
  </cols>
  <sheetData>
    <row r="1" ht="57.0" customHeight="1">
      <c r="A1" s="41" t="s">
        <v>422</v>
      </c>
      <c r="B1" s="41" t="s">
        <v>466</v>
      </c>
      <c r="C1" s="42" t="s">
        <v>467</v>
      </c>
      <c r="D1" s="42" t="s">
        <v>468</v>
      </c>
      <c r="E1" s="42" t="s">
        <v>469</v>
      </c>
      <c r="F1" s="43" t="s">
        <v>470</v>
      </c>
      <c r="G1" s="43" t="s">
        <v>471</v>
      </c>
      <c r="H1" s="44"/>
      <c r="I1" s="44"/>
      <c r="J1" s="44"/>
      <c r="K1" s="44"/>
      <c r="L1" s="44"/>
      <c r="M1" s="44"/>
      <c r="N1" s="44"/>
      <c r="O1" s="44"/>
      <c r="P1" s="44"/>
      <c r="Q1" s="44"/>
      <c r="R1" s="44"/>
      <c r="S1" s="44"/>
      <c r="T1" s="44"/>
      <c r="U1" s="44"/>
      <c r="V1" s="44"/>
      <c r="W1" s="44"/>
      <c r="X1" s="44"/>
      <c r="Y1" s="44"/>
    </row>
    <row r="2">
      <c r="A2" s="45" t="s">
        <v>472</v>
      </c>
      <c r="B2" s="45" t="s">
        <v>473</v>
      </c>
      <c r="C2" s="46" t="s">
        <v>474</v>
      </c>
      <c r="D2" s="47" t="s">
        <v>475</v>
      </c>
      <c r="E2" s="47" t="s">
        <v>476</v>
      </c>
      <c r="F2" s="48" t="s">
        <v>477</v>
      </c>
      <c r="G2" s="48" t="s">
        <v>478</v>
      </c>
    </row>
    <row r="3">
      <c r="A3" s="49"/>
      <c r="B3" s="45" t="s">
        <v>479</v>
      </c>
      <c r="C3" s="47" t="s">
        <v>480</v>
      </c>
      <c r="D3" s="47" t="s">
        <v>481</v>
      </c>
      <c r="E3" s="47" t="s">
        <v>482</v>
      </c>
      <c r="F3" s="48" t="s">
        <v>483</v>
      </c>
      <c r="G3" s="48" t="s">
        <v>484</v>
      </c>
    </row>
    <row r="4">
      <c r="A4" s="45"/>
      <c r="B4" s="45" t="s">
        <v>485</v>
      </c>
      <c r="C4" s="47" t="s">
        <v>486</v>
      </c>
      <c r="D4" s="47" t="s">
        <v>487</v>
      </c>
      <c r="E4" s="47" t="s">
        <v>488</v>
      </c>
      <c r="F4" s="48" t="s">
        <v>489</v>
      </c>
      <c r="G4" s="48" t="s">
        <v>490</v>
      </c>
    </row>
    <row r="5">
      <c r="A5" s="50" t="s">
        <v>443</v>
      </c>
      <c r="B5" s="50" t="s">
        <v>491</v>
      </c>
      <c r="C5" s="47" t="s">
        <v>492</v>
      </c>
      <c r="D5" s="47" t="s">
        <v>493</v>
      </c>
      <c r="E5" s="47" t="s">
        <v>494</v>
      </c>
      <c r="F5" s="48" t="s">
        <v>495</v>
      </c>
      <c r="G5" s="48" t="s">
        <v>496</v>
      </c>
    </row>
    <row r="6">
      <c r="A6" s="51"/>
      <c r="B6" s="50" t="s">
        <v>497</v>
      </c>
      <c r="C6" s="47" t="s">
        <v>498</v>
      </c>
      <c r="D6" s="47" t="s">
        <v>499</v>
      </c>
      <c r="E6" s="47" t="s">
        <v>500</v>
      </c>
      <c r="F6" s="48" t="s">
        <v>501</v>
      </c>
      <c r="G6" s="48" t="s">
        <v>502</v>
      </c>
    </row>
    <row r="7">
      <c r="F7" s="52"/>
      <c r="G7" s="52"/>
    </row>
    <row r="8">
      <c r="F8" s="52"/>
      <c r="G8" s="52"/>
    </row>
    <row r="9">
      <c r="F9" s="52"/>
      <c r="G9" s="52"/>
    </row>
    <row r="10">
      <c r="F10" s="52"/>
      <c r="G10" s="52"/>
    </row>
    <row r="11">
      <c r="F11" s="52"/>
      <c r="G11" s="52"/>
    </row>
    <row r="12">
      <c r="F12" s="52"/>
      <c r="G12" s="52"/>
      <c r="H12" s="39"/>
      <c r="I12" s="39"/>
      <c r="J12" s="39"/>
      <c r="K12" s="39"/>
      <c r="L12" s="39"/>
      <c r="M12" s="39"/>
      <c r="N12" s="39"/>
      <c r="O12" s="39"/>
      <c r="P12" s="39"/>
      <c r="Q12" s="39"/>
      <c r="R12" s="39"/>
      <c r="S12" s="39"/>
      <c r="T12" s="39"/>
      <c r="U12" s="39"/>
      <c r="V12" s="39"/>
      <c r="W12" s="39"/>
      <c r="X12" s="39"/>
      <c r="Y12" s="39"/>
    </row>
    <row r="13">
      <c r="F13" s="52"/>
      <c r="G13" s="52"/>
    </row>
    <row r="14">
      <c r="F14" s="52"/>
      <c r="G14" s="52"/>
    </row>
    <row r="15">
      <c r="F15" s="52"/>
      <c r="G15" s="52"/>
    </row>
    <row r="16">
      <c r="F16" s="52"/>
      <c r="G16" s="52"/>
    </row>
    <row r="17">
      <c r="F17" s="52"/>
      <c r="G17" s="52"/>
    </row>
    <row r="18">
      <c r="F18" s="52"/>
      <c r="G18" s="52"/>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77.5"/>
  </cols>
  <sheetData>
    <row r="1">
      <c r="A1" s="53" t="s">
        <v>422</v>
      </c>
      <c r="B1" s="53" t="s">
        <v>423</v>
      </c>
      <c r="C1" s="54" t="s">
        <v>503</v>
      </c>
    </row>
    <row r="2">
      <c r="A2" s="59" t="s">
        <v>504</v>
      </c>
      <c r="B2" s="59" t="s">
        <v>427</v>
      </c>
      <c r="C2" s="60" t="s">
        <v>1064</v>
      </c>
    </row>
    <row r="3">
      <c r="A3" s="61"/>
      <c r="B3" s="59" t="s">
        <v>430</v>
      </c>
      <c r="C3" s="60" t="s">
        <v>1065</v>
      </c>
    </row>
    <row r="4">
      <c r="A4" s="59" t="s">
        <v>507</v>
      </c>
      <c r="B4" s="59" t="s">
        <v>508</v>
      </c>
      <c r="C4" s="60" t="s">
        <v>1066</v>
      </c>
    </row>
    <row r="5">
      <c r="A5" s="61"/>
      <c r="B5" s="59" t="s">
        <v>436</v>
      </c>
      <c r="C5" s="60" t="s">
        <v>1067</v>
      </c>
    </row>
    <row r="6">
      <c r="A6" s="59" t="s">
        <v>511</v>
      </c>
      <c r="B6" s="59" t="s">
        <v>440</v>
      </c>
      <c r="C6" s="60" t="s">
        <v>1068</v>
      </c>
    </row>
    <row r="7">
      <c r="A7" s="59" t="s">
        <v>443</v>
      </c>
      <c r="B7" s="59" t="s">
        <v>444</v>
      </c>
      <c r="C7" s="60" t="s">
        <v>1069</v>
      </c>
    </row>
    <row r="8">
      <c r="A8" s="61"/>
      <c r="B8" s="59" t="s">
        <v>508</v>
      </c>
      <c r="C8" s="60" t="s">
        <v>1070</v>
      </c>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74.5"/>
    <col customWidth="1" min="4" max="4" width="58.13"/>
    <col customWidth="1" min="5" max="5" width="72.63"/>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c r="A2" s="45" t="s">
        <v>472</v>
      </c>
      <c r="B2" s="45" t="s">
        <v>473</v>
      </c>
      <c r="C2" s="87" t="s">
        <v>1071</v>
      </c>
      <c r="D2" s="47" t="s">
        <v>1072</v>
      </c>
      <c r="E2" s="47" t="s">
        <v>1073</v>
      </c>
    </row>
    <row r="3">
      <c r="A3" s="49"/>
      <c r="B3" s="45" t="s">
        <v>479</v>
      </c>
      <c r="C3" s="47" t="s">
        <v>1074</v>
      </c>
      <c r="D3" s="47" t="s">
        <v>1075</v>
      </c>
      <c r="E3" s="47" t="s">
        <v>1076</v>
      </c>
    </row>
    <row r="4">
      <c r="A4" s="45"/>
      <c r="B4" s="45" t="s">
        <v>485</v>
      </c>
      <c r="C4" s="47" t="s">
        <v>1077</v>
      </c>
      <c r="D4" s="47" t="s">
        <v>1078</v>
      </c>
      <c r="E4" s="47" t="s">
        <v>1079</v>
      </c>
    </row>
    <row r="5">
      <c r="A5" s="50" t="s">
        <v>443</v>
      </c>
      <c r="B5" s="50" t="s">
        <v>491</v>
      </c>
      <c r="C5" s="47" t="s">
        <v>1080</v>
      </c>
      <c r="D5" s="47" t="s">
        <v>1081</v>
      </c>
      <c r="E5" s="47" t="s">
        <v>1082</v>
      </c>
    </row>
    <row r="6">
      <c r="A6" s="51"/>
      <c r="B6" s="50" t="s">
        <v>497</v>
      </c>
      <c r="C6" s="47" t="s">
        <v>1083</v>
      </c>
      <c r="D6" s="47" t="s">
        <v>1084</v>
      </c>
      <c r="E6" s="47" t="s">
        <v>1084</v>
      </c>
    </row>
    <row r="12">
      <c r="F12" s="39"/>
      <c r="G12" s="39"/>
      <c r="H12" s="39"/>
      <c r="I12" s="39"/>
      <c r="J12" s="39"/>
      <c r="K12" s="39"/>
      <c r="L12" s="39"/>
      <c r="M12" s="39"/>
      <c r="N12" s="39"/>
      <c r="O12" s="39"/>
      <c r="P12" s="39"/>
      <c r="Q12" s="39"/>
      <c r="R12" s="39"/>
      <c r="S12" s="39"/>
      <c r="T12" s="39"/>
      <c r="U12" s="39"/>
      <c r="V12" s="39"/>
      <c r="W12" s="39"/>
      <c r="X12" s="39"/>
      <c r="Y12" s="39"/>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90.13"/>
  </cols>
  <sheetData>
    <row r="1">
      <c r="A1" s="41" t="s">
        <v>422</v>
      </c>
      <c r="B1" s="41" t="s">
        <v>423</v>
      </c>
      <c r="C1" s="42" t="s">
        <v>503</v>
      </c>
    </row>
    <row r="2">
      <c r="A2" s="45" t="s">
        <v>504</v>
      </c>
      <c r="B2" s="45" t="s">
        <v>427</v>
      </c>
      <c r="C2" s="47" t="s">
        <v>1085</v>
      </c>
    </row>
    <row r="3">
      <c r="A3" s="49"/>
      <c r="B3" s="45" t="s">
        <v>430</v>
      </c>
      <c r="C3" s="47" t="s">
        <v>1086</v>
      </c>
    </row>
    <row r="4">
      <c r="A4" s="45" t="s">
        <v>507</v>
      </c>
      <c r="B4" s="45" t="s">
        <v>508</v>
      </c>
      <c r="C4" s="47" t="s">
        <v>1087</v>
      </c>
    </row>
    <row r="5">
      <c r="A5" s="49"/>
      <c r="B5" s="45" t="s">
        <v>436</v>
      </c>
      <c r="C5" s="47" t="s">
        <v>1088</v>
      </c>
    </row>
    <row r="6">
      <c r="A6" s="45" t="s">
        <v>511</v>
      </c>
      <c r="B6" s="45" t="s">
        <v>440</v>
      </c>
      <c r="C6" s="47" t="s">
        <v>1089</v>
      </c>
    </row>
    <row r="7">
      <c r="A7" s="45" t="s">
        <v>443</v>
      </c>
      <c r="B7" s="45" t="s">
        <v>444</v>
      </c>
      <c r="C7" s="47" t="s">
        <v>1090</v>
      </c>
    </row>
    <row r="8">
      <c r="A8" s="49"/>
      <c r="B8" s="45" t="s">
        <v>508</v>
      </c>
      <c r="C8" s="47" t="s">
        <v>1091</v>
      </c>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03.75"/>
    <col customWidth="1" min="4" max="4" width="67.75"/>
    <col customWidth="1" min="5" max="5" width="64.63"/>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c r="A2" s="45" t="s">
        <v>472</v>
      </c>
      <c r="B2" s="45" t="s">
        <v>473</v>
      </c>
      <c r="C2" s="46" t="s">
        <v>1092</v>
      </c>
      <c r="D2" s="47" t="s">
        <v>1093</v>
      </c>
      <c r="E2" s="47" t="s">
        <v>1094</v>
      </c>
    </row>
    <row r="3">
      <c r="A3" s="49"/>
      <c r="B3" s="45" t="s">
        <v>479</v>
      </c>
      <c r="C3" s="47" t="s">
        <v>1095</v>
      </c>
      <c r="D3" s="47" t="s">
        <v>1096</v>
      </c>
      <c r="E3" s="47" t="s">
        <v>1097</v>
      </c>
    </row>
    <row r="4">
      <c r="A4" s="45"/>
      <c r="B4" s="45" t="s">
        <v>485</v>
      </c>
      <c r="C4" s="47" t="s">
        <v>1098</v>
      </c>
      <c r="D4" s="47" t="s">
        <v>1099</v>
      </c>
      <c r="E4" s="47" t="s">
        <v>1100</v>
      </c>
    </row>
    <row r="5">
      <c r="A5" s="50" t="s">
        <v>443</v>
      </c>
      <c r="B5" s="50" t="s">
        <v>491</v>
      </c>
      <c r="C5" s="49"/>
      <c r="D5" s="47" t="s">
        <v>1101</v>
      </c>
      <c r="E5" s="47" t="s">
        <v>1102</v>
      </c>
    </row>
    <row r="6">
      <c r="A6" s="51"/>
      <c r="B6" s="50" t="s">
        <v>497</v>
      </c>
      <c r="C6" s="47" t="s">
        <v>1103</v>
      </c>
      <c r="D6" s="47" t="s">
        <v>1103</v>
      </c>
      <c r="E6" s="47" t="s">
        <v>1103</v>
      </c>
    </row>
    <row r="12">
      <c r="F12" s="39"/>
      <c r="G12" s="39"/>
      <c r="H12" s="39"/>
      <c r="I12" s="39"/>
      <c r="J12" s="39"/>
      <c r="K12" s="39"/>
      <c r="L12" s="39"/>
      <c r="M12" s="39"/>
      <c r="N12" s="39"/>
      <c r="O12" s="39"/>
      <c r="P12" s="39"/>
      <c r="Q12" s="39"/>
      <c r="R12" s="39"/>
      <c r="S12" s="39"/>
      <c r="T12" s="39"/>
      <c r="U12" s="39"/>
      <c r="V12" s="39"/>
      <c r="W12" s="39"/>
      <c r="X12" s="39"/>
      <c r="Y12" s="39"/>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15.0"/>
  </cols>
  <sheetData>
    <row r="1">
      <c r="A1" s="41" t="s">
        <v>422</v>
      </c>
      <c r="B1" s="41" t="s">
        <v>423</v>
      </c>
      <c r="C1" s="42" t="s">
        <v>503</v>
      </c>
    </row>
    <row r="2">
      <c r="A2" s="45" t="s">
        <v>504</v>
      </c>
      <c r="B2" s="45" t="s">
        <v>427</v>
      </c>
      <c r="C2" s="47" t="s">
        <v>1104</v>
      </c>
    </row>
    <row r="3">
      <c r="A3" s="49"/>
      <c r="B3" s="45" t="s">
        <v>430</v>
      </c>
      <c r="C3" s="47" t="s">
        <v>1105</v>
      </c>
    </row>
    <row r="4">
      <c r="A4" s="45" t="s">
        <v>507</v>
      </c>
      <c r="B4" s="45" t="s">
        <v>508</v>
      </c>
      <c r="C4" s="47" t="s">
        <v>1106</v>
      </c>
    </row>
    <row r="5">
      <c r="A5" s="49"/>
      <c r="B5" s="45" t="s">
        <v>436</v>
      </c>
      <c r="C5" s="47" t="s">
        <v>1107</v>
      </c>
    </row>
    <row r="6">
      <c r="A6" s="45" t="s">
        <v>511</v>
      </c>
      <c r="B6" s="45" t="s">
        <v>440</v>
      </c>
      <c r="C6" s="47" t="s">
        <v>1108</v>
      </c>
    </row>
    <row r="7">
      <c r="A7" s="45" t="s">
        <v>443</v>
      </c>
      <c r="B7" s="45" t="s">
        <v>444</v>
      </c>
      <c r="C7" s="47" t="s">
        <v>1109</v>
      </c>
    </row>
    <row r="8">
      <c r="A8" s="49"/>
      <c r="B8" s="45" t="s">
        <v>508</v>
      </c>
      <c r="C8" s="47" t="s">
        <v>1110</v>
      </c>
    </row>
  </sheetData>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22.5"/>
    <col customWidth="1" min="4" max="5" width="65.63"/>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c r="A2" s="50" t="s">
        <v>472</v>
      </c>
      <c r="B2" s="50" t="s">
        <v>473</v>
      </c>
      <c r="C2" s="77" t="s">
        <v>1111</v>
      </c>
      <c r="D2" s="51" t="s">
        <v>1112</v>
      </c>
      <c r="E2" s="51" t="s">
        <v>1113</v>
      </c>
      <c r="F2" s="39"/>
      <c r="G2" s="39"/>
      <c r="H2" s="39"/>
      <c r="I2" s="39"/>
      <c r="J2" s="39"/>
      <c r="K2" s="39"/>
      <c r="L2" s="39"/>
      <c r="M2" s="39"/>
      <c r="N2" s="39"/>
      <c r="O2" s="39"/>
      <c r="P2" s="39"/>
      <c r="Q2" s="39"/>
      <c r="R2" s="39"/>
      <c r="S2" s="39"/>
      <c r="T2" s="39"/>
      <c r="U2" s="39"/>
      <c r="V2" s="39"/>
      <c r="W2" s="39"/>
      <c r="X2" s="39"/>
      <c r="Y2" s="39"/>
      <c r="Z2" s="39"/>
    </row>
    <row r="3">
      <c r="A3" s="80"/>
      <c r="B3" s="50" t="s">
        <v>479</v>
      </c>
      <c r="C3" s="51" t="s">
        <v>1114</v>
      </c>
      <c r="D3" s="51" t="s">
        <v>1115</v>
      </c>
      <c r="E3" s="51" t="s">
        <v>1116</v>
      </c>
      <c r="F3" s="39"/>
      <c r="G3" s="39"/>
      <c r="H3" s="39"/>
      <c r="I3" s="39"/>
      <c r="J3" s="39"/>
      <c r="K3" s="39"/>
      <c r="L3" s="39"/>
      <c r="M3" s="39"/>
      <c r="N3" s="39"/>
      <c r="O3" s="39"/>
      <c r="P3" s="39"/>
      <c r="Q3" s="39"/>
      <c r="R3" s="39"/>
      <c r="S3" s="39"/>
      <c r="T3" s="39"/>
      <c r="U3" s="39"/>
      <c r="V3" s="39"/>
      <c r="W3" s="39"/>
      <c r="X3" s="39"/>
      <c r="Y3" s="39"/>
      <c r="Z3" s="39"/>
    </row>
    <row r="4">
      <c r="A4" s="50"/>
      <c r="B4" s="50" t="s">
        <v>485</v>
      </c>
      <c r="C4" s="77" t="s">
        <v>1117</v>
      </c>
      <c r="D4" s="51" t="s">
        <v>1118</v>
      </c>
      <c r="E4" s="51" t="s">
        <v>1119</v>
      </c>
      <c r="F4" s="39"/>
      <c r="G4" s="39"/>
      <c r="H4" s="39"/>
      <c r="I4" s="39"/>
      <c r="J4" s="39"/>
      <c r="K4" s="39"/>
      <c r="L4" s="39"/>
      <c r="M4" s="39"/>
      <c r="N4" s="39"/>
      <c r="O4" s="39"/>
      <c r="P4" s="39"/>
      <c r="Q4" s="39"/>
      <c r="R4" s="39"/>
      <c r="S4" s="39"/>
      <c r="T4" s="39"/>
      <c r="U4" s="39"/>
      <c r="V4" s="39"/>
      <c r="W4" s="39"/>
      <c r="X4" s="39"/>
      <c r="Y4" s="39"/>
      <c r="Z4" s="39"/>
    </row>
    <row r="5">
      <c r="A5" s="50" t="s">
        <v>443</v>
      </c>
      <c r="B5" s="50" t="s">
        <v>491</v>
      </c>
      <c r="C5" s="77" t="s">
        <v>1120</v>
      </c>
      <c r="D5" s="77" t="s">
        <v>1121</v>
      </c>
      <c r="E5" s="77" t="s">
        <v>1122</v>
      </c>
      <c r="F5" s="39"/>
      <c r="G5" s="39"/>
      <c r="H5" s="39"/>
      <c r="I5" s="39"/>
      <c r="J5" s="39"/>
      <c r="K5" s="39"/>
      <c r="L5" s="39"/>
      <c r="M5" s="39"/>
      <c r="N5" s="39"/>
      <c r="O5" s="39"/>
      <c r="P5" s="39"/>
      <c r="Q5" s="39"/>
      <c r="R5" s="39"/>
      <c r="S5" s="39"/>
      <c r="T5" s="39"/>
      <c r="U5" s="39"/>
      <c r="V5" s="39"/>
      <c r="W5" s="39"/>
      <c r="X5" s="39"/>
      <c r="Y5" s="39"/>
      <c r="Z5" s="39"/>
    </row>
    <row r="6">
      <c r="A6" s="51"/>
      <c r="B6" s="50" t="s">
        <v>497</v>
      </c>
      <c r="C6" s="77" t="s">
        <v>1123</v>
      </c>
      <c r="D6" s="51" t="s">
        <v>1124</v>
      </c>
      <c r="E6" s="51" t="s">
        <v>1125</v>
      </c>
      <c r="F6" s="39"/>
      <c r="G6" s="39"/>
      <c r="H6" s="39"/>
      <c r="I6" s="39"/>
      <c r="J6" s="39"/>
      <c r="K6" s="39"/>
      <c r="L6" s="39"/>
      <c r="M6" s="39"/>
      <c r="N6" s="39"/>
      <c r="O6" s="39"/>
      <c r="P6" s="39"/>
      <c r="Q6" s="39"/>
      <c r="R6" s="39"/>
      <c r="S6" s="39"/>
      <c r="T6" s="39"/>
      <c r="U6" s="39"/>
      <c r="V6" s="39"/>
      <c r="W6" s="39"/>
      <c r="X6" s="39"/>
      <c r="Y6" s="39"/>
      <c r="Z6" s="39"/>
    </row>
    <row r="12">
      <c r="F12" s="39"/>
      <c r="G12" s="39"/>
      <c r="H12" s="39"/>
      <c r="I12" s="39"/>
      <c r="J12" s="39"/>
      <c r="K12" s="39"/>
      <c r="L12" s="39"/>
      <c r="M12" s="39"/>
      <c r="N12" s="39"/>
      <c r="O12" s="39"/>
      <c r="P12" s="39"/>
      <c r="Q12" s="39"/>
      <c r="R12" s="39"/>
      <c r="S12" s="39"/>
      <c r="T12" s="39"/>
      <c r="U12" s="39"/>
      <c r="V12" s="39"/>
      <c r="W12" s="39"/>
      <c r="X12" s="39"/>
      <c r="Y12" s="39"/>
    </row>
  </sheetData>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8.5"/>
  </cols>
  <sheetData>
    <row r="1">
      <c r="A1" s="41" t="s">
        <v>422</v>
      </c>
      <c r="B1" s="41" t="s">
        <v>423</v>
      </c>
      <c r="C1" s="42" t="s">
        <v>503</v>
      </c>
    </row>
    <row r="2">
      <c r="A2" s="45" t="s">
        <v>504</v>
      </c>
      <c r="B2" s="45" t="s">
        <v>427</v>
      </c>
      <c r="C2" s="47" t="s">
        <v>1126</v>
      </c>
    </row>
    <row r="3">
      <c r="A3" s="49"/>
      <c r="B3" s="45" t="s">
        <v>430</v>
      </c>
      <c r="C3" s="47" t="s">
        <v>1127</v>
      </c>
    </row>
    <row r="4">
      <c r="A4" s="45" t="s">
        <v>507</v>
      </c>
      <c r="B4" s="45" t="s">
        <v>508</v>
      </c>
      <c r="C4" s="47" t="s">
        <v>1128</v>
      </c>
    </row>
    <row r="5">
      <c r="A5" s="49"/>
      <c r="B5" s="45" t="s">
        <v>436</v>
      </c>
      <c r="C5" s="47" t="s">
        <v>1129</v>
      </c>
    </row>
    <row r="6">
      <c r="A6" s="45" t="s">
        <v>511</v>
      </c>
      <c r="B6" s="45" t="s">
        <v>440</v>
      </c>
      <c r="C6" s="47" t="s">
        <v>1130</v>
      </c>
    </row>
    <row r="7">
      <c r="A7" s="45" t="s">
        <v>443</v>
      </c>
      <c r="B7" s="45" t="s">
        <v>444</v>
      </c>
      <c r="C7" s="47" t="s">
        <v>1131</v>
      </c>
    </row>
    <row r="8">
      <c r="A8" s="49"/>
      <c r="B8" s="45" t="s">
        <v>508</v>
      </c>
      <c r="C8" s="47" t="s">
        <v>1132</v>
      </c>
    </row>
  </sheetData>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30.63"/>
    <col customWidth="1" min="4" max="4" width="69.75"/>
    <col customWidth="1" min="5" max="5" width="66.75"/>
    <col customWidth="1" min="6" max="6" width="56.88"/>
  </cols>
  <sheetData>
    <row r="1" ht="57.0" customHeight="1">
      <c r="A1" s="41" t="s">
        <v>422</v>
      </c>
      <c r="B1" s="41" t="s">
        <v>466</v>
      </c>
      <c r="C1" s="42" t="s">
        <v>467</v>
      </c>
      <c r="D1" s="42" t="s">
        <v>468</v>
      </c>
      <c r="E1" s="42" t="s">
        <v>469</v>
      </c>
      <c r="F1" s="43" t="s">
        <v>743</v>
      </c>
      <c r="G1" s="44"/>
      <c r="H1" s="44"/>
      <c r="I1" s="44"/>
      <c r="J1" s="44"/>
      <c r="K1" s="44"/>
      <c r="L1" s="44"/>
      <c r="M1" s="44"/>
      <c r="N1" s="44"/>
      <c r="O1" s="44"/>
      <c r="P1" s="44"/>
      <c r="Q1" s="44"/>
      <c r="R1" s="44"/>
      <c r="S1" s="44"/>
      <c r="T1" s="44"/>
      <c r="U1" s="44"/>
      <c r="V1" s="44"/>
      <c r="W1" s="44"/>
      <c r="X1" s="44"/>
    </row>
    <row r="2" ht="74.25" customHeight="1">
      <c r="A2" s="50" t="s">
        <v>472</v>
      </c>
      <c r="B2" s="50" t="s">
        <v>473</v>
      </c>
      <c r="C2" s="77" t="s">
        <v>1133</v>
      </c>
      <c r="D2" s="51" t="s">
        <v>1134</v>
      </c>
      <c r="E2" s="51" t="s">
        <v>1135</v>
      </c>
      <c r="F2" s="78" t="s">
        <v>1136</v>
      </c>
      <c r="G2" s="39"/>
      <c r="H2" s="39"/>
      <c r="I2" s="39"/>
      <c r="J2" s="39"/>
      <c r="K2" s="39"/>
      <c r="L2" s="39"/>
      <c r="M2" s="39"/>
      <c r="N2" s="39"/>
      <c r="O2" s="39"/>
      <c r="P2" s="39"/>
      <c r="Q2" s="39"/>
      <c r="R2" s="39"/>
      <c r="S2" s="39"/>
      <c r="T2" s="39"/>
      <c r="U2" s="39"/>
      <c r="V2" s="39"/>
      <c r="W2" s="39"/>
      <c r="X2" s="39"/>
      <c r="Y2" s="39"/>
    </row>
    <row r="3" ht="65.25" customHeight="1">
      <c r="A3" s="80"/>
      <c r="B3" s="50" t="s">
        <v>479</v>
      </c>
      <c r="C3" s="77" t="s">
        <v>1137</v>
      </c>
      <c r="D3" s="51" t="s">
        <v>1138</v>
      </c>
      <c r="E3" s="51" t="s">
        <v>1139</v>
      </c>
      <c r="F3" s="78" t="s">
        <v>1140</v>
      </c>
      <c r="G3" s="39"/>
      <c r="H3" s="39"/>
      <c r="I3" s="39"/>
      <c r="J3" s="39"/>
      <c r="K3" s="39"/>
      <c r="L3" s="39"/>
      <c r="M3" s="39"/>
      <c r="N3" s="39"/>
      <c r="O3" s="39"/>
      <c r="P3" s="39"/>
      <c r="Q3" s="39"/>
      <c r="R3" s="39"/>
      <c r="S3" s="39"/>
      <c r="T3" s="39"/>
      <c r="U3" s="39"/>
      <c r="V3" s="39"/>
      <c r="W3" s="39"/>
      <c r="X3" s="39"/>
      <c r="Y3" s="39"/>
    </row>
    <row r="4">
      <c r="A4" s="50"/>
      <c r="B4" s="50" t="s">
        <v>485</v>
      </c>
      <c r="C4" s="77" t="s">
        <v>1141</v>
      </c>
      <c r="D4" s="51" t="s">
        <v>1142</v>
      </c>
      <c r="E4" s="51" t="s">
        <v>1143</v>
      </c>
      <c r="F4" s="78" t="s">
        <v>1144</v>
      </c>
      <c r="G4" s="39"/>
      <c r="H4" s="39"/>
      <c r="I4" s="39"/>
      <c r="J4" s="39"/>
      <c r="K4" s="39"/>
      <c r="L4" s="39"/>
      <c r="M4" s="39"/>
      <c r="N4" s="39"/>
      <c r="O4" s="39"/>
      <c r="P4" s="39"/>
      <c r="Q4" s="39"/>
      <c r="R4" s="39"/>
      <c r="S4" s="39"/>
      <c r="T4" s="39"/>
      <c r="U4" s="39"/>
      <c r="V4" s="39"/>
      <c r="W4" s="39"/>
      <c r="X4" s="39"/>
      <c r="Y4" s="39"/>
    </row>
    <row r="5" ht="66.75" customHeight="1">
      <c r="A5" s="50" t="s">
        <v>443</v>
      </c>
      <c r="B5" s="50" t="s">
        <v>491</v>
      </c>
      <c r="C5" s="77" t="s">
        <v>1145</v>
      </c>
      <c r="D5" s="51" t="s">
        <v>1146</v>
      </c>
      <c r="E5" s="51" t="s">
        <v>1147</v>
      </c>
      <c r="F5" s="78" t="s">
        <v>1148</v>
      </c>
      <c r="G5" s="39"/>
      <c r="H5" s="39"/>
      <c r="I5" s="39"/>
      <c r="J5" s="39"/>
      <c r="K5" s="39"/>
      <c r="L5" s="39"/>
      <c r="M5" s="39"/>
      <c r="N5" s="39"/>
      <c r="O5" s="39"/>
      <c r="P5" s="39"/>
      <c r="Q5" s="39"/>
      <c r="R5" s="39"/>
      <c r="S5" s="39"/>
      <c r="T5" s="39"/>
      <c r="U5" s="39"/>
      <c r="V5" s="39"/>
      <c r="W5" s="39"/>
      <c r="X5" s="39"/>
      <c r="Y5" s="39"/>
    </row>
    <row r="6" ht="69.75" customHeight="1">
      <c r="A6" s="51"/>
      <c r="B6" s="50" t="s">
        <v>497</v>
      </c>
      <c r="C6" s="77" t="s">
        <v>1149</v>
      </c>
      <c r="D6" s="51" t="s">
        <v>1150</v>
      </c>
      <c r="E6" s="51" t="s">
        <v>1151</v>
      </c>
      <c r="F6" s="78" t="s">
        <v>1152</v>
      </c>
      <c r="G6" s="39"/>
      <c r="H6" s="39"/>
      <c r="I6" s="39"/>
      <c r="J6" s="39"/>
      <c r="K6" s="39"/>
      <c r="L6" s="39"/>
      <c r="M6" s="39"/>
      <c r="N6" s="39"/>
      <c r="O6" s="39"/>
      <c r="P6" s="39"/>
      <c r="Q6" s="39"/>
      <c r="R6" s="39"/>
      <c r="S6" s="39"/>
      <c r="T6" s="39"/>
      <c r="U6" s="39"/>
      <c r="V6" s="39"/>
      <c r="W6" s="39"/>
      <c r="X6" s="39"/>
      <c r="Y6" s="39"/>
    </row>
    <row r="7">
      <c r="F7" s="52"/>
    </row>
    <row r="8">
      <c r="F8" s="52"/>
    </row>
    <row r="9">
      <c r="F9" s="52"/>
    </row>
    <row r="10">
      <c r="F10" s="52"/>
    </row>
    <row r="11">
      <c r="F11" s="52"/>
    </row>
    <row r="12">
      <c r="F12" s="52"/>
      <c r="G12" s="39"/>
      <c r="H12" s="39"/>
      <c r="I12" s="39"/>
      <c r="J12" s="39"/>
      <c r="K12" s="39"/>
      <c r="L12" s="39"/>
      <c r="M12" s="39"/>
      <c r="N12" s="39"/>
      <c r="O12" s="39"/>
      <c r="P12" s="39"/>
      <c r="Q12" s="39"/>
      <c r="R12" s="39"/>
      <c r="S12" s="39"/>
      <c r="T12" s="39"/>
      <c r="U12" s="39"/>
      <c r="V12" s="39"/>
      <c r="W12" s="39"/>
      <c r="X12" s="39"/>
    </row>
    <row r="13">
      <c r="F13" s="52"/>
    </row>
    <row r="14">
      <c r="F14" s="52"/>
    </row>
    <row r="15">
      <c r="F15" s="52"/>
    </row>
    <row r="16">
      <c r="F16" s="52"/>
    </row>
    <row r="17">
      <c r="F17" s="52"/>
    </row>
    <row r="18">
      <c r="F18" s="52"/>
    </row>
  </sheetData>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78.25"/>
  </cols>
  <sheetData>
    <row r="1">
      <c r="A1" s="41" t="s">
        <v>422</v>
      </c>
      <c r="B1" s="41" t="s">
        <v>423</v>
      </c>
      <c r="C1" s="42" t="s">
        <v>503</v>
      </c>
    </row>
    <row r="2">
      <c r="A2" s="45" t="s">
        <v>504</v>
      </c>
      <c r="B2" s="45" t="s">
        <v>427</v>
      </c>
      <c r="C2" s="47" t="s">
        <v>1153</v>
      </c>
    </row>
    <row r="3">
      <c r="A3" s="49"/>
      <c r="B3" s="45" t="s">
        <v>430</v>
      </c>
      <c r="C3" s="47" t="s">
        <v>1154</v>
      </c>
    </row>
    <row r="4">
      <c r="A4" s="45" t="s">
        <v>507</v>
      </c>
      <c r="B4" s="45" t="s">
        <v>508</v>
      </c>
      <c r="C4" s="47" t="s">
        <v>1155</v>
      </c>
    </row>
    <row r="5">
      <c r="A5" s="49"/>
      <c r="B5" s="45" t="s">
        <v>436</v>
      </c>
      <c r="C5" s="47" t="s">
        <v>1156</v>
      </c>
    </row>
    <row r="6">
      <c r="A6" s="45" t="s">
        <v>511</v>
      </c>
      <c r="B6" s="45" t="s">
        <v>440</v>
      </c>
      <c r="C6" s="47" t="s">
        <v>1157</v>
      </c>
    </row>
    <row r="7">
      <c r="A7" s="45" t="s">
        <v>443</v>
      </c>
      <c r="B7" s="45" t="s">
        <v>444</v>
      </c>
      <c r="C7" s="47" t="s">
        <v>1158</v>
      </c>
    </row>
    <row r="8">
      <c r="A8" s="49"/>
      <c r="B8" s="45" t="s">
        <v>508</v>
      </c>
      <c r="C8" s="47" t="s">
        <v>1159</v>
      </c>
    </row>
  </sheetData>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46.88"/>
    <col customWidth="1" min="4" max="4" width="80.63"/>
    <col customWidth="1" min="5" max="5" width="94.25"/>
  </cols>
  <sheetData>
    <row r="1" ht="57.0" customHeight="1">
      <c r="A1" s="108" t="s">
        <v>422</v>
      </c>
      <c r="B1" s="108" t="s">
        <v>466</v>
      </c>
      <c r="C1" s="109" t="s">
        <v>467</v>
      </c>
      <c r="D1" s="109" t="s">
        <v>468</v>
      </c>
      <c r="E1" s="109" t="s">
        <v>469</v>
      </c>
      <c r="F1" s="110"/>
      <c r="G1" s="110"/>
      <c r="H1" s="110"/>
      <c r="I1" s="110"/>
      <c r="J1" s="110"/>
      <c r="K1" s="110"/>
      <c r="L1" s="110"/>
      <c r="M1" s="110"/>
      <c r="N1" s="110"/>
      <c r="O1" s="110"/>
      <c r="P1" s="110"/>
      <c r="Q1" s="110"/>
      <c r="R1" s="110"/>
      <c r="S1" s="110"/>
      <c r="T1" s="110"/>
      <c r="U1" s="110"/>
      <c r="V1" s="110"/>
      <c r="W1" s="110"/>
      <c r="X1" s="110"/>
      <c r="Y1" s="110"/>
      <c r="Z1" s="111"/>
    </row>
    <row r="2">
      <c r="A2" s="112" t="s">
        <v>472</v>
      </c>
      <c r="B2" s="112" t="s">
        <v>473</v>
      </c>
      <c r="C2" s="113" t="s">
        <v>1160</v>
      </c>
      <c r="D2" s="114" t="s">
        <v>1161</v>
      </c>
      <c r="E2" s="115" t="s">
        <v>1162</v>
      </c>
      <c r="F2" s="116"/>
      <c r="G2" s="116"/>
      <c r="H2" s="116"/>
      <c r="I2" s="116"/>
      <c r="J2" s="116"/>
      <c r="K2" s="116"/>
      <c r="L2" s="116"/>
      <c r="M2" s="116"/>
      <c r="N2" s="116"/>
      <c r="O2" s="116"/>
      <c r="P2" s="116"/>
      <c r="Q2" s="116"/>
      <c r="R2" s="116"/>
      <c r="S2" s="116"/>
      <c r="T2" s="116"/>
      <c r="U2" s="116"/>
      <c r="V2" s="116"/>
      <c r="W2" s="116"/>
      <c r="X2" s="116"/>
      <c r="Y2" s="116"/>
      <c r="Z2" s="116"/>
    </row>
    <row r="3">
      <c r="A3" s="117"/>
      <c r="B3" s="112" t="s">
        <v>479</v>
      </c>
      <c r="C3" s="113" t="s">
        <v>1163</v>
      </c>
      <c r="D3" s="114" t="s">
        <v>1164</v>
      </c>
      <c r="E3" s="114" t="s">
        <v>1165</v>
      </c>
      <c r="F3" s="116"/>
      <c r="G3" s="116"/>
      <c r="H3" s="116"/>
      <c r="I3" s="116"/>
      <c r="J3" s="116"/>
      <c r="K3" s="116"/>
      <c r="L3" s="116"/>
      <c r="M3" s="116"/>
      <c r="N3" s="116"/>
      <c r="O3" s="116"/>
      <c r="P3" s="116"/>
      <c r="Q3" s="116"/>
      <c r="R3" s="116"/>
      <c r="S3" s="116"/>
      <c r="T3" s="116"/>
      <c r="U3" s="116"/>
      <c r="V3" s="116"/>
      <c r="W3" s="116"/>
      <c r="X3" s="116"/>
      <c r="Y3" s="116"/>
      <c r="Z3" s="116"/>
    </row>
    <row r="4">
      <c r="A4" s="112"/>
      <c r="B4" s="112" t="s">
        <v>485</v>
      </c>
      <c r="C4" s="113" t="s">
        <v>1166</v>
      </c>
      <c r="D4" s="114" t="s">
        <v>1167</v>
      </c>
      <c r="E4" s="114" t="s">
        <v>1168</v>
      </c>
      <c r="F4" s="116"/>
      <c r="G4" s="116"/>
      <c r="H4" s="116"/>
      <c r="I4" s="116"/>
      <c r="J4" s="116"/>
      <c r="K4" s="116"/>
      <c r="L4" s="116"/>
      <c r="M4" s="116"/>
      <c r="N4" s="116"/>
      <c r="O4" s="116"/>
      <c r="P4" s="116"/>
      <c r="Q4" s="116"/>
      <c r="R4" s="116"/>
      <c r="S4" s="116"/>
      <c r="T4" s="116"/>
      <c r="U4" s="116"/>
      <c r="V4" s="116"/>
      <c r="W4" s="116"/>
      <c r="X4" s="116"/>
      <c r="Y4" s="116"/>
      <c r="Z4" s="116"/>
    </row>
    <row r="5">
      <c r="A5" s="50" t="s">
        <v>443</v>
      </c>
      <c r="B5" s="50" t="s">
        <v>491</v>
      </c>
      <c r="C5" s="118" t="s">
        <v>1169</v>
      </c>
      <c r="D5" s="119" t="s">
        <v>1170</v>
      </c>
      <c r="E5" s="119" t="s">
        <v>1171</v>
      </c>
      <c r="F5" s="111"/>
      <c r="G5" s="111"/>
      <c r="H5" s="111"/>
      <c r="I5" s="111"/>
      <c r="J5" s="111"/>
      <c r="K5" s="111"/>
      <c r="L5" s="111"/>
      <c r="M5" s="111"/>
      <c r="N5" s="111"/>
      <c r="O5" s="111"/>
      <c r="P5" s="111"/>
      <c r="Q5" s="111"/>
      <c r="R5" s="111"/>
      <c r="S5" s="111"/>
      <c r="T5" s="111"/>
      <c r="U5" s="111"/>
      <c r="V5" s="111"/>
      <c r="W5" s="111"/>
      <c r="X5" s="111"/>
      <c r="Y5" s="111"/>
      <c r="Z5" s="111"/>
    </row>
    <row r="6" ht="128.25" customHeight="1">
      <c r="A6" s="51"/>
      <c r="B6" s="50" t="s">
        <v>497</v>
      </c>
      <c r="C6" s="120" t="s">
        <v>1172</v>
      </c>
      <c r="D6" s="121" t="s">
        <v>1173</v>
      </c>
      <c r="E6" s="121" t="s">
        <v>1174</v>
      </c>
      <c r="F6" s="116"/>
      <c r="G6" s="116"/>
      <c r="H6" s="116"/>
      <c r="I6" s="116"/>
      <c r="J6" s="116"/>
      <c r="K6" s="116"/>
      <c r="L6" s="116"/>
      <c r="M6" s="116"/>
      <c r="N6" s="116"/>
      <c r="O6" s="116"/>
      <c r="P6" s="116"/>
      <c r="Q6" s="116"/>
      <c r="R6" s="116"/>
      <c r="S6" s="116"/>
      <c r="T6" s="116"/>
      <c r="U6" s="116"/>
      <c r="V6" s="116"/>
      <c r="W6" s="116"/>
      <c r="X6" s="116"/>
      <c r="Y6" s="116"/>
      <c r="Z6" s="116"/>
    </row>
    <row r="7">
      <c r="A7" s="111"/>
      <c r="B7" s="111"/>
      <c r="C7" s="111"/>
      <c r="D7" s="111"/>
      <c r="E7" s="111"/>
      <c r="F7" s="111"/>
      <c r="G7" s="111"/>
      <c r="H7" s="111"/>
      <c r="I7" s="111"/>
      <c r="J7" s="111"/>
      <c r="K7" s="111"/>
      <c r="L7" s="111"/>
      <c r="M7" s="111"/>
      <c r="N7" s="111"/>
      <c r="O7" s="111"/>
      <c r="P7" s="111"/>
      <c r="Q7" s="111"/>
      <c r="R7" s="111"/>
      <c r="S7" s="111"/>
      <c r="T7" s="111"/>
      <c r="U7" s="111"/>
      <c r="V7" s="111"/>
      <c r="W7" s="111"/>
      <c r="X7" s="111"/>
      <c r="Y7" s="111"/>
      <c r="Z7" s="111"/>
    </row>
    <row r="8">
      <c r="A8" s="111"/>
      <c r="B8" s="111"/>
      <c r="C8" s="111"/>
      <c r="D8" s="111"/>
      <c r="E8" s="111"/>
      <c r="F8" s="111"/>
      <c r="G8" s="111"/>
      <c r="H8" s="111"/>
      <c r="I8" s="111"/>
      <c r="J8" s="111"/>
      <c r="K8" s="111"/>
      <c r="L8" s="111"/>
      <c r="M8" s="111"/>
      <c r="N8" s="111"/>
      <c r="O8" s="111"/>
      <c r="P8" s="111"/>
      <c r="Q8" s="111"/>
      <c r="R8" s="111"/>
      <c r="S8" s="111"/>
      <c r="T8" s="111"/>
      <c r="U8" s="111"/>
      <c r="V8" s="111"/>
      <c r="W8" s="111"/>
      <c r="X8" s="111"/>
      <c r="Y8" s="111"/>
      <c r="Z8" s="111"/>
    </row>
    <row r="9">
      <c r="A9" s="111"/>
      <c r="B9" s="111"/>
      <c r="C9" s="111"/>
      <c r="D9" s="111"/>
      <c r="E9" s="111"/>
      <c r="F9" s="111"/>
      <c r="G9" s="111"/>
      <c r="H9" s="111"/>
      <c r="I9" s="111"/>
      <c r="J9" s="111"/>
      <c r="K9" s="111"/>
      <c r="L9" s="111"/>
      <c r="M9" s="111"/>
      <c r="N9" s="111"/>
      <c r="O9" s="111"/>
      <c r="P9" s="111"/>
      <c r="Q9" s="111"/>
      <c r="R9" s="111"/>
      <c r="S9" s="111"/>
      <c r="T9" s="111"/>
      <c r="U9" s="111"/>
      <c r="V9" s="111"/>
      <c r="W9" s="111"/>
      <c r="X9" s="111"/>
      <c r="Y9" s="111"/>
      <c r="Z9" s="111"/>
    </row>
    <row r="10">
      <c r="D10" s="111"/>
      <c r="E10" s="111"/>
      <c r="F10" s="111"/>
      <c r="G10" s="111"/>
      <c r="H10" s="111"/>
      <c r="I10" s="111"/>
      <c r="J10" s="111"/>
      <c r="K10" s="111"/>
      <c r="L10" s="111"/>
      <c r="M10" s="111"/>
      <c r="N10" s="111"/>
      <c r="O10" s="111"/>
      <c r="P10" s="111"/>
      <c r="Q10" s="111"/>
      <c r="R10" s="111"/>
      <c r="S10" s="111"/>
      <c r="T10" s="111"/>
      <c r="U10" s="111"/>
      <c r="V10" s="111"/>
      <c r="W10" s="111"/>
      <c r="X10" s="111"/>
      <c r="Y10" s="111"/>
      <c r="Z10" s="111"/>
    </row>
    <row r="11">
      <c r="D11" s="111"/>
      <c r="E11" s="111"/>
      <c r="F11" s="111"/>
      <c r="G11" s="111"/>
      <c r="H11" s="111"/>
      <c r="I11" s="111"/>
      <c r="J11" s="111"/>
      <c r="K11" s="111"/>
      <c r="L11" s="111"/>
      <c r="M11" s="111"/>
      <c r="N11" s="111"/>
      <c r="O11" s="111"/>
      <c r="P11" s="111"/>
      <c r="Q11" s="111"/>
      <c r="R11" s="111"/>
      <c r="S11" s="111"/>
      <c r="T11" s="111"/>
      <c r="U11" s="111"/>
      <c r="V11" s="111"/>
      <c r="W11" s="111"/>
      <c r="X11" s="111"/>
      <c r="Y11" s="111"/>
      <c r="Z11" s="111"/>
    </row>
    <row r="12">
      <c r="D12" s="111"/>
      <c r="E12" s="111"/>
      <c r="F12" s="116"/>
      <c r="G12" s="116"/>
      <c r="H12" s="116"/>
      <c r="I12" s="116"/>
      <c r="J12" s="116"/>
      <c r="K12" s="116"/>
      <c r="L12" s="116"/>
      <c r="M12" s="116"/>
      <c r="N12" s="116"/>
      <c r="O12" s="116"/>
      <c r="P12" s="116"/>
      <c r="Q12" s="116"/>
      <c r="R12" s="116"/>
      <c r="S12" s="116"/>
      <c r="T12" s="116"/>
      <c r="U12" s="116"/>
      <c r="V12" s="116"/>
      <c r="W12" s="116"/>
      <c r="X12" s="116"/>
      <c r="Y12" s="116"/>
      <c r="Z12" s="111"/>
    </row>
    <row r="13">
      <c r="D13" s="111"/>
      <c r="E13" s="111"/>
      <c r="F13" s="111"/>
      <c r="G13" s="111"/>
      <c r="H13" s="111"/>
      <c r="I13" s="111"/>
      <c r="J13" s="111"/>
      <c r="K13" s="111"/>
      <c r="L13" s="111"/>
      <c r="M13" s="111"/>
      <c r="N13" s="111"/>
      <c r="O13" s="111"/>
      <c r="P13" s="111"/>
      <c r="Q13" s="111"/>
      <c r="R13" s="111"/>
      <c r="S13" s="111"/>
      <c r="T13" s="111"/>
      <c r="U13" s="111"/>
      <c r="V13" s="111"/>
      <c r="W13" s="111"/>
      <c r="X13" s="111"/>
      <c r="Y13" s="111"/>
      <c r="Z13" s="111"/>
    </row>
    <row r="14">
      <c r="D14" s="111"/>
      <c r="E14" s="111"/>
      <c r="F14" s="111"/>
      <c r="G14" s="111"/>
      <c r="H14" s="111"/>
      <c r="I14" s="111"/>
      <c r="J14" s="111"/>
      <c r="K14" s="111"/>
      <c r="L14" s="111"/>
      <c r="M14" s="111"/>
      <c r="N14" s="111"/>
      <c r="O14" s="111"/>
      <c r="P14" s="111"/>
      <c r="Q14" s="111"/>
      <c r="R14" s="111"/>
      <c r="S14" s="111"/>
      <c r="T14" s="111"/>
      <c r="U14" s="111"/>
      <c r="V14" s="111"/>
      <c r="W14" s="111"/>
      <c r="X14" s="111"/>
      <c r="Y14" s="111"/>
      <c r="Z14" s="111"/>
    </row>
    <row r="15">
      <c r="D15" s="111"/>
      <c r="E15" s="111"/>
      <c r="F15" s="111"/>
      <c r="G15" s="111"/>
      <c r="H15" s="111"/>
      <c r="I15" s="111"/>
      <c r="J15" s="111"/>
      <c r="K15" s="111"/>
      <c r="L15" s="111"/>
      <c r="M15" s="111"/>
      <c r="N15" s="111"/>
      <c r="O15" s="111"/>
      <c r="P15" s="111"/>
      <c r="Q15" s="111"/>
      <c r="R15" s="111"/>
      <c r="S15" s="111"/>
      <c r="T15" s="111"/>
      <c r="U15" s="111"/>
      <c r="V15" s="111"/>
      <c r="W15" s="111"/>
      <c r="X15" s="111"/>
      <c r="Y15" s="111"/>
      <c r="Z15" s="111"/>
    </row>
    <row r="16">
      <c r="D16" s="111"/>
      <c r="E16" s="111"/>
      <c r="F16" s="111"/>
      <c r="G16" s="111"/>
      <c r="H16" s="111"/>
      <c r="I16" s="111"/>
      <c r="J16" s="111"/>
      <c r="K16" s="111"/>
      <c r="L16" s="111"/>
      <c r="M16" s="111"/>
      <c r="N16" s="111"/>
      <c r="O16" s="111"/>
      <c r="P16" s="111"/>
      <c r="Q16" s="111"/>
      <c r="R16" s="111"/>
      <c r="S16" s="111"/>
      <c r="T16" s="111"/>
      <c r="U16" s="111"/>
      <c r="V16" s="111"/>
      <c r="W16" s="111"/>
      <c r="X16" s="111"/>
      <c r="Y16" s="111"/>
      <c r="Z16" s="111"/>
    </row>
    <row r="17">
      <c r="D17" s="111"/>
      <c r="E17" s="111"/>
      <c r="F17" s="111"/>
      <c r="G17" s="111"/>
      <c r="H17" s="111"/>
      <c r="I17" s="111"/>
      <c r="J17" s="111"/>
      <c r="K17" s="111"/>
      <c r="L17" s="111"/>
      <c r="M17" s="111"/>
      <c r="N17" s="111"/>
      <c r="O17" s="111"/>
      <c r="P17" s="111"/>
      <c r="Q17" s="111"/>
      <c r="R17" s="111"/>
      <c r="S17" s="111"/>
      <c r="T17" s="111"/>
      <c r="U17" s="111"/>
      <c r="V17" s="111"/>
      <c r="W17" s="111"/>
      <c r="X17" s="111"/>
      <c r="Y17" s="111"/>
      <c r="Z17" s="111"/>
    </row>
    <row r="18">
      <c r="D18" s="111"/>
      <c r="E18" s="111"/>
      <c r="F18" s="111"/>
      <c r="G18" s="111"/>
      <c r="H18" s="111"/>
      <c r="I18" s="111"/>
      <c r="J18" s="111"/>
      <c r="K18" s="111"/>
      <c r="L18" s="111"/>
      <c r="M18" s="111"/>
      <c r="N18" s="111"/>
      <c r="O18" s="111"/>
      <c r="P18" s="111"/>
      <c r="Q18" s="111"/>
      <c r="R18" s="111"/>
      <c r="S18" s="111"/>
      <c r="T18" s="111"/>
      <c r="U18" s="111"/>
      <c r="V18" s="111"/>
      <c r="W18" s="111"/>
      <c r="X18" s="111"/>
      <c r="Y18" s="111"/>
      <c r="Z18" s="111"/>
    </row>
    <row r="19">
      <c r="A19" s="111"/>
      <c r="B19" s="111"/>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row>
    <row r="20">
      <c r="A20" s="111"/>
      <c r="B20" s="111"/>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1"/>
    </row>
    <row r="21">
      <c r="A21" s="111"/>
      <c r="B21" s="111"/>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row>
    <row r="22">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row>
    <row r="23">
      <c r="A23" s="111"/>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row>
    <row r="24">
      <c r="A24" s="111"/>
      <c r="B24" s="111"/>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row>
    <row r="25">
      <c r="A25" s="111"/>
      <c r="B25" s="111"/>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row>
    <row r="26">
      <c r="A26" s="111"/>
      <c r="B26" s="111"/>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row>
    <row r="27">
      <c r="A27" s="111"/>
      <c r="B27" s="111"/>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row>
    <row r="28">
      <c r="A28" s="111"/>
      <c r="B28" s="111"/>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row>
    <row r="29">
      <c r="A29" s="111"/>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row>
    <row r="30">
      <c r="A30" s="111"/>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row>
    <row r="31">
      <c r="A31" s="111"/>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row>
    <row r="32">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row>
    <row r="33">
      <c r="A33" s="111"/>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row>
    <row r="34">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row>
    <row r="35">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row>
    <row r="36">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row>
    <row r="37">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row>
    <row r="38">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row>
    <row r="39">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row>
    <row r="40">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row>
    <row r="41">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row>
    <row r="42">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row>
    <row r="43">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row>
    <row r="44">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row>
    <row r="45">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row>
    <row r="46">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row>
    <row r="47">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row>
    <row r="48">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row>
    <row r="49">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row>
    <row r="50">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row>
    <row r="51">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row>
    <row r="52">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row>
    <row r="53">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row>
    <row r="54">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row>
    <row r="55">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row>
    <row r="56">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row>
    <row r="57">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row>
    <row r="58">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row>
    <row r="59">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row>
    <row r="60">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row>
    <row r="61">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row>
    <row r="62">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row>
    <row r="63">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row>
    <row r="64">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76.88"/>
  </cols>
  <sheetData>
    <row r="1">
      <c r="A1" s="41" t="s">
        <v>422</v>
      </c>
      <c r="B1" s="41" t="s">
        <v>423</v>
      </c>
      <c r="C1" s="42" t="s">
        <v>503</v>
      </c>
    </row>
    <row r="2">
      <c r="A2" s="45" t="s">
        <v>504</v>
      </c>
      <c r="B2" s="45" t="s">
        <v>427</v>
      </c>
      <c r="C2" s="47" t="s">
        <v>505</v>
      </c>
    </row>
    <row r="3">
      <c r="A3" s="49"/>
      <c r="B3" s="45" t="s">
        <v>430</v>
      </c>
      <c r="C3" s="47" t="s">
        <v>506</v>
      </c>
    </row>
    <row r="4">
      <c r="A4" s="45" t="s">
        <v>507</v>
      </c>
      <c r="B4" s="45" t="s">
        <v>508</v>
      </c>
      <c r="C4" s="47" t="s">
        <v>509</v>
      </c>
    </row>
    <row r="5">
      <c r="A5" s="49"/>
      <c r="B5" s="45" t="s">
        <v>436</v>
      </c>
      <c r="C5" s="47" t="s">
        <v>510</v>
      </c>
    </row>
    <row r="6">
      <c r="A6" s="45" t="s">
        <v>511</v>
      </c>
      <c r="B6" s="45" t="s">
        <v>440</v>
      </c>
      <c r="C6" s="47" t="s">
        <v>512</v>
      </c>
    </row>
    <row r="7">
      <c r="A7" s="45" t="s">
        <v>443</v>
      </c>
      <c r="B7" s="45" t="s">
        <v>444</v>
      </c>
      <c r="C7" s="47" t="s">
        <v>513</v>
      </c>
    </row>
    <row r="8">
      <c r="A8" s="49"/>
      <c r="B8" s="45" t="s">
        <v>508</v>
      </c>
      <c r="C8" s="47" t="s">
        <v>514</v>
      </c>
    </row>
  </sheetData>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9.75"/>
  </cols>
  <sheetData>
    <row r="1">
      <c r="A1" s="108" t="s">
        <v>422</v>
      </c>
      <c r="B1" s="108" t="s">
        <v>423</v>
      </c>
      <c r="C1" s="109" t="s">
        <v>503</v>
      </c>
    </row>
    <row r="2">
      <c r="A2" s="122" t="s">
        <v>504</v>
      </c>
      <c r="B2" s="122" t="s">
        <v>427</v>
      </c>
      <c r="C2" s="119" t="s">
        <v>1175</v>
      </c>
    </row>
    <row r="3">
      <c r="A3" s="123"/>
      <c r="B3" s="122" t="s">
        <v>430</v>
      </c>
      <c r="C3" s="119" t="s">
        <v>1176</v>
      </c>
    </row>
    <row r="4">
      <c r="A4" s="122" t="s">
        <v>507</v>
      </c>
      <c r="B4" s="122" t="s">
        <v>508</v>
      </c>
      <c r="C4" s="119" t="s">
        <v>1177</v>
      </c>
    </row>
    <row r="5">
      <c r="A5" s="123"/>
      <c r="B5" s="122" t="s">
        <v>436</v>
      </c>
      <c r="C5" s="119" t="s">
        <v>1178</v>
      </c>
    </row>
    <row r="6">
      <c r="A6" s="122" t="s">
        <v>511</v>
      </c>
      <c r="B6" s="122" t="s">
        <v>440</v>
      </c>
      <c r="C6" s="119" t="s">
        <v>1179</v>
      </c>
    </row>
    <row r="7">
      <c r="A7" s="122" t="s">
        <v>443</v>
      </c>
      <c r="B7" s="122" t="s">
        <v>444</v>
      </c>
      <c r="C7" s="119" t="s">
        <v>1180</v>
      </c>
    </row>
    <row r="8">
      <c r="A8" s="123"/>
      <c r="B8" s="122" t="s">
        <v>508</v>
      </c>
      <c r="C8" s="119" t="s">
        <v>1181</v>
      </c>
    </row>
  </sheetData>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120.38"/>
    <col customWidth="1" min="4" max="4" width="99.38"/>
    <col customWidth="1" min="5" max="5" width="73.63"/>
  </cols>
  <sheetData>
    <row r="1" ht="57.0" customHeight="1">
      <c r="A1" s="41" t="s">
        <v>422</v>
      </c>
      <c r="B1" s="41" t="s">
        <v>466</v>
      </c>
      <c r="C1" s="42" t="s">
        <v>467</v>
      </c>
      <c r="D1" s="42" t="s">
        <v>468</v>
      </c>
      <c r="E1" s="42" t="s">
        <v>469</v>
      </c>
      <c r="H1" s="44"/>
      <c r="I1" s="44"/>
      <c r="J1" s="44"/>
      <c r="K1" s="44"/>
      <c r="L1" s="44"/>
      <c r="M1" s="44"/>
      <c r="N1" s="44"/>
      <c r="O1" s="44"/>
      <c r="P1" s="44"/>
      <c r="Q1" s="44"/>
      <c r="R1" s="44"/>
      <c r="S1" s="44"/>
      <c r="T1" s="44"/>
      <c r="U1" s="44"/>
      <c r="V1" s="44"/>
      <c r="W1" s="44"/>
      <c r="X1" s="44"/>
      <c r="Y1" s="44"/>
    </row>
    <row r="2">
      <c r="A2" s="50" t="s">
        <v>472</v>
      </c>
      <c r="B2" s="50" t="s">
        <v>473</v>
      </c>
      <c r="C2" s="124" t="s">
        <v>1182</v>
      </c>
      <c r="D2" s="51" t="s">
        <v>1183</v>
      </c>
      <c r="E2" s="51" t="s">
        <v>1184</v>
      </c>
      <c r="H2" s="39"/>
      <c r="I2" s="39"/>
      <c r="J2" s="39"/>
      <c r="K2" s="39"/>
      <c r="L2" s="39"/>
      <c r="M2" s="39"/>
      <c r="N2" s="39"/>
      <c r="O2" s="39"/>
      <c r="P2" s="39"/>
      <c r="Q2" s="39"/>
      <c r="R2" s="39"/>
      <c r="S2" s="39"/>
      <c r="T2" s="39"/>
      <c r="U2" s="39"/>
      <c r="V2" s="39"/>
      <c r="W2" s="39"/>
      <c r="X2" s="39"/>
      <c r="Y2" s="39"/>
      <c r="Z2" s="39"/>
    </row>
    <row r="3">
      <c r="A3" s="80"/>
      <c r="B3" s="50" t="s">
        <v>479</v>
      </c>
      <c r="C3" s="77" t="s">
        <v>1185</v>
      </c>
      <c r="D3" s="51" t="s">
        <v>1186</v>
      </c>
      <c r="E3" s="51" t="s">
        <v>1187</v>
      </c>
      <c r="H3" s="39"/>
      <c r="I3" s="39"/>
      <c r="J3" s="39"/>
      <c r="K3" s="39"/>
      <c r="L3" s="39"/>
      <c r="M3" s="39"/>
      <c r="N3" s="39"/>
      <c r="O3" s="39"/>
      <c r="P3" s="39"/>
      <c r="Q3" s="39"/>
      <c r="R3" s="39"/>
      <c r="S3" s="39"/>
      <c r="T3" s="39"/>
      <c r="U3" s="39"/>
      <c r="V3" s="39"/>
      <c r="W3" s="39"/>
      <c r="X3" s="39"/>
      <c r="Y3" s="39"/>
      <c r="Z3" s="39"/>
    </row>
    <row r="4" ht="189.0" customHeight="1">
      <c r="A4" s="50"/>
      <c r="B4" s="50" t="s">
        <v>485</v>
      </c>
      <c r="C4" s="51" t="s">
        <v>1188</v>
      </c>
      <c r="D4" s="77" t="s">
        <v>1189</v>
      </c>
      <c r="E4" s="77" t="s">
        <v>1190</v>
      </c>
      <c r="H4" s="39"/>
      <c r="I4" s="39"/>
      <c r="J4" s="39"/>
      <c r="K4" s="39"/>
      <c r="L4" s="39"/>
      <c r="M4" s="39"/>
      <c r="N4" s="39"/>
      <c r="O4" s="39"/>
      <c r="P4" s="39"/>
      <c r="Q4" s="39"/>
      <c r="R4" s="39"/>
      <c r="S4" s="39"/>
      <c r="T4" s="39"/>
      <c r="U4" s="39"/>
      <c r="V4" s="39"/>
      <c r="W4" s="39"/>
      <c r="X4" s="39"/>
      <c r="Y4" s="39"/>
      <c r="Z4" s="39"/>
    </row>
    <row r="5">
      <c r="A5" s="50" t="s">
        <v>443</v>
      </c>
      <c r="B5" s="50" t="s">
        <v>491</v>
      </c>
      <c r="C5" s="77" t="s">
        <v>1191</v>
      </c>
      <c r="D5" s="51" t="s">
        <v>1192</v>
      </c>
      <c r="E5" s="51" t="s">
        <v>1193</v>
      </c>
      <c r="H5" s="39"/>
      <c r="I5" s="39"/>
      <c r="J5" s="39"/>
      <c r="K5" s="39"/>
      <c r="L5" s="39"/>
      <c r="M5" s="39"/>
      <c r="N5" s="39"/>
      <c r="O5" s="39"/>
      <c r="P5" s="39"/>
      <c r="Q5" s="39"/>
      <c r="R5" s="39"/>
      <c r="S5" s="39"/>
      <c r="T5" s="39"/>
      <c r="U5" s="39"/>
      <c r="V5" s="39"/>
      <c r="W5" s="39"/>
      <c r="X5" s="39"/>
      <c r="Y5" s="39"/>
      <c r="Z5" s="39"/>
    </row>
    <row r="6">
      <c r="A6" s="51"/>
      <c r="B6" s="50" t="s">
        <v>497</v>
      </c>
      <c r="C6" s="51" t="s">
        <v>1194</v>
      </c>
      <c r="D6" s="51" t="s">
        <v>1195</v>
      </c>
      <c r="E6" s="51" t="s">
        <v>1196</v>
      </c>
      <c r="H6" s="39"/>
      <c r="I6" s="39"/>
      <c r="J6" s="39"/>
      <c r="K6" s="39"/>
      <c r="L6" s="39"/>
      <c r="M6" s="39"/>
      <c r="N6" s="39"/>
      <c r="O6" s="39"/>
      <c r="P6" s="39"/>
      <c r="Q6" s="39"/>
      <c r="R6" s="39"/>
      <c r="S6" s="39"/>
      <c r="T6" s="39"/>
      <c r="U6" s="39"/>
      <c r="V6" s="39"/>
      <c r="W6" s="39"/>
      <c r="X6" s="39"/>
      <c r="Y6" s="39"/>
      <c r="Z6" s="39"/>
    </row>
    <row r="10">
      <c r="H10" s="39"/>
      <c r="I10" s="39"/>
      <c r="J10" s="39"/>
      <c r="K10" s="39"/>
      <c r="L10" s="39"/>
      <c r="M10" s="39"/>
      <c r="N10" s="39"/>
      <c r="O10" s="39"/>
      <c r="P10" s="39"/>
      <c r="Q10" s="39"/>
      <c r="R10" s="39"/>
      <c r="S10" s="39"/>
      <c r="T10" s="39"/>
      <c r="U10" s="39"/>
      <c r="V10" s="39"/>
      <c r="W10" s="39"/>
      <c r="X10" s="39"/>
      <c r="Y10" s="39"/>
    </row>
  </sheetData>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7.75"/>
  </cols>
  <sheetData>
    <row r="1">
      <c r="A1" s="41" t="s">
        <v>422</v>
      </c>
      <c r="B1" s="41" t="s">
        <v>423</v>
      </c>
      <c r="C1" s="42" t="s">
        <v>503</v>
      </c>
    </row>
    <row r="2">
      <c r="A2" s="45" t="s">
        <v>504</v>
      </c>
      <c r="B2" s="45" t="s">
        <v>427</v>
      </c>
      <c r="C2" s="47" t="s">
        <v>1197</v>
      </c>
    </row>
    <row r="3">
      <c r="A3" s="49"/>
      <c r="B3" s="45" t="s">
        <v>430</v>
      </c>
      <c r="C3" s="47" t="s">
        <v>1198</v>
      </c>
    </row>
    <row r="4">
      <c r="A4" s="45" t="s">
        <v>507</v>
      </c>
      <c r="B4" s="45" t="s">
        <v>508</v>
      </c>
      <c r="C4" s="47" t="s">
        <v>1199</v>
      </c>
    </row>
    <row r="5">
      <c r="A5" s="49"/>
      <c r="B5" s="45" t="s">
        <v>436</v>
      </c>
      <c r="C5" s="47" t="s">
        <v>1200</v>
      </c>
    </row>
    <row r="6">
      <c r="A6" s="45" t="s">
        <v>511</v>
      </c>
      <c r="B6" s="45" t="s">
        <v>440</v>
      </c>
      <c r="C6" s="47" t="s">
        <v>1201</v>
      </c>
    </row>
    <row r="7">
      <c r="A7" s="45" t="s">
        <v>443</v>
      </c>
      <c r="B7" s="45" t="s">
        <v>444</v>
      </c>
      <c r="C7" s="47" t="s">
        <v>1202</v>
      </c>
    </row>
    <row r="8">
      <c r="A8" s="49"/>
      <c r="B8" s="45" t="s">
        <v>508</v>
      </c>
      <c r="C8" s="47" t="s">
        <v>1203</v>
      </c>
    </row>
  </sheetData>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88.0"/>
    <col customWidth="1" min="4" max="4" width="90.13"/>
    <col customWidth="1" min="5" max="5" width="83.0"/>
    <col customWidth="1" min="6" max="6" width="52.13"/>
    <col customWidth="1" min="7" max="7" width="58.63"/>
  </cols>
  <sheetData>
    <row r="1" ht="57.0" customHeight="1">
      <c r="A1" s="41" t="s">
        <v>422</v>
      </c>
      <c r="B1" s="41" t="s">
        <v>466</v>
      </c>
      <c r="C1" s="42" t="s">
        <v>467</v>
      </c>
      <c r="D1" s="42" t="s">
        <v>468</v>
      </c>
      <c r="E1" s="42" t="s">
        <v>469</v>
      </c>
      <c r="F1" s="43" t="s">
        <v>556</v>
      </c>
      <c r="G1" s="43" t="s">
        <v>471</v>
      </c>
      <c r="H1" s="44"/>
      <c r="I1" s="44"/>
      <c r="J1" s="44"/>
      <c r="K1" s="44"/>
      <c r="L1" s="44"/>
      <c r="M1" s="44"/>
      <c r="N1" s="44"/>
      <c r="O1" s="44"/>
      <c r="P1" s="44"/>
      <c r="Q1" s="44"/>
      <c r="R1" s="44"/>
      <c r="S1" s="44"/>
      <c r="T1" s="44"/>
      <c r="U1" s="44"/>
      <c r="V1" s="44"/>
      <c r="W1" s="44"/>
      <c r="X1" s="44"/>
      <c r="Y1" s="44"/>
    </row>
    <row r="2">
      <c r="A2" s="45" t="s">
        <v>472</v>
      </c>
      <c r="B2" s="45" t="s">
        <v>473</v>
      </c>
      <c r="C2" s="87" t="s">
        <v>1204</v>
      </c>
      <c r="D2" s="47" t="s">
        <v>1205</v>
      </c>
      <c r="E2" s="47" t="s">
        <v>1206</v>
      </c>
      <c r="F2" s="48" t="s">
        <v>1207</v>
      </c>
      <c r="G2" s="48" t="s">
        <v>1208</v>
      </c>
    </row>
    <row r="3">
      <c r="A3" s="49"/>
      <c r="B3" s="45" t="s">
        <v>479</v>
      </c>
      <c r="C3" s="47" t="s">
        <v>1209</v>
      </c>
      <c r="D3" s="47" t="s">
        <v>1210</v>
      </c>
      <c r="E3" s="47" t="s">
        <v>1211</v>
      </c>
      <c r="F3" s="48" t="s">
        <v>1212</v>
      </c>
      <c r="G3" s="48" t="s">
        <v>1213</v>
      </c>
    </row>
    <row r="4">
      <c r="A4" s="45"/>
      <c r="B4" s="45" t="s">
        <v>485</v>
      </c>
      <c r="C4" s="47" t="s">
        <v>1214</v>
      </c>
      <c r="D4" s="47" t="s">
        <v>1215</v>
      </c>
      <c r="E4" s="47" t="s">
        <v>1216</v>
      </c>
      <c r="F4" s="48" t="s">
        <v>1217</v>
      </c>
      <c r="G4" s="48" t="s">
        <v>1218</v>
      </c>
    </row>
    <row r="5">
      <c r="A5" s="50" t="s">
        <v>443</v>
      </c>
      <c r="B5" s="50" t="s">
        <v>491</v>
      </c>
      <c r="C5" s="47" t="s">
        <v>1219</v>
      </c>
      <c r="D5" s="47" t="s">
        <v>1220</v>
      </c>
      <c r="E5" s="47" t="s">
        <v>1221</v>
      </c>
      <c r="F5" s="48" t="s">
        <v>1222</v>
      </c>
      <c r="G5" s="48" t="s">
        <v>1223</v>
      </c>
    </row>
    <row r="6">
      <c r="A6" s="51"/>
      <c r="B6" s="50" t="s">
        <v>497</v>
      </c>
      <c r="C6" s="47" t="s">
        <v>1224</v>
      </c>
      <c r="D6" s="47" t="s">
        <v>1225</v>
      </c>
      <c r="E6" s="47" t="s">
        <v>1226</v>
      </c>
      <c r="F6" s="48" t="s">
        <v>1227</v>
      </c>
      <c r="G6" s="48" t="s">
        <v>1228</v>
      </c>
    </row>
    <row r="7">
      <c r="F7" s="52"/>
      <c r="G7" s="52"/>
    </row>
    <row r="8">
      <c r="F8" s="52"/>
      <c r="G8" s="52"/>
    </row>
    <row r="9">
      <c r="F9" s="52"/>
      <c r="G9" s="52"/>
    </row>
    <row r="10">
      <c r="F10" s="52"/>
      <c r="G10" s="52"/>
    </row>
    <row r="11">
      <c r="F11" s="52"/>
      <c r="G11" s="52"/>
    </row>
    <row r="12">
      <c r="F12" s="52"/>
      <c r="G12" s="52"/>
      <c r="H12" s="39"/>
      <c r="I12" s="39"/>
      <c r="J12" s="39"/>
      <c r="K12" s="39"/>
      <c r="L12" s="39"/>
      <c r="M12" s="39"/>
      <c r="N12" s="39"/>
      <c r="O12" s="39"/>
      <c r="P12" s="39"/>
      <c r="Q12" s="39"/>
      <c r="R12" s="39"/>
      <c r="S12" s="39"/>
      <c r="T12" s="39"/>
      <c r="U12" s="39"/>
      <c r="V12" s="39"/>
      <c r="W12" s="39"/>
      <c r="X12" s="39"/>
      <c r="Y12" s="39"/>
    </row>
    <row r="13">
      <c r="F13" s="52"/>
      <c r="G13" s="52"/>
    </row>
    <row r="14">
      <c r="F14" s="52"/>
      <c r="G14" s="52"/>
    </row>
    <row r="15">
      <c r="F15" s="52"/>
      <c r="G15" s="52"/>
    </row>
    <row r="16">
      <c r="F16" s="52"/>
      <c r="G16" s="52"/>
    </row>
    <row r="17">
      <c r="F17" s="52"/>
      <c r="G17" s="52"/>
    </row>
    <row r="18">
      <c r="F18" s="52"/>
      <c r="G18" s="52"/>
    </row>
  </sheetData>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8.25"/>
  </cols>
  <sheetData>
    <row r="1">
      <c r="A1" s="41" t="s">
        <v>422</v>
      </c>
      <c r="B1" s="41" t="s">
        <v>423</v>
      </c>
      <c r="C1" s="42" t="s">
        <v>503</v>
      </c>
    </row>
    <row r="2">
      <c r="A2" s="45" t="s">
        <v>504</v>
      </c>
      <c r="B2" s="45" t="s">
        <v>427</v>
      </c>
      <c r="C2" s="47" t="s">
        <v>1229</v>
      </c>
    </row>
    <row r="3">
      <c r="A3" s="49"/>
      <c r="B3" s="45" t="s">
        <v>430</v>
      </c>
      <c r="C3" s="47" t="s">
        <v>1230</v>
      </c>
    </row>
    <row r="4">
      <c r="A4" s="45" t="s">
        <v>507</v>
      </c>
      <c r="B4" s="45" t="s">
        <v>508</v>
      </c>
      <c r="C4" s="47" t="s">
        <v>1231</v>
      </c>
    </row>
    <row r="5">
      <c r="A5" s="49"/>
      <c r="B5" s="45" t="s">
        <v>436</v>
      </c>
      <c r="C5" s="47" t="s">
        <v>1232</v>
      </c>
    </row>
    <row r="6">
      <c r="A6" s="45" t="s">
        <v>511</v>
      </c>
      <c r="B6" s="45" t="s">
        <v>440</v>
      </c>
      <c r="C6" s="47" t="s">
        <v>1233</v>
      </c>
    </row>
    <row r="7">
      <c r="A7" s="45" t="s">
        <v>443</v>
      </c>
      <c r="B7" s="45" t="s">
        <v>444</v>
      </c>
      <c r="C7" s="47" t="s">
        <v>1234</v>
      </c>
    </row>
    <row r="8">
      <c r="A8" s="49"/>
      <c r="B8" s="45" t="s">
        <v>508</v>
      </c>
      <c r="C8" s="47" t="s">
        <v>1235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9.63"/>
    <col customWidth="1" min="3" max="3" width="86.5"/>
    <col customWidth="1" min="4" max="4" width="46.0"/>
    <col customWidth="1" min="5" max="5" width="58.38"/>
  </cols>
  <sheetData>
    <row r="1" ht="57.0" customHeight="1">
      <c r="A1" s="41" t="s">
        <v>422</v>
      </c>
      <c r="B1" s="41" t="s">
        <v>466</v>
      </c>
      <c r="C1" s="42" t="s">
        <v>467</v>
      </c>
      <c r="D1" s="42" t="s">
        <v>468</v>
      </c>
      <c r="E1" s="42" t="s">
        <v>469</v>
      </c>
      <c r="F1" s="44"/>
      <c r="G1" s="44"/>
      <c r="H1" s="44"/>
      <c r="I1" s="44"/>
      <c r="J1" s="44"/>
      <c r="K1" s="44"/>
      <c r="L1" s="44"/>
      <c r="M1" s="44"/>
      <c r="N1" s="44"/>
      <c r="O1" s="44"/>
      <c r="P1" s="44"/>
      <c r="Q1" s="44"/>
      <c r="R1" s="44"/>
      <c r="S1" s="44"/>
      <c r="T1" s="44"/>
      <c r="U1" s="44"/>
      <c r="V1" s="44"/>
      <c r="W1" s="44"/>
      <c r="X1" s="44"/>
      <c r="Y1" s="44"/>
    </row>
    <row r="2">
      <c r="A2" s="45" t="s">
        <v>472</v>
      </c>
      <c r="B2" s="45" t="s">
        <v>473</v>
      </c>
      <c r="C2" s="46" t="s">
        <v>515</v>
      </c>
      <c r="D2" s="47" t="s">
        <v>516</v>
      </c>
      <c r="E2" s="47" t="s">
        <v>517</v>
      </c>
    </row>
    <row r="3">
      <c r="A3" s="49"/>
      <c r="B3" s="45" t="s">
        <v>479</v>
      </c>
      <c r="C3" s="49"/>
      <c r="D3" s="47" t="s">
        <v>518</v>
      </c>
      <c r="E3" s="47" t="s">
        <v>519</v>
      </c>
    </row>
    <row r="4">
      <c r="A4" s="45"/>
      <c r="B4" s="45" t="s">
        <v>485</v>
      </c>
      <c r="C4" s="47" t="s">
        <v>520</v>
      </c>
      <c r="D4" s="47" t="s">
        <v>521</v>
      </c>
      <c r="E4" s="47" t="s">
        <v>522</v>
      </c>
    </row>
    <row r="5">
      <c r="A5" s="50" t="s">
        <v>443</v>
      </c>
      <c r="B5" s="50" t="s">
        <v>491</v>
      </c>
      <c r="C5" s="47" t="s">
        <v>523</v>
      </c>
      <c r="D5" s="47" t="s">
        <v>524</v>
      </c>
      <c r="E5" s="47" t="s">
        <v>525</v>
      </c>
    </row>
    <row r="6">
      <c r="A6" s="51"/>
      <c r="B6" s="50" t="s">
        <v>497</v>
      </c>
      <c r="C6" s="47" t="s">
        <v>526</v>
      </c>
      <c r="D6" s="47" t="s">
        <v>527</v>
      </c>
      <c r="E6" s="47" t="s">
        <v>528</v>
      </c>
    </row>
    <row r="12">
      <c r="F12" s="39"/>
      <c r="G12" s="39"/>
      <c r="H12" s="39"/>
      <c r="I12" s="39"/>
      <c r="J12" s="39"/>
      <c r="K12" s="39"/>
      <c r="L12" s="39"/>
      <c r="M12" s="39"/>
      <c r="N12" s="39"/>
      <c r="O12" s="39"/>
      <c r="P12" s="39"/>
      <c r="Q12" s="39"/>
      <c r="R12" s="39"/>
      <c r="S12" s="39"/>
      <c r="T12" s="39"/>
      <c r="U12" s="39"/>
      <c r="V12" s="39"/>
      <c r="W12" s="39"/>
      <c r="X12" s="39"/>
      <c r="Y12" s="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93.5"/>
  </cols>
  <sheetData>
    <row r="1">
      <c r="A1" s="41" t="s">
        <v>422</v>
      </c>
      <c r="B1" s="41" t="s">
        <v>423</v>
      </c>
      <c r="C1" s="42" t="s">
        <v>503</v>
      </c>
    </row>
    <row r="2">
      <c r="A2" s="45" t="s">
        <v>504</v>
      </c>
      <c r="B2" s="45" t="s">
        <v>427</v>
      </c>
      <c r="C2" s="47" t="s">
        <v>529</v>
      </c>
    </row>
    <row r="3">
      <c r="A3" s="49"/>
      <c r="B3" s="45" t="s">
        <v>430</v>
      </c>
      <c r="C3" s="47" t="s">
        <v>530</v>
      </c>
    </row>
    <row r="4">
      <c r="A4" s="45" t="s">
        <v>507</v>
      </c>
      <c r="B4" s="45" t="s">
        <v>508</v>
      </c>
      <c r="C4" s="47" t="s">
        <v>531</v>
      </c>
    </row>
    <row r="5">
      <c r="A5" s="49"/>
      <c r="B5" s="45" t="s">
        <v>436</v>
      </c>
      <c r="C5" s="49"/>
    </row>
    <row r="6">
      <c r="A6" s="45" t="s">
        <v>511</v>
      </c>
      <c r="B6" s="45" t="s">
        <v>440</v>
      </c>
      <c r="C6" s="47" t="s">
        <v>532</v>
      </c>
    </row>
    <row r="7">
      <c r="A7" s="45" t="s">
        <v>443</v>
      </c>
      <c r="B7" s="45" t="s">
        <v>444</v>
      </c>
      <c r="C7" s="47" t="s">
        <v>533</v>
      </c>
    </row>
    <row r="8">
      <c r="A8" s="49"/>
      <c r="B8" s="45" t="s">
        <v>508</v>
      </c>
      <c r="C8" s="47" t="s">
        <v>534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20.38"/>
    <col customWidth="1" min="3" max="3" width="127.0"/>
    <col customWidth="1" min="4" max="4" width="61.13"/>
    <col customWidth="1" min="5" max="5" width="87.13"/>
  </cols>
  <sheetData>
    <row r="1" ht="57.0" customHeight="1">
      <c r="A1" s="53" t="s">
        <v>422</v>
      </c>
      <c r="B1" s="53" t="s">
        <v>466</v>
      </c>
      <c r="C1" s="54" t="s">
        <v>467</v>
      </c>
      <c r="D1" s="54" t="s">
        <v>468</v>
      </c>
      <c r="E1" s="54" t="s">
        <v>469</v>
      </c>
      <c r="F1" s="55"/>
      <c r="G1" s="55"/>
      <c r="H1" s="55"/>
      <c r="I1" s="55"/>
      <c r="J1" s="55"/>
      <c r="K1" s="55"/>
      <c r="L1" s="55"/>
      <c r="M1" s="55"/>
      <c r="N1" s="55"/>
      <c r="O1" s="55"/>
      <c r="P1" s="55"/>
      <c r="Q1" s="55"/>
      <c r="R1" s="55"/>
      <c r="S1" s="55"/>
      <c r="T1" s="55"/>
      <c r="U1" s="55"/>
      <c r="V1" s="55"/>
      <c r="W1" s="55"/>
      <c r="X1" s="55"/>
      <c r="Y1" s="55"/>
      <c r="Z1" s="56"/>
    </row>
    <row r="2">
      <c r="A2" s="36" t="s">
        <v>472</v>
      </c>
      <c r="B2" s="36" t="s">
        <v>473</v>
      </c>
      <c r="C2" s="38" t="s">
        <v>535</v>
      </c>
      <c r="D2" s="38" t="s">
        <v>536</v>
      </c>
      <c r="E2" s="37" t="s">
        <v>537</v>
      </c>
      <c r="F2" s="57"/>
      <c r="G2" s="57"/>
      <c r="H2" s="57"/>
      <c r="I2" s="57"/>
      <c r="J2" s="57"/>
      <c r="K2" s="57"/>
      <c r="L2" s="57"/>
      <c r="M2" s="57"/>
      <c r="N2" s="57"/>
      <c r="O2" s="57"/>
      <c r="P2" s="57"/>
      <c r="Q2" s="57"/>
      <c r="R2" s="57"/>
      <c r="S2" s="57"/>
      <c r="T2" s="57"/>
      <c r="U2" s="57"/>
      <c r="V2" s="57"/>
      <c r="W2" s="57"/>
      <c r="X2" s="57"/>
      <c r="Y2" s="57"/>
      <c r="Z2" s="57"/>
    </row>
    <row r="3" ht="75.75" customHeight="1">
      <c r="A3" s="40"/>
      <c r="B3" s="36" t="s">
        <v>479</v>
      </c>
      <c r="C3" s="38" t="s">
        <v>538</v>
      </c>
      <c r="D3" s="40"/>
      <c r="E3" s="37" t="s">
        <v>539</v>
      </c>
      <c r="F3" s="57"/>
      <c r="G3" s="57"/>
      <c r="H3" s="57"/>
      <c r="I3" s="57"/>
      <c r="J3" s="57"/>
      <c r="K3" s="57"/>
      <c r="L3" s="57"/>
      <c r="M3" s="57"/>
      <c r="N3" s="57"/>
      <c r="O3" s="57"/>
      <c r="P3" s="57"/>
      <c r="Q3" s="57"/>
      <c r="R3" s="57"/>
      <c r="S3" s="57"/>
      <c r="T3" s="57"/>
      <c r="U3" s="57"/>
      <c r="V3" s="57"/>
      <c r="W3" s="57"/>
      <c r="X3" s="57"/>
      <c r="Y3" s="57"/>
      <c r="Z3" s="57"/>
    </row>
    <row r="4">
      <c r="A4" s="36"/>
      <c r="B4" s="36" t="s">
        <v>485</v>
      </c>
      <c r="C4" s="38" t="s">
        <v>540</v>
      </c>
      <c r="D4" s="38" t="s">
        <v>541</v>
      </c>
      <c r="E4" s="38" t="s">
        <v>542</v>
      </c>
      <c r="F4" s="57"/>
      <c r="G4" s="57"/>
      <c r="H4" s="57"/>
      <c r="I4" s="57"/>
      <c r="J4" s="57"/>
      <c r="K4" s="57"/>
      <c r="L4" s="57"/>
      <c r="M4" s="57"/>
      <c r="N4" s="57"/>
      <c r="O4" s="57"/>
      <c r="P4" s="57"/>
      <c r="Q4" s="57"/>
      <c r="R4" s="57"/>
      <c r="S4" s="57"/>
      <c r="T4" s="57"/>
      <c r="U4" s="57"/>
      <c r="V4" s="57"/>
      <c r="W4" s="57"/>
      <c r="X4" s="57"/>
      <c r="Y4" s="57"/>
      <c r="Z4" s="57"/>
    </row>
    <row r="5" ht="90.0" customHeight="1">
      <c r="A5" s="36" t="s">
        <v>443</v>
      </c>
      <c r="B5" s="36" t="s">
        <v>491</v>
      </c>
      <c r="C5" s="38" t="s">
        <v>543</v>
      </c>
      <c r="D5" s="37" t="s">
        <v>544</v>
      </c>
      <c r="E5" s="37" t="s">
        <v>545</v>
      </c>
      <c r="F5" s="57"/>
      <c r="G5" s="57"/>
      <c r="H5" s="57"/>
      <c r="I5" s="57"/>
      <c r="J5" s="57"/>
      <c r="K5" s="57"/>
      <c r="L5" s="57"/>
      <c r="M5" s="57"/>
      <c r="N5" s="57"/>
      <c r="O5" s="57"/>
      <c r="P5" s="57"/>
      <c r="Q5" s="57"/>
      <c r="R5" s="57"/>
      <c r="S5" s="57"/>
      <c r="T5" s="57"/>
      <c r="U5" s="57"/>
      <c r="V5" s="57"/>
      <c r="W5" s="57"/>
      <c r="X5" s="57"/>
      <c r="Y5" s="57"/>
      <c r="Z5" s="57"/>
    </row>
    <row r="6" ht="131.25" customHeight="1">
      <c r="A6" s="37"/>
      <c r="B6" s="36" t="s">
        <v>497</v>
      </c>
      <c r="C6" s="58" t="s">
        <v>546</v>
      </c>
      <c r="D6" s="58" t="s">
        <v>547</v>
      </c>
      <c r="E6" s="58" t="s">
        <v>548</v>
      </c>
      <c r="F6" s="57"/>
      <c r="G6" s="57"/>
      <c r="H6" s="57"/>
      <c r="I6" s="57"/>
      <c r="J6" s="57"/>
      <c r="K6" s="57"/>
      <c r="L6" s="57"/>
      <c r="M6" s="57"/>
      <c r="N6" s="57"/>
      <c r="O6" s="57"/>
      <c r="P6" s="57"/>
      <c r="Q6" s="57"/>
      <c r="R6" s="57"/>
      <c r="S6" s="57"/>
      <c r="T6" s="57"/>
      <c r="U6" s="57"/>
      <c r="V6" s="57"/>
      <c r="W6" s="57"/>
      <c r="X6" s="57"/>
      <c r="Y6" s="57"/>
      <c r="Z6" s="57"/>
    </row>
    <row r="7">
      <c r="A7" s="56"/>
      <c r="B7" s="56"/>
      <c r="C7" s="56"/>
      <c r="D7" s="56"/>
      <c r="E7" s="56"/>
      <c r="F7" s="56"/>
      <c r="G7" s="56"/>
      <c r="H7" s="56"/>
      <c r="I7" s="56"/>
      <c r="J7" s="56"/>
      <c r="K7" s="56"/>
      <c r="L7" s="56"/>
      <c r="M7" s="56"/>
      <c r="N7" s="56"/>
      <c r="O7" s="56"/>
      <c r="P7" s="56"/>
      <c r="Q7" s="56"/>
      <c r="R7" s="56"/>
      <c r="S7" s="56"/>
      <c r="T7" s="56"/>
      <c r="U7" s="56"/>
      <c r="V7" s="56"/>
      <c r="W7" s="56"/>
      <c r="X7" s="56"/>
      <c r="Y7" s="56"/>
      <c r="Z7" s="56"/>
    </row>
    <row r="8">
      <c r="A8" s="56"/>
      <c r="B8" s="56"/>
      <c r="C8" s="56"/>
      <c r="D8" s="56"/>
      <c r="E8" s="56"/>
      <c r="F8" s="56"/>
      <c r="G8" s="56"/>
      <c r="H8" s="56"/>
      <c r="I8" s="56"/>
      <c r="J8" s="56"/>
      <c r="K8" s="56"/>
      <c r="L8" s="56"/>
      <c r="M8" s="56"/>
      <c r="N8" s="56"/>
      <c r="O8" s="56"/>
      <c r="P8" s="56"/>
      <c r="Q8" s="56"/>
      <c r="R8" s="56"/>
      <c r="S8" s="56"/>
      <c r="T8" s="56"/>
      <c r="U8" s="56"/>
      <c r="V8" s="56"/>
      <c r="W8" s="56"/>
      <c r="X8" s="56"/>
      <c r="Y8" s="56"/>
      <c r="Z8" s="56"/>
    </row>
    <row r="9">
      <c r="A9" s="56"/>
      <c r="B9" s="56"/>
      <c r="C9" s="56"/>
      <c r="D9" s="56"/>
      <c r="E9" s="56"/>
      <c r="F9" s="56"/>
      <c r="G9" s="56"/>
      <c r="H9" s="56"/>
      <c r="I9" s="56"/>
      <c r="J9" s="56"/>
      <c r="K9" s="56"/>
      <c r="L9" s="56"/>
      <c r="M9" s="56"/>
      <c r="N9" s="56"/>
      <c r="O9" s="56"/>
      <c r="P9" s="56"/>
      <c r="Q9" s="56"/>
      <c r="R9" s="56"/>
      <c r="S9" s="56"/>
      <c r="T9" s="56"/>
      <c r="U9" s="56"/>
      <c r="V9" s="56"/>
      <c r="W9" s="56"/>
      <c r="X9" s="56"/>
      <c r="Y9" s="56"/>
      <c r="Z9" s="56"/>
    </row>
    <row r="10">
      <c r="D10" s="56"/>
      <c r="E10" s="56"/>
      <c r="F10" s="56"/>
      <c r="G10" s="56"/>
      <c r="H10" s="56"/>
      <c r="I10" s="56"/>
      <c r="J10" s="56"/>
      <c r="K10" s="56"/>
      <c r="L10" s="56"/>
      <c r="M10" s="56"/>
      <c r="N10" s="56"/>
      <c r="O10" s="56"/>
      <c r="P10" s="56"/>
      <c r="Q10" s="56"/>
      <c r="R10" s="56"/>
      <c r="S10" s="56"/>
      <c r="T10" s="56"/>
      <c r="U10" s="56"/>
      <c r="V10" s="56"/>
      <c r="W10" s="56"/>
      <c r="X10" s="56"/>
      <c r="Y10" s="56"/>
      <c r="Z10" s="56"/>
    </row>
    <row r="11">
      <c r="D11" s="56"/>
      <c r="E11" s="56"/>
      <c r="F11" s="56"/>
      <c r="G11" s="56"/>
      <c r="H11" s="56"/>
      <c r="I11" s="56"/>
      <c r="J11" s="56"/>
      <c r="K11" s="56"/>
      <c r="L11" s="56"/>
      <c r="M11" s="56"/>
      <c r="N11" s="56"/>
      <c r="O11" s="56"/>
      <c r="P11" s="56"/>
      <c r="Q11" s="56"/>
      <c r="R11" s="56"/>
      <c r="S11" s="56"/>
      <c r="T11" s="56"/>
      <c r="U11" s="56"/>
      <c r="V11" s="56"/>
      <c r="W11" s="56"/>
      <c r="X11" s="56"/>
      <c r="Y11" s="56"/>
      <c r="Z11" s="56"/>
    </row>
    <row r="12">
      <c r="D12" s="56"/>
      <c r="E12" s="56"/>
      <c r="F12" s="57"/>
      <c r="G12" s="57"/>
      <c r="H12" s="57"/>
      <c r="I12" s="57"/>
      <c r="J12" s="57"/>
      <c r="K12" s="57"/>
      <c r="L12" s="57"/>
      <c r="M12" s="57"/>
      <c r="N12" s="57"/>
      <c r="O12" s="57"/>
      <c r="P12" s="57"/>
      <c r="Q12" s="57"/>
      <c r="R12" s="57"/>
      <c r="S12" s="57"/>
      <c r="T12" s="57"/>
      <c r="U12" s="57"/>
      <c r="V12" s="57"/>
      <c r="W12" s="57"/>
      <c r="X12" s="57"/>
      <c r="Y12" s="57"/>
      <c r="Z12" s="56"/>
    </row>
    <row r="13">
      <c r="D13" s="56"/>
      <c r="E13" s="56"/>
      <c r="F13" s="56"/>
      <c r="G13" s="56"/>
      <c r="H13" s="56"/>
      <c r="I13" s="56"/>
      <c r="J13" s="56"/>
      <c r="K13" s="56"/>
      <c r="L13" s="56"/>
      <c r="M13" s="56"/>
      <c r="N13" s="56"/>
      <c r="O13" s="56"/>
      <c r="P13" s="56"/>
      <c r="Q13" s="56"/>
      <c r="R13" s="56"/>
      <c r="S13" s="56"/>
      <c r="T13" s="56"/>
      <c r="U13" s="56"/>
      <c r="V13" s="56"/>
      <c r="W13" s="56"/>
      <c r="X13" s="56"/>
      <c r="Y13" s="56"/>
      <c r="Z13" s="56"/>
    </row>
    <row r="14">
      <c r="D14" s="56"/>
      <c r="E14" s="56"/>
      <c r="F14" s="56"/>
      <c r="G14" s="56"/>
      <c r="H14" s="56"/>
      <c r="I14" s="56"/>
      <c r="J14" s="56"/>
      <c r="K14" s="56"/>
      <c r="L14" s="56"/>
      <c r="M14" s="56"/>
      <c r="N14" s="56"/>
      <c r="O14" s="56"/>
      <c r="P14" s="56"/>
      <c r="Q14" s="56"/>
      <c r="R14" s="56"/>
      <c r="S14" s="56"/>
      <c r="T14" s="56"/>
      <c r="U14" s="56"/>
      <c r="V14" s="56"/>
      <c r="W14" s="56"/>
      <c r="X14" s="56"/>
      <c r="Y14" s="56"/>
      <c r="Z14" s="56"/>
    </row>
    <row r="15">
      <c r="D15" s="56"/>
      <c r="E15" s="56"/>
      <c r="F15" s="56"/>
      <c r="G15" s="56"/>
      <c r="H15" s="56"/>
      <c r="I15" s="56"/>
      <c r="J15" s="56"/>
      <c r="K15" s="56"/>
      <c r="L15" s="56"/>
      <c r="M15" s="56"/>
      <c r="N15" s="56"/>
      <c r="O15" s="56"/>
      <c r="P15" s="56"/>
      <c r="Q15" s="56"/>
      <c r="R15" s="56"/>
      <c r="S15" s="56"/>
      <c r="T15" s="56"/>
      <c r="U15" s="56"/>
      <c r="V15" s="56"/>
      <c r="W15" s="56"/>
      <c r="X15" s="56"/>
      <c r="Y15" s="56"/>
      <c r="Z15" s="56"/>
    </row>
    <row r="16">
      <c r="D16" s="56"/>
      <c r="E16" s="56"/>
      <c r="F16" s="56"/>
      <c r="G16" s="56"/>
      <c r="H16" s="56"/>
      <c r="I16" s="56"/>
      <c r="J16" s="56"/>
      <c r="K16" s="56"/>
      <c r="L16" s="56"/>
      <c r="M16" s="56"/>
      <c r="N16" s="56"/>
      <c r="O16" s="56"/>
      <c r="P16" s="56"/>
      <c r="Q16" s="56"/>
      <c r="R16" s="56"/>
      <c r="S16" s="56"/>
      <c r="T16" s="56"/>
      <c r="U16" s="56"/>
      <c r="V16" s="56"/>
      <c r="W16" s="56"/>
      <c r="X16" s="56"/>
      <c r="Y16" s="56"/>
      <c r="Z16" s="56"/>
    </row>
    <row r="17">
      <c r="D17" s="56"/>
      <c r="E17" s="56"/>
      <c r="F17" s="56"/>
      <c r="G17" s="56"/>
      <c r="H17" s="56"/>
      <c r="I17" s="56"/>
      <c r="J17" s="56"/>
      <c r="K17" s="56"/>
      <c r="L17" s="56"/>
      <c r="M17" s="56"/>
      <c r="N17" s="56"/>
      <c r="O17" s="56"/>
      <c r="P17" s="56"/>
      <c r="Q17" s="56"/>
      <c r="R17" s="56"/>
      <c r="S17" s="56"/>
      <c r="T17" s="56"/>
      <c r="U17" s="56"/>
      <c r="V17" s="56"/>
      <c r="W17" s="56"/>
      <c r="X17" s="56"/>
      <c r="Y17" s="56"/>
      <c r="Z17" s="56"/>
    </row>
    <row r="18">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2021-04-21T06:35:04Z</dcterms:created>
  <dc:creator>John Kisangau</dc:creator>
</cp:coreProperties>
</file>