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D3" i="2"/>
  <c r="D4" i="2"/>
  <c r="D5" i="2"/>
  <c r="D6" i="2"/>
  <c r="D7" i="2"/>
  <c r="D8" i="2"/>
  <c r="D2" i="2"/>
  <c r="H8" i="2"/>
  <c r="H7" i="2"/>
  <c r="H6" i="2"/>
  <c r="H5" i="2"/>
  <c r="H4" i="2"/>
  <c r="H3" i="2"/>
  <c r="H2" i="2"/>
  <c r="B3" i="2"/>
  <c r="B4" i="2"/>
  <c r="B5" i="2"/>
  <c r="B6" i="2"/>
  <c r="B7" i="2"/>
  <c r="B8" i="2"/>
  <c r="B2" i="2"/>
  <c r="H2" i="1"/>
  <c r="G2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<sst xmlns="http://schemas.openxmlformats.org/spreadsheetml/2006/main" count="15" uniqueCount="11">
  <si>
    <t>V_1, В</t>
  </si>
  <si>
    <t>r, кОм</t>
  </si>
  <si>
    <t>J, мА</t>
  </si>
  <si>
    <t>U, В</t>
  </si>
  <si>
    <t>U-Jr, В</t>
  </si>
  <si>
    <t>&lt;U-Jr&gt;, В</t>
  </si>
  <si>
    <t>T_теор, мс</t>
  </si>
  <si>
    <t>f_кол, Гц</t>
  </si>
  <si>
    <t>T_кол, мс</t>
  </si>
  <si>
    <t>R, 10^-1 МОм</t>
  </si>
  <si>
    <t>C, 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</si>
</sst>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"/>
    </sheetView>
  </sheetViews>
  <sheetFormatPr defaultRowHeight="15" x14ac:dyDescent="0.25"/>
  <cols>
    <col min="8" max="8" width="10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95.2</v>
      </c>
      <c r="B2">
        <v>5.2</v>
      </c>
      <c r="C2">
        <v>4.7</v>
      </c>
      <c r="D2">
        <v>95.6</v>
      </c>
      <c r="E2">
        <f>D2-$B$2*C2</f>
        <v>71.16</v>
      </c>
      <c r="F2">
        <f>AVERAGE(E2:E11)</f>
        <v>70.983999999999995</v>
      </c>
      <c r="G2">
        <f>_xlfn.STDEV.S(E2:E11)</f>
        <v>0.27661445290432057</v>
      </c>
      <c r="H2">
        <f>500*10^3*0.05*10^(-6)*LN((114-73.6)/(114-95.2))*10^(3)</f>
        <v>19.124322878280029</v>
      </c>
    </row>
    <row r="3" spans="1:8" x14ac:dyDescent="0.25">
      <c r="C3">
        <v>5.0999999999999996</v>
      </c>
      <c r="D3">
        <v>97.6</v>
      </c>
      <c r="E3">
        <f t="shared" ref="E3:E11" si="0">D3-$B$2*C3</f>
        <v>71.08</v>
      </c>
    </row>
    <row r="4" spans="1:8" x14ac:dyDescent="0.25">
      <c r="C4">
        <v>5.5</v>
      </c>
      <c r="D4">
        <v>100</v>
      </c>
      <c r="E4">
        <f t="shared" si="0"/>
        <v>71.400000000000006</v>
      </c>
    </row>
    <row r="5" spans="1:8" x14ac:dyDescent="0.25">
      <c r="C5">
        <v>6.2</v>
      </c>
      <c r="D5">
        <v>103</v>
      </c>
      <c r="E5">
        <f t="shared" si="0"/>
        <v>70.759999999999991</v>
      </c>
    </row>
    <row r="6" spans="1:8" x14ac:dyDescent="0.25">
      <c r="C6">
        <v>6.6</v>
      </c>
      <c r="D6">
        <v>105</v>
      </c>
      <c r="E6">
        <f t="shared" si="0"/>
        <v>70.680000000000007</v>
      </c>
    </row>
    <row r="7" spans="1:8" x14ac:dyDescent="0.25">
      <c r="C7">
        <v>6.9</v>
      </c>
      <c r="D7">
        <v>107</v>
      </c>
      <c r="E7">
        <f t="shared" si="0"/>
        <v>71.12</v>
      </c>
    </row>
    <row r="8" spans="1:8" x14ac:dyDescent="0.25">
      <c r="C8">
        <v>7.4</v>
      </c>
      <c r="D8">
        <v>109</v>
      </c>
      <c r="E8">
        <f t="shared" si="0"/>
        <v>70.52</v>
      </c>
    </row>
    <row r="9" spans="1:8" x14ac:dyDescent="0.25">
      <c r="C9">
        <v>7.7</v>
      </c>
      <c r="D9">
        <v>111</v>
      </c>
      <c r="E9">
        <f t="shared" si="0"/>
        <v>70.960000000000008</v>
      </c>
    </row>
    <row r="10" spans="1:8" x14ac:dyDescent="0.25">
      <c r="C10">
        <v>8.1</v>
      </c>
      <c r="D10">
        <v>113</v>
      </c>
      <c r="E10">
        <f t="shared" si="0"/>
        <v>70.88</v>
      </c>
    </row>
    <row r="11" spans="1:8" x14ac:dyDescent="0.25">
      <c r="C11">
        <v>8.6</v>
      </c>
      <c r="D11">
        <v>116</v>
      </c>
      <c r="E11">
        <f t="shared" si="0"/>
        <v>71.28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14" sqref="I14"/>
    </sheetView>
  </sheetViews>
  <sheetFormatPr defaultRowHeight="15" x14ac:dyDescent="0.25"/>
  <cols>
    <col min="3" max="3" width="13.42578125" customWidth="1"/>
    <col min="4" max="4" width="10.85546875" customWidth="1"/>
    <col min="10" max="10" width="10.5703125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6</v>
      </c>
      <c r="G1" t="s">
        <v>7</v>
      </c>
      <c r="H1" t="s">
        <v>8</v>
      </c>
      <c r="I1" t="s">
        <v>10</v>
      </c>
      <c r="J1" t="s">
        <v>6</v>
      </c>
    </row>
    <row r="2" spans="1:10" x14ac:dyDescent="0.25">
      <c r="A2">
        <v>150</v>
      </c>
      <c r="B2">
        <f>1/A2*10^3</f>
        <v>6.666666666666667</v>
      </c>
      <c r="C2">
        <v>1.3</v>
      </c>
      <c r="D2">
        <f>C2*10^5*0.05*10^(-6)*LN((114-73.6)/(114-95.2))*10^(3)</f>
        <v>4.9723239483528072</v>
      </c>
      <c r="G2">
        <v>45.7</v>
      </c>
      <c r="H2">
        <f>1/G2*10^3</f>
        <v>21.881838074398249</v>
      </c>
      <c r="I2">
        <v>50</v>
      </c>
      <c r="J2">
        <f>500*10^3*I2*10^(-9)*LN((114-73.6)/(114-95.2))*10^(3)</f>
        <v>19.124322878280033</v>
      </c>
    </row>
    <row r="3" spans="1:10" x14ac:dyDescent="0.25">
      <c r="A3">
        <v>86</v>
      </c>
      <c r="B3">
        <f t="shared" ref="B3:B8" si="0">1/A3*10^3</f>
        <v>11.627906976744185</v>
      </c>
      <c r="C3">
        <v>2.6</v>
      </c>
      <c r="D3">
        <f t="shared" ref="D3:D8" si="1">C3*10^5*0.05*10^(-6)*LN((114-73.6)/(114-95.2))*10^(3)</f>
        <v>9.9446478967056144</v>
      </c>
      <c r="G3">
        <v>54.8</v>
      </c>
      <c r="H3">
        <f t="shared" ref="H3:H8" si="2">1/G3*10^3</f>
        <v>18.248175182481752</v>
      </c>
      <c r="I3">
        <v>42.5</v>
      </c>
      <c r="J3">
        <f>500*10^3*I3*10^(-9)*LN((114-73.6)/(114-95.2))*10^(3)</f>
        <v>16.255674446538027</v>
      </c>
    </row>
    <row r="4" spans="1:10" x14ac:dyDescent="0.25">
      <c r="A4">
        <v>57.9</v>
      </c>
      <c r="B4">
        <f t="shared" si="0"/>
        <v>17.271157167530223</v>
      </c>
      <c r="C4">
        <v>3.9</v>
      </c>
      <c r="D4">
        <f t="shared" si="1"/>
        <v>14.916971845058422</v>
      </c>
      <c r="G4">
        <v>65.3</v>
      </c>
      <c r="H4">
        <f t="shared" si="2"/>
        <v>15.313935681470138</v>
      </c>
      <c r="I4">
        <v>35</v>
      </c>
      <c r="J4">
        <f t="shared" ref="J3:J8" si="3">500*10^3*I4*10^(-9)*LN((114-73.6)/(114-95.2))*10^(3)</f>
        <v>13.387026014796021</v>
      </c>
    </row>
    <row r="5" spans="1:10" x14ac:dyDescent="0.25">
      <c r="A5">
        <v>43.4</v>
      </c>
      <c r="B5">
        <f t="shared" si="0"/>
        <v>23.041474654377883</v>
      </c>
      <c r="C5">
        <v>5.2</v>
      </c>
      <c r="D5">
        <f t="shared" si="1"/>
        <v>19.889295793411229</v>
      </c>
      <c r="G5">
        <v>84.7</v>
      </c>
      <c r="H5">
        <f t="shared" si="2"/>
        <v>11.806375442739078</v>
      </c>
      <c r="I5">
        <v>27.5</v>
      </c>
      <c r="J5">
        <f t="shared" si="3"/>
        <v>10.518377583054015</v>
      </c>
    </row>
    <row r="6" spans="1:10" x14ac:dyDescent="0.25">
      <c r="A6">
        <v>34.6</v>
      </c>
      <c r="B6">
        <f t="shared" si="0"/>
        <v>28.901734104046241</v>
      </c>
      <c r="C6">
        <v>6.5</v>
      </c>
      <c r="D6">
        <f t="shared" si="1"/>
        <v>24.861619741764038</v>
      </c>
      <c r="G6">
        <v>116</v>
      </c>
      <c r="H6">
        <f t="shared" si="2"/>
        <v>8.6206896551724128</v>
      </c>
      <c r="I6">
        <v>20</v>
      </c>
      <c r="J6">
        <f t="shared" si="3"/>
        <v>7.6497291513120116</v>
      </c>
    </row>
    <row r="7" spans="1:10" x14ac:dyDescent="0.25">
      <c r="A7">
        <v>28.7</v>
      </c>
      <c r="B7">
        <f t="shared" si="0"/>
        <v>34.843205574912893</v>
      </c>
      <c r="C7">
        <v>7.8</v>
      </c>
      <c r="D7">
        <f t="shared" si="1"/>
        <v>29.833943690116843</v>
      </c>
      <c r="G7">
        <v>231</v>
      </c>
      <c r="H7">
        <f t="shared" si="2"/>
        <v>4.329004329004329</v>
      </c>
      <c r="I7">
        <v>12.5</v>
      </c>
      <c r="J7">
        <f t="shared" si="3"/>
        <v>4.7810807195700082</v>
      </c>
    </row>
    <row r="8" spans="1:10" x14ac:dyDescent="0.25">
      <c r="A8">
        <v>25.1</v>
      </c>
      <c r="B8">
        <f t="shared" si="0"/>
        <v>39.840637450199203</v>
      </c>
      <c r="C8">
        <v>9</v>
      </c>
      <c r="D8">
        <f t="shared" si="1"/>
        <v>34.423781180904051</v>
      </c>
      <c r="G8">
        <v>578</v>
      </c>
      <c r="H8">
        <f t="shared" si="2"/>
        <v>1.7301038062283738</v>
      </c>
      <c r="I8">
        <v>5</v>
      </c>
      <c r="J8">
        <f t="shared" si="3"/>
        <v>1.9124322878280029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2017-11-11T19:48:36Z</dcterms:modified>
</cp:coreProperties>
</file>