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" sheetId="1" r:id="rId1"/>
    <sheet name="B" sheetId="2" r:id="rId2"/>
    <sheet name="C" sheetId="3" r:id="rId3"/>
    <sheet name="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2" i="4"/>
  <c r="C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F2" i="3"/>
  <c r="H3" i="2"/>
  <c r="H4" i="2"/>
  <c r="H5" i="2"/>
  <c r="H6" i="2"/>
  <c r="H7" i="2"/>
  <c r="H8" i="2"/>
  <c r="H9" i="2"/>
  <c r="H10" i="2"/>
  <c r="H11" i="2"/>
  <c r="H12" i="2"/>
  <c r="H2" i="2"/>
  <c r="H3" i="1"/>
  <c r="H4" i="1"/>
  <c r="H5" i="1"/>
  <c r="H6" i="1"/>
  <c r="H7" i="1"/>
  <c r="H8" i="1"/>
  <c r="H9" i="1"/>
  <c r="H10" i="1"/>
  <c r="H11" i="1"/>
  <c r="H12" i="1"/>
  <c r="H2" i="1"/>
  <c r="N21" i="3"/>
  <c r="N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B4" i="3"/>
  <c r="N20" i="3" s="1"/>
  <c r="A2" i="3"/>
  <c r="G3" i="2"/>
  <c r="G4" i="2"/>
  <c r="G5" i="2"/>
  <c r="G6" i="2"/>
  <c r="G7" i="2"/>
  <c r="G8" i="2"/>
  <c r="G9" i="2"/>
  <c r="G10" i="2"/>
  <c r="G11" i="2"/>
  <c r="G12" i="2"/>
  <c r="G2" i="2"/>
  <c r="D11" i="2"/>
  <c r="D12" i="2" s="1"/>
  <c r="D5" i="2"/>
  <c r="D6" i="2" s="1"/>
  <c r="D7" i="2" s="1"/>
  <c r="D8" i="2" s="1"/>
  <c r="D9" i="2" s="1"/>
  <c r="D10" i="2" s="1"/>
  <c r="D4" i="2"/>
  <c r="A2" i="2"/>
  <c r="G3" i="1"/>
  <c r="G4" i="1"/>
  <c r="G5" i="1"/>
  <c r="G6" i="1"/>
  <c r="G7" i="1"/>
  <c r="G8" i="1"/>
  <c r="G9" i="1"/>
  <c r="G10" i="1"/>
  <c r="G11" i="1"/>
  <c r="G12" i="1"/>
  <c r="G2" i="1"/>
  <c r="D5" i="1"/>
  <c r="D6" i="1" s="1"/>
  <c r="D7" i="1" s="1"/>
  <c r="D8" i="1" s="1"/>
  <c r="D9" i="1" s="1"/>
  <c r="D10" i="1" s="1"/>
  <c r="D11" i="1" s="1"/>
  <c r="D12" i="1" s="1"/>
  <c r="D4" i="1"/>
  <c r="B2" i="1"/>
  <c r="A2" i="1"/>
  <c r="N9" i="3" l="1"/>
  <c r="G12" i="3"/>
  <c r="G10" i="3"/>
  <c r="N14" i="3"/>
  <c r="G18" i="3"/>
  <c r="G17" i="3"/>
  <c r="G8" i="3"/>
  <c r="N3" i="3"/>
  <c r="N7" i="3"/>
  <c r="N11" i="3"/>
  <c r="N15" i="3"/>
  <c r="N19" i="3"/>
  <c r="G14" i="3"/>
  <c r="G4" i="3"/>
  <c r="N13" i="3"/>
  <c r="G3" i="3"/>
  <c r="G11" i="3"/>
  <c r="N10" i="3"/>
  <c r="G16" i="3"/>
  <c r="G7" i="3"/>
  <c r="G5" i="3"/>
  <c r="G13" i="3"/>
  <c r="N5" i="3"/>
  <c r="N17" i="3"/>
  <c r="G2" i="3"/>
  <c r="G19" i="3"/>
  <c r="N6" i="3"/>
  <c r="N18" i="3"/>
  <c r="G9" i="3"/>
  <c r="G15" i="3"/>
  <c r="G6" i="3"/>
  <c r="N4" i="3"/>
  <c r="N8" i="3"/>
  <c r="N12" i="3"/>
  <c r="N16" i="3"/>
</calcChain>
</file>

<file path=xl/sharedStrings.xml><?xml version="1.0" encoding="utf-8"?>
<sst xmlns="http://schemas.openxmlformats.org/spreadsheetml/2006/main" count="35" uniqueCount="18">
  <si>
    <t>C, Ф</t>
  </si>
  <si>
    <t>nu, Гц</t>
  </si>
  <si>
    <t>r, Ом</t>
  </si>
  <si>
    <t>R, Ом</t>
  </si>
  <si>
    <t>x</t>
  </si>
  <si>
    <t>x_0</t>
  </si>
  <si>
    <t>пси</t>
  </si>
  <si>
    <t>L, Гн</t>
  </si>
  <si>
    <t>R_L, Ом</t>
  </si>
  <si>
    <t>R</t>
  </si>
  <si>
    <t>v_0, Гц</t>
  </si>
  <si>
    <t>nu/nu_0</t>
  </si>
  <si>
    <t>арккотанг</t>
  </si>
  <si>
    <t>пси/pi</t>
  </si>
  <si>
    <t>Q_0</t>
  </si>
  <si>
    <t>Q_0_T</t>
  </si>
  <si>
    <t>Q_100</t>
  </si>
  <si>
    <t>Q_100_T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</si>
</sst>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1" sqref="G11"/>
    </sheetView>
  </sheetViews>
  <sheetFormatPr defaultRowHeight="14.4" x14ac:dyDescent="0.3"/>
  <cols>
    <col min="1" max="1" width="7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f>0.5*10^(-6)</f>
        <v>4.9999999999999998E-7</v>
      </c>
      <c r="B2">
        <f>10^3</f>
        <v>1000</v>
      </c>
      <c r="C2">
        <v>12.4</v>
      </c>
      <c r="D2">
        <v>0</v>
      </c>
      <c r="E2">
        <v>-1.2</v>
      </c>
      <c r="F2">
        <v>2.4</v>
      </c>
      <c r="G2">
        <f>-E2/F2*PI()</f>
        <v>1.5707963267948966</v>
      </c>
      <c r="H2">
        <f>_xlfn.ACOT(2*PI()*$B$2*(D2+$C$2)*$A$2)</f>
        <v>1.5318602657375331</v>
      </c>
    </row>
    <row r="3" spans="1:8" x14ac:dyDescent="0.3">
      <c r="D3">
        <v>190</v>
      </c>
      <c r="E3">
        <v>-0.8</v>
      </c>
      <c r="F3">
        <v>2.4</v>
      </c>
      <c r="G3">
        <f t="shared" ref="G3:G12" si="0">-E3/F3*PI()</f>
        <v>1.0471975511965979</v>
      </c>
      <c r="H3">
        <f t="shared" ref="H3:H12" si="1">_xlfn.ACOT(2*PI()*$B$2*(D3+$C$2)*$A$2)</f>
        <v>1.0044268343869485</v>
      </c>
    </row>
    <row r="4" spans="1:8" x14ac:dyDescent="0.3">
      <c r="D4">
        <f>D3+190</f>
        <v>380</v>
      </c>
      <c r="E4">
        <v>-0.9</v>
      </c>
      <c r="F4">
        <v>3.8</v>
      </c>
      <c r="G4">
        <f t="shared" si="0"/>
        <v>0.74406141795547731</v>
      </c>
      <c r="H4">
        <f t="shared" si="1"/>
        <v>0.6815253221289671</v>
      </c>
    </row>
    <row r="5" spans="1:8" x14ac:dyDescent="0.3">
      <c r="D5">
        <f t="shared" ref="D5:D12" si="2">D4+190</f>
        <v>570</v>
      </c>
      <c r="E5">
        <v>-1.3</v>
      </c>
      <c r="F5">
        <v>7.7</v>
      </c>
      <c r="G5">
        <f t="shared" si="0"/>
        <v>0.53039875969697803</v>
      </c>
      <c r="H5">
        <f t="shared" si="1"/>
        <v>0.50018949799278212</v>
      </c>
    </row>
    <row r="6" spans="1:8" x14ac:dyDescent="0.3">
      <c r="D6">
        <f t="shared" si="2"/>
        <v>760</v>
      </c>
      <c r="E6">
        <v>-1.1000000000000001</v>
      </c>
      <c r="F6">
        <v>7.7</v>
      </c>
      <c r="G6">
        <f t="shared" si="0"/>
        <v>0.44879895051282764</v>
      </c>
      <c r="H6">
        <f t="shared" si="1"/>
        <v>0.39089795286869061</v>
      </c>
    </row>
    <row r="7" spans="1:8" x14ac:dyDescent="0.3">
      <c r="D7">
        <f t="shared" si="2"/>
        <v>950</v>
      </c>
      <c r="E7">
        <v>-0.9</v>
      </c>
      <c r="F7">
        <v>7.7</v>
      </c>
      <c r="G7">
        <f t="shared" si="0"/>
        <v>0.36719914132867709</v>
      </c>
      <c r="H7">
        <f t="shared" si="1"/>
        <v>0.31942008960636087</v>
      </c>
    </row>
    <row r="8" spans="1:8" x14ac:dyDescent="0.3">
      <c r="D8">
        <f t="shared" si="2"/>
        <v>1140</v>
      </c>
      <c r="E8">
        <v>-0.8</v>
      </c>
      <c r="F8">
        <v>7.7</v>
      </c>
      <c r="G8">
        <f t="shared" si="0"/>
        <v>0.32639923673660193</v>
      </c>
      <c r="H8">
        <f t="shared" si="1"/>
        <v>0.26949520987931669</v>
      </c>
    </row>
    <row r="9" spans="1:8" x14ac:dyDescent="0.3">
      <c r="D9">
        <f t="shared" si="2"/>
        <v>1330</v>
      </c>
      <c r="E9">
        <v>-0.7</v>
      </c>
      <c r="F9">
        <v>7.7</v>
      </c>
      <c r="G9">
        <f t="shared" si="0"/>
        <v>0.2855993321445266</v>
      </c>
      <c r="H9">
        <f t="shared" si="1"/>
        <v>0.23282005854627086</v>
      </c>
    </row>
    <row r="10" spans="1:8" x14ac:dyDescent="0.3">
      <c r="D10">
        <f t="shared" si="2"/>
        <v>1520</v>
      </c>
      <c r="E10">
        <v>-0.6</v>
      </c>
      <c r="F10">
        <v>7.7</v>
      </c>
      <c r="G10">
        <f t="shared" si="0"/>
        <v>0.2447994275524514</v>
      </c>
      <c r="H10">
        <f t="shared" si="1"/>
        <v>0.20480734568807468</v>
      </c>
    </row>
    <row r="11" spans="1:8" x14ac:dyDescent="0.3">
      <c r="D11">
        <f t="shared" si="2"/>
        <v>1710</v>
      </c>
      <c r="E11">
        <v>-0.6</v>
      </c>
      <c r="F11">
        <v>7.7</v>
      </c>
      <c r="G11">
        <f t="shared" si="0"/>
        <v>0.2447994275524514</v>
      </c>
      <c r="H11">
        <f t="shared" si="1"/>
        <v>0.18274419749910778</v>
      </c>
    </row>
    <row r="12" spans="1:8" x14ac:dyDescent="0.3">
      <c r="D12">
        <f t="shared" si="2"/>
        <v>1900</v>
      </c>
      <c r="E12">
        <v>-0.6</v>
      </c>
      <c r="F12">
        <v>7.7</v>
      </c>
      <c r="G12">
        <f t="shared" si="0"/>
        <v>0.2447994275524514</v>
      </c>
      <c r="H12">
        <f t="shared" si="1"/>
        <v>0.16493323220462278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30" sqref="D30"/>
    </sheetView>
  </sheetViews>
  <sheetFormatPr defaultRowHeight="14.4" x14ac:dyDescent="0.3"/>
  <cols>
    <col min="8" max="8" width="11" bestFit="1" customWidth="1"/>
  </cols>
  <sheetData>
    <row r="1" spans="1:8" x14ac:dyDescent="0.3">
      <c r="A1" t="s">
        <v>7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f>507*10^(-3)</f>
        <v>0.50700000000000001</v>
      </c>
      <c r="B2">
        <v>1000</v>
      </c>
      <c r="C2">
        <v>340</v>
      </c>
      <c r="D2">
        <v>0</v>
      </c>
      <c r="E2">
        <v>4</v>
      </c>
      <c r="F2">
        <v>8.1999999999999993</v>
      </c>
      <c r="G2">
        <f>-E2/F2*PI()</f>
        <v>-1.5324842212633139</v>
      </c>
      <c r="H2">
        <f>_xlfn.ACOT(($C$2+A!$C$2+D2)/(2*PI()*$B$2*$A$2))</f>
        <v>1.4606206256058212</v>
      </c>
    </row>
    <row r="3" spans="1:8" x14ac:dyDescent="0.3">
      <c r="D3">
        <v>1000</v>
      </c>
      <c r="E3">
        <v>3.2</v>
      </c>
      <c r="F3">
        <v>8.4</v>
      </c>
      <c r="G3">
        <f t="shared" ref="G3:G12" si="0">-E3/F3*PI()</f>
        <v>-1.1967972013675401</v>
      </c>
      <c r="H3">
        <f>_xlfn.ACOT(($C$2+A!$C$2+D3)/(2*PI()*$B$2*$A$2))</f>
        <v>1.1693164291417566</v>
      </c>
    </row>
    <row r="4" spans="1:8" x14ac:dyDescent="0.3">
      <c r="D4">
        <f>D3+1000</f>
        <v>2000</v>
      </c>
      <c r="E4">
        <v>2.5</v>
      </c>
      <c r="F4">
        <v>8.4</v>
      </c>
      <c r="G4">
        <f t="shared" si="0"/>
        <v>-0.93499781356839085</v>
      </c>
      <c r="H4">
        <f>_xlfn.ACOT(($C$2+A!$C$2+D4)/(2*PI()*$B$2*$A$2))</f>
        <v>0.93472581705210045</v>
      </c>
    </row>
    <row r="5" spans="1:8" x14ac:dyDescent="0.3">
      <c r="D5">
        <f t="shared" ref="D5:D12" si="1">D4+1000</f>
        <v>3000</v>
      </c>
      <c r="E5">
        <v>2</v>
      </c>
      <c r="F5">
        <v>8.4</v>
      </c>
      <c r="G5">
        <f t="shared" si="0"/>
        <v>-0.74799825085471261</v>
      </c>
      <c r="H5">
        <f>_xlfn.ACOT(($C$2+A!$C$2+D5)/(2*PI()*$B$2*$A$2))</f>
        <v>0.7598873807727583</v>
      </c>
    </row>
    <row r="6" spans="1:8" x14ac:dyDescent="0.3">
      <c r="D6">
        <f t="shared" si="1"/>
        <v>4000</v>
      </c>
      <c r="E6">
        <v>1.7</v>
      </c>
      <c r="F6">
        <v>8.4</v>
      </c>
      <c r="G6">
        <f t="shared" si="0"/>
        <v>-0.63579851322650571</v>
      </c>
      <c r="H6">
        <f>_xlfn.ACOT(($C$2+A!$C$2+D6)/(2*PI()*$B$2*$A$2))</f>
        <v>0.63182410474594108</v>
      </c>
    </row>
    <row r="7" spans="1:8" x14ac:dyDescent="0.3">
      <c r="D7">
        <f t="shared" si="1"/>
        <v>5000</v>
      </c>
      <c r="E7">
        <v>1.4</v>
      </c>
      <c r="F7">
        <v>8.4</v>
      </c>
      <c r="G7">
        <f t="shared" si="0"/>
        <v>-0.52359877559829882</v>
      </c>
      <c r="H7">
        <f>_xlfn.ACOT(($C$2+A!$C$2+D7)/(2*PI()*$B$2*$A$2))</f>
        <v>0.53685867317016156</v>
      </c>
    </row>
    <row r="8" spans="1:8" x14ac:dyDescent="0.3">
      <c r="D8">
        <f t="shared" si="1"/>
        <v>6000</v>
      </c>
      <c r="E8">
        <v>1.2</v>
      </c>
      <c r="F8">
        <v>8.4</v>
      </c>
      <c r="G8">
        <f t="shared" si="0"/>
        <v>-0.44879895051282759</v>
      </c>
      <c r="H8">
        <f>_xlfn.ACOT(($C$2+A!$C$2+D8)/(2*PI()*$B$2*$A$2))</f>
        <v>0.46482756182359763</v>
      </c>
    </row>
    <row r="9" spans="1:8" x14ac:dyDescent="0.3">
      <c r="D9">
        <f t="shared" si="1"/>
        <v>7000</v>
      </c>
      <c r="E9">
        <v>1</v>
      </c>
      <c r="F9">
        <v>8.4</v>
      </c>
      <c r="G9">
        <f t="shared" si="0"/>
        <v>-0.3739991254273563</v>
      </c>
      <c r="H9">
        <f>_xlfn.ACOT(($C$2+A!$C$2+D9)/(2*PI()*$B$2*$A$2))</f>
        <v>0.40885457588003488</v>
      </c>
    </row>
    <row r="10" spans="1:8" x14ac:dyDescent="0.3">
      <c r="D10">
        <f t="shared" si="1"/>
        <v>8000</v>
      </c>
      <c r="E10">
        <v>0.8</v>
      </c>
      <c r="F10">
        <v>8.4</v>
      </c>
      <c r="G10">
        <f t="shared" si="0"/>
        <v>-0.29919930034188502</v>
      </c>
      <c r="H10">
        <f>_xlfn.ACOT(($C$2+A!$C$2+D10)/(2*PI()*$B$2*$A$2))</f>
        <v>0.36436661094772044</v>
      </c>
    </row>
    <row r="11" spans="1:8" x14ac:dyDescent="0.3">
      <c r="D11">
        <f>D10+1000</f>
        <v>9000</v>
      </c>
      <c r="E11">
        <v>0.7</v>
      </c>
      <c r="F11">
        <v>8.4</v>
      </c>
      <c r="G11">
        <f t="shared" si="0"/>
        <v>-0.26179938779914941</v>
      </c>
      <c r="H11">
        <f>_xlfn.ACOT(($C$2+A!$C$2+D11)/(2*PI()*$B$2*$A$2))</f>
        <v>0.32829036846883475</v>
      </c>
    </row>
    <row r="12" spans="1:8" x14ac:dyDescent="0.3">
      <c r="D12">
        <f t="shared" si="1"/>
        <v>10000</v>
      </c>
      <c r="E12">
        <v>0.6</v>
      </c>
      <c r="F12">
        <v>8.4</v>
      </c>
      <c r="G12">
        <f t="shared" si="0"/>
        <v>-0.22439947525641379</v>
      </c>
      <c r="H12">
        <f>_xlfn.ACOT(($C$2+A!$C$2+D12)/(2*PI()*$B$2*$A$2))</f>
        <v>0.29851844211657075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7" sqref="L7"/>
    </sheetView>
  </sheetViews>
  <sheetFormatPr defaultRowHeight="14.4" x14ac:dyDescent="0.3"/>
  <cols>
    <col min="1" max="1" width="7.77734375" customWidth="1"/>
  </cols>
  <sheetData>
    <row r="1" spans="1:14" x14ac:dyDescent="0.3">
      <c r="A1" t="s">
        <v>0</v>
      </c>
      <c r="B1" t="s">
        <v>9</v>
      </c>
      <c r="C1" t="s">
        <v>1</v>
      </c>
      <c r="D1" t="s">
        <v>4</v>
      </c>
      <c r="E1" t="s">
        <v>5</v>
      </c>
      <c r="F1" t="s">
        <v>6</v>
      </c>
      <c r="G1" t="s">
        <v>11</v>
      </c>
      <c r="H1" t="s">
        <v>13</v>
      </c>
      <c r="I1" t="s">
        <v>9</v>
      </c>
      <c r="J1" t="s">
        <v>1</v>
      </c>
      <c r="K1" t="s">
        <v>4</v>
      </c>
      <c r="L1" t="s">
        <v>5</v>
      </c>
      <c r="M1" t="s">
        <v>6</v>
      </c>
      <c r="N1" t="s">
        <v>11</v>
      </c>
    </row>
    <row r="2" spans="1:14" x14ac:dyDescent="0.3">
      <c r="A2">
        <f>0.05*10^(-6)</f>
        <v>4.9999999999999998E-8</v>
      </c>
      <c r="B2">
        <v>0</v>
      </c>
      <c r="C2">
        <v>875</v>
      </c>
      <c r="D2">
        <v>-3.1</v>
      </c>
      <c r="E2">
        <v>8</v>
      </c>
      <c r="F2">
        <f>-D2/E2*PI()</f>
        <v>1.2173671532660448</v>
      </c>
      <c r="G2">
        <f>C2/$B$4</f>
        <v>0.87534025908547219</v>
      </c>
      <c r="H2">
        <f>F2/PI()</f>
        <v>0.38750000000000001</v>
      </c>
      <c r="I2">
        <v>100</v>
      </c>
      <c r="J2">
        <v>830</v>
      </c>
      <c r="K2">
        <v>-2.2999999999999998</v>
      </c>
      <c r="L2">
        <v>6</v>
      </c>
      <c r="M2">
        <f>-K2/L2*PI()</f>
        <v>1.2042771838760873</v>
      </c>
      <c r="N2">
        <f>J2/$B$4</f>
        <v>0.83032276004679084</v>
      </c>
    </row>
    <row r="3" spans="1:14" x14ac:dyDescent="0.3">
      <c r="B3" t="s">
        <v>10</v>
      </c>
      <c r="C3">
        <v>895</v>
      </c>
      <c r="D3">
        <v>-2.8</v>
      </c>
      <c r="E3">
        <v>7.8</v>
      </c>
      <c r="F3">
        <f t="shared" ref="F3:F19" si="0">-D3/E3*PI()</f>
        <v>1.1277512089809514</v>
      </c>
      <c r="G3">
        <f t="shared" ref="G3:G19" si="1">C3/$B$4</f>
        <v>0.89534803643599725</v>
      </c>
      <c r="H3">
        <f t="shared" ref="H3:H19" si="2">F3/PI()</f>
        <v>0.35897435897435898</v>
      </c>
      <c r="J3">
        <v>875</v>
      </c>
      <c r="K3">
        <v>-2.8</v>
      </c>
      <c r="L3">
        <v>7.9</v>
      </c>
      <c r="M3">
        <f t="shared" ref="M3:M21" si="3">-K3/L3*PI()</f>
        <v>1.1134758772216986</v>
      </c>
      <c r="N3">
        <f>J3/$B$4</f>
        <v>0.87534025908547219</v>
      </c>
    </row>
    <row r="4" spans="1:14" x14ac:dyDescent="0.3">
      <c r="B4">
        <f>1/(2*PI()*SQRT('C'!A2*B!A2))</f>
        <v>999.61128363291812</v>
      </c>
      <c r="C4">
        <v>920</v>
      </c>
      <c r="D4">
        <v>-2.4</v>
      </c>
      <c r="E4">
        <v>7.6</v>
      </c>
      <c r="F4">
        <f t="shared" si="0"/>
        <v>0.99208189060730301</v>
      </c>
      <c r="G4">
        <f t="shared" si="1"/>
        <v>0.92035775812415366</v>
      </c>
      <c r="H4">
        <f t="shared" si="2"/>
        <v>0.31578947368421051</v>
      </c>
      <c r="J4">
        <v>895</v>
      </c>
      <c r="K4">
        <v>-2.5</v>
      </c>
      <c r="L4">
        <v>7.8</v>
      </c>
      <c r="M4">
        <f t="shared" si="3"/>
        <v>1.006920722304421</v>
      </c>
      <c r="N4">
        <f t="shared" ref="N4:N20" si="4">J4/$B$4</f>
        <v>0.89534803643599725</v>
      </c>
    </row>
    <row r="5" spans="1:14" x14ac:dyDescent="0.3">
      <c r="C5">
        <v>950</v>
      </c>
      <c r="D5">
        <v>-1.8</v>
      </c>
      <c r="E5">
        <v>7.4</v>
      </c>
      <c r="F5">
        <f t="shared" si="0"/>
        <v>0.76417118600832801</v>
      </c>
      <c r="G5">
        <f t="shared" si="1"/>
        <v>0.9503694241499413</v>
      </c>
      <c r="H5">
        <f t="shared" si="2"/>
        <v>0.24324324324324323</v>
      </c>
      <c r="J5">
        <v>920</v>
      </c>
      <c r="K5">
        <v>-2.1</v>
      </c>
      <c r="L5">
        <v>7.6</v>
      </c>
      <c r="M5">
        <f t="shared" si="3"/>
        <v>0.86807165428139033</v>
      </c>
      <c r="N5">
        <f t="shared" si="4"/>
        <v>0.92035775812415366</v>
      </c>
    </row>
    <row r="6" spans="1:14" x14ac:dyDescent="0.3">
      <c r="C6">
        <v>960</v>
      </c>
      <c r="D6">
        <v>-1.5</v>
      </c>
      <c r="E6">
        <v>7.3</v>
      </c>
      <c r="F6">
        <f t="shared" si="0"/>
        <v>0.64553273703899861</v>
      </c>
      <c r="G6">
        <f t="shared" si="1"/>
        <v>0.96037331282520377</v>
      </c>
      <c r="H6">
        <f t="shared" si="2"/>
        <v>0.20547945205479454</v>
      </c>
      <c r="J6">
        <v>950</v>
      </c>
      <c r="K6">
        <v>-1.5</v>
      </c>
      <c r="L6">
        <v>7.3</v>
      </c>
      <c r="M6">
        <f t="shared" si="3"/>
        <v>0.64553273703899861</v>
      </c>
      <c r="N6">
        <f t="shared" si="4"/>
        <v>0.9503694241499413</v>
      </c>
    </row>
    <row r="7" spans="1:14" x14ac:dyDescent="0.3">
      <c r="C7">
        <v>970</v>
      </c>
      <c r="D7">
        <v>-1.2</v>
      </c>
      <c r="E7">
        <v>7.2</v>
      </c>
      <c r="F7">
        <f t="shared" si="0"/>
        <v>0.52359877559829882</v>
      </c>
      <c r="G7">
        <f t="shared" si="1"/>
        <v>0.97037720150046636</v>
      </c>
      <c r="H7">
        <f t="shared" si="2"/>
        <v>0.16666666666666666</v>
      </c>
      <c r="J7">
        <v>960</v>
      </c>
      <c r="K7">
        <v>-1.2</v>
      </c>
      <c r="L7">
        <v>7.2</v>
      </c>
      <c r="M7">
        <f t="shared" si="3"/>
        <v>0.52359877559829882</v>
      </c>
      <c r="N7">
        <f t="shared" si="4"/>
        <v>0.96037331282520377</v>
      </c>
    </row>
    <row r="8" spans="1:14" x14ac:dyDescent="0.3">
      <c r="C8">
        <v>975</v>
      </c>
      <c r="D8">
        <v>-1</v>
      </c>
      <c r="E8">
        <v>7.2</v>
      </c>
      <c r="F8">
        <f t="shared" si="0"/>
        <v>0.43633231299858238</v>
      </c>
      <c r="G8">
        <f t="shared" si="1"/>
        <v>0.97537914583809759</v>
      </c>
      <c r="H8">
        <f t="shared" si="2"/>
        <v>0.1388888888888889</v>
      </c>
      <c r="J8">
        <v>970</v>
      </c>
      <c r="K8">
        <v>-0.9</v>
      </c>
      <c r="L8">
        <v>7.1</v>
      </c>
      <c r="M8">
        <f t="shared" si="3"/>
        <v>0.39823005468039629</v>
      </c>
      <c r="N8">
        <f t="shared" si="4"/>
        <v>0.97037720150046636</v>
      </c>
    </row>
    <row r="9" spans="1:14" x14ac:dyDescent="0.3">
      <c r="C9">
        <v>990</v>
      </c>
      <c r="D9">
        <v>-0.6</v>
      </c>
      <c r="E9">
        <v>7.1</v>
      </c>
      <c r="F9">
        <f t="shared" si="0"/>
        <v>0.26548670312026418</v>
      </c>
      <c r="G9">
        <f t="shared" si="1"/>
        <v>0.99038497885099142</v>
      </c>
      <c r="H9">
        <f t="shared" si="2"/>
        <v>8.4507042253521111E-2</v>
      </c>
      <c r="J9">
        <v>975</v>
      </c>
      <c r="K9">
        <v>-0.8</v>
      </c>
      <c r="L9">
        <v>7.1</v>
      </c>
      <c r="M9">
        <f t="shared" si="3"/>
        <v>0.353982270827019</v>
      </c>
      <c r="N9">
        <f t="shared" si="4"/>
        <v>0.97537914583809759</v>
      </c>
    </row>
    <row r="10" spans="1:14" x14ac:dyDescent="0.3">
      <c r="C10">
        <v>995</v>
      </c>
      <c r="D10">
        <v>-0.3</v>
      </c>
      <c r="E10">
        <v>7.1</v>
      </c>
      <c r="F10">
        <f t="shared" si="0"/>
        <v>0.13274335156013209</v>
      </c>
      <c r="G10">
        <f t="shared" si="1"/>
        <v>0.99538692318862265</v>
      </c>
      <c r="H10">
        <f t="shared" si="2"/>
        <v>4.2253521126760556E-2</v>
      </c>
      <c r="J10">
        <v>990</v>
      </c>
      <c r="K10">
        <v>-0.5</v>
      </c>
      <c r="L10">
        <v>7</v>
      </c>
      <c r="M10">
        <f t="shared" si="3"/>
        <v>0.22439947525641379</v>
      </c>
      <c r="N10">
        <f t="shared" si="4"/>
        <v>0.99038497885099142</v>
      </c>
    </row>
    <row r="11" spans="1:14" x14ac:dyDescent="0.3">
      <c r="C11">
        <v>1000</v>
      </c>
      <c r="D11">
        <v>0</v>
      </c>
      <c r="E11">
        <v>8.4</v>
      </c>
      <c r="F11">
        <f t="shared" si="0"/>
        <v>0</v>
      </c>
      <c r="G11">
        <f>C11/$B$4</f>
        <v>1.000388867526254</v>
      </c>
      <c r="H11">
        <f t="shared" si="2"/>
        <v>0</v>
      </c>
      <c r="J11">
        <v>995</v>
      </c>
      <c r="K11">
        <v>-0.2</v>
      </c>
      <c r="L11">
        <v>7</v>
      </c>
      <c r="M11">
        <f t="shared" si="3"/>
        <v>8.9759790102565531E-2</v>
      </c>
      <c r="N11">
        <f t="shared" si="4"/>
        <v>0.99538692318862265</v>
      </c>
    </row>
    <row r="12" spans="1:14" x14ac:dyDescent="0.3">
      <c r="C12">
        <v>1010</v>
      </c>
      <c r="D12">
        <v>0.2</v>
      </c>
      <c r="E12">
        <v>9</v>
      </c>
      <c r="F12">
        <f t="shared" si="0"/>
        <v>-6.9813170079773182E-2</v>
      </c>
      <c r="G12">
        <f t="shared" si="1"/>
        <v>1.0103927562015165</v>
      </c>
      <c r="H12">
        <f t="shared" si="2"/>
        <v>-2.2222222222222223E-2</v>
      </c>
      <c r="J12">
        <v>1000</v>
      </c>
      <c r="K12">
        <v>0</v>
      </c>
      <c r="L12">
        <v>7</v>
      </c>
      <c r="M12">
        <f t="shared" si="3"/>
        <v>0</v>
      </c>
      <c r="N12">
        <f>J12/$B$4</f>
        <v>1.000388867526254</v>
      </c>
    </row>
    <row r="13" spans="1:14" x14ac:dyDescent="0.3">
      <c r="C13">
        <v>1020</v>
      </c>
      <c r="D13">
        <v>0.8</v>
      </c>
      <c r="E13">
        <v>8.8000000000000007</v>
      </c>
      <c r="F13">
        <f t="shared" si="0"/>
        <v>-0.28559933214452665</v>
      </c>
      <c r="G13">
        <f t="shared" si="1"/>
        <v>1.0203966448767789</v>
      </c>
      <c r="H13">
        <f t="shared" si="2"/>
        <v>-9.0909090909090912E-2</v>
      </c>
      <c r="J13">
        <v>1010</v>
      </c>
      <c r="K13">
        <v>0.2</v>
      </c>
      <c r="L13">
        <v>6.9</v>
      </c>
      <c r="M13">
        <f t="shared" si="3"/>
        <v>-9.1060656625791103E-2</v>
      </c>
      <c r="N13">
        <f t="shared" ref="N13:N21" si="5">J13/$B$4</f>
        <v>1.0103927562015165</v>
      </c>
    </row>
    <row r="14" spans="1:14" x14ac:dyDescent="0.3">
      <c r="C14">
        <v>1030</v>
      </c>
      <c r="D14">
        <v>1.2</v>
      </c>
      <c r="E14">
        <v>8.6999999999999993</v>
      </c>
      <c r="F14">
        <f t="shared" si="0"/>
        <v>-0.43332312463307493</v>
      </c>
      <c r="G14">
        <f t="shared" si="1"/>
        <v>1.0304005335520416</v>
      </c>
      <c r="H14">
        <f t="shared" si="2"/>
        <v>-0.13793103448275862</v>
      </c>
      <c r="J14">
        <v>1020</v>
      </c>
      <c r="K14">
        <v>0.6</v>
      </c>
      <c r="L14">
        <v>6.8</v>
      </c>
      <c r="M14">
        <f t="shared" si="3"/>
        <v>-0.27719935178733468</v>
      </c>
      <c r="N14">
        <f t="shared" si="5"/>
        <v>1.0203966448767789</v>
      </c>
    </row>
    <row r="15" spans="1:14" x14ac:dyDescent="0.3">
      <c r="C15">
        <v>1040</v>
      </c>
      <c r="D15">
        <v>1.8</v>
      </c>
      <c r="E15">
        <v>8.6</v>
      </c>
      <c r="F15">
        <f t="shared" si="0"/>
        <v>-0.6575426484257707</v>
      </c>
      <c r="G15">
        <f t="shared" si="1"/>
        <v>1.0404044222273041</v>
      </c>
      <c r="H15">
        <f t="shared" si="2"/>
        <v>-0.20930232558139536</v>
      </c>
      <c r="J15">
        <v>1030</v>
      </c>
      <c r="K15">
        <v>0.9</v>
      </c>
      <c r="L15">
        <v>6.7</v>
      </c>
      <c r="M15">
        <f t="shared" si="3"/>
        <v>-0.42200498331803193</v>
      </c>
      <c r="N15">
        <f t="shared" si="5"/>
        <v>1.0304005335520416</v>
      </c>
    </row>
    <row r="16" spans="1:14" x14ac:dyDescent="0.3">
      <c r="C16">
        <v>1060</v>
      </c>
      <c r="D16">
        <v>2.2000000000000002</v>
      </c>
      <c r="E16">
        <v>8.5</v>
      </c>
      <c r="F16">
        <f t="shared" si="0"/>
        <v>-0.81311809857618178</v>
      </c>
      <c r="G16">
        <f t="shared" si="1"/>
        <v>1.0604121995778293</v>
      </c>
      <c r="H16">
        <f t="shared" si="2"/>
        <v>-0.25882352941176473</v>
      </c>
      <c r="J16">
        <v>1040</v>
      </c>
      <c r="K16">
        <v>1</v>
      </c>
      <c r="L16">
        <v>6.6</v>
      </c>
      <c r="M16">
        <f t="shared" si="3"/>
        <v>-0.47599888690754444</v>
      </c>
      <c r="N16">
        <f t="shared" si="5"/>
        <v>1.0404044222273041</v>
      </c>
    </row>
    <row r="17" spans="3:14" x14ac:dyDescent="0.3">
      <c r="C17">
        <v>1080</v>
      </c>
      <c r="D17">
        <v>1.4</v>
      </c>
      <c r="E17">
        <v>4.7</v>
      </c>
      <c r="F17">
        <f t="shared" si="0"/>
        <v>-0.93579355638844897</v>
      </c>
      <c r="G17">
        <f t="shared" si="1"/>
        <v>1.0804199769283542</v>
      </c>
      <c r="H17">
        <f t="shared" si="2"/>
        <v>-0.2978723404255319</v>
      </c>
      <c r="J17">
        <v>1060</v>
      </c>
      <c r="K17">
        <v>1.4</v>
      </c>
      <c r="L17">
        <v>6.5</v>
      </c>
      <c r="M17">
        <f t="shared" si="3"/>
        <v>-0.67665072538857074</v>
      </c>
      <c r="N17">
        <f t="shared" si="5"/>
        <v>1.0604121995778293</v>
      </c>
    </row>
    <row r="18" spans="3:14" x14ac:dyDescent="0.3">
      <c r="C18">
        <v>1090</v>
      </c>
      <c r="D18">
        <v>1.6</v>
      </c>
      <c r="E18">
        <v>4.5</v>
      </c>
      <c r="F18">
        <f t="shared" si="0"/>
        <v>-1.1170107212763709</v>
      </c>
      <c r="G18">
        <f t="shared" si="1"/>
        <v>1.0904238656036169</v>
      </c>
      <c r="H18">
        <f t="shared" si="2"/>
        <v>-0.35555555555555557</v>
      </c>
      <c r="J18">
        <v>1080</v>
      </c>
      <c r="K18">
        <v>1.2</v>
      </c>
      <c r="L18">
        <v>4.5999999999999996</v>
      </c>
      <c r="M18">
        <f t="shared" si="3"/>
        <v>-0.81954590963211993</v>
      </c>
      <c r="N18">
        <f t="shared" si="5"/>
        <v>1.0804199769283542</v>
      </c>
    </row>
    <row r="19" spans="3:14" x14ac:dyDescent="0.3">
      <c r="C19">
        <v>1170</v>
      </c>
      <c r="D19">
        <v>1.7</v>
      </c>
      <c r="E19">
        <v>4.3</v>
      </c>
      <c r="F19">
        <f t="shared" si="0"/>
        <v>-1.2420250025820112</v>
      </c>
      <c r="G19">
        <f t="shared" si="1"/>
        <v>1.1704549750057172</v>
      </c>
      <c r="H19">
        <f t="shared" si="2"/>
        <v>-0.39534883720930231</v>
      </c>
      <c r="J19">
        <v>1090</v>
      </c>
      <c r="K19">
        <v>1.3</v>
      </c>
      <c r="L19">
        <v>4.5999999999999996</v>
      </c>
      <c r="M19">
        <f t="shared" si="3"/>
        <v>-0.88784140210146334</v>
      </c>
      <c r="N19">
        <f t="shared" si="5"/>
        <v>1.0904238656036169</v>
      </c>
    </row>
    <row r="20" spans="3:14" x14ac:dyDescent="0.3">
      <c r="J20">
        <v>1170</v>
      </c>
      <c r="K20">
        <v>1.5</v>
      </c>
      <c r="L20">
        <v>4.2</v>
      </c>
      <c r="M20">
        <f t="shared" si="3"/>
        <v>-1.121997376282069</v>
      </c>
      <c r="N20">
        <f t="shared" si="5"/>
        <v>1.1704549750057172</v>
      </c>
    </row>
    <row r="21" spans="3:14" x14ac:dyDescent="0.3">
      <c r="J21">
        <v>1230</v>
      </c>
      <c r="K21">
        <v>1.5</v>
      </c>
      <c r="L21">
        <v>4</v>
      </c>
      <c r="M21">
        <f t="shared" si="3"/>
        <v>-1.1780972450961724</v>
      </c>
      <c r="N21">
        <f>J21/$B$4</f>
        <v>1.2304783070572924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>
        <v>9.11</v>
      </c>
      <c r="B2">
        <f>1/(B!C2+A!C2)*SQRT(B!A2/'C'!A2)</f>
        <v>9.0361426379629162</v>
      </c>
      <c r="C2">
        <f>6.93</f>
        <v>6.93</v>
      </c>
      <c r="D2">
        <f>1/(B!C2+100+A!C2)*SQRT(B!A2/'C'!A2)</f>
        <v>7.0387636286872937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2017-12-10T18:58:03Z</dcterms:modified>
</cp:coreProperties>
</file>