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I2" i="3" l="1"/>
  <c r="G2" i="3"/>
  <c r="F4" i="3"/>
  <c r="F5" i="3"/>
  <c r="F6" i="3"/>
  <c r="F7" i="3"/>
  <c r="F8" i="3"/>
  <c r="F9" i="3"/>
  <c r="F10" i="3"/>
  <c r="F11" i="3"/>
  <c r="F12" i="3"/>
  <c r="F13" i="3"/>
  <c r="F14" i="3"/>
  <c r="F3" i="3"/>
  <c r="M4" i="2"/>
  <c r="N4" i="2" s="1"/>
  <c r="M3" i="2"/>
  <c r="N3" i="2" s="1"/>
  <c r="M2" i="2" l="1"/>
  <c r="N2" i="2" s="1"/>
  <c r="K3" i="2"/>
  <c r="K4" i="2"/>
  <c r="K5" i="2"/>
  <c r="K6" i="2"/>
  <c r="K7" i="2"/>
  <c r="K8" i="2"/>
  <c r="K9" i="2"/>
  <c r="K10" i="2"/>
  <c r="K2" i="2"/>
  <c r="G2" i="1"/>
  <c r="H2" i="1" s="1"/>
  <c r="I3" i="2"/>
  <c r="J3" i="2" s="1"/>
  <c r="L3" i="2" s="1"/>
  <c r="I4" i="2"/>
  <c r="J4" i="2" s="1"/>
  <c r="L4" i="2" s="1"/>
  <c r="I5" i="2"/>
  <c r="J5" i="2" s="1"/>
  <c r="L5" i="2" s="1"/>
  <c r="I6" i="2"/>
  <c r="J6" i="2" s="1"/>
  <c r="L6" i="2" s="1"/>
  <c r="I7" i="2"/>
  <c r="J7" i="2" s="1"/>
  <c r="L7" i="2" s="1"/>
  <c r="I8" i="2"/>
  <c r="J8" i="2" s="1"/>
  <c r="L8" i="2" s="1"/>
  <c r="I9" i="2"/>
  <c r="J9" i="2" s="1"/>
  <c r="L9" i="2" s="1"/>
  <c r="I10" i="2"/>
  <c r="J10" i="2" s="1"/>
  <c r="L10" i="2" s="1"/>
  <c r="I11" i="2"/>
  <c r="J11" i="2" s="1"/>
  <c r="I2" i="2"/>
  <c r="J2" i="2" s="1"/>
  <c r="L2" i="2" s="1"/>
  <c r="B2" i="3"/>
  <c r="A2" i="3"/>
  <c r="G11" i="2"/>
  <c r="G3" i="2"/>
  <c r="G4" i="2"/>
  <c r="G5" i="2"/>
  <c r="G6" i="2"/>
  <c r="G7" i="2"/>
  <c r="G8" i="2"/>
  <c r="G9" i="2"/>
  <c r="G10" i="2"/>
  <c r="G2" i="2"/>
  <c r="B2" i="1" l="1"/>
  <c r="B1" i="1"/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<sst xmlns="http://schemas.openxmlformats.org/spreadsheetml/2006/main" count="32" uniqueCount="24">
  <si>
    <t>R_1/R_2</t>
  </si>
  <si>
    <t>2a, м</t>
  </si>
  <si>
    <t>R, кОм</t>
  </si>
  <si>
    <t>x, см</t>
  </si>
  <si>
    <t>R_кр, кОм</t>
  </si>
  <si>
    <t>x_1, см</t>
  </si>
  <si>
    <t>x_2, см</t>
  </si>
  <si>
    <t>inf</t>
  </si>
  <si>
    <t>T, с</t>
  </si>
  <si>
    <t>U_0, В</t>
  </si>
  <si>
    <t>C, мкФ</t>
  </si>
  <si>
    <t>R_0, кОм</t>
  </si>
  <si>
    <t>C_I</t>
  </si>
  <si>
    <t>I/x, А/мм</t>
  </si>
  <si>
    <t>Тэта</t>
  </si>
  <si>
    <t>1/тэта^2</t>
  </si>
  <si>
    <t>I, 10^(-8)А</t>
  </si>
  <si>
    <t>1/тэта^2+1/4pi^2</t>
  </si>
  <si>
    <t>(R+R_0)^2, *10^2 кОм^2</t>
  </si>
  <si>
    <t>R_кр</t>
  </si>
  <si>
    <t>dY/dX, Ом^(-2)</t>
  </si>
  <si>
    <t>(R+R_0)^(-1), *10 (-2) кОм^(-1)</t>
  </si>
  <si>
    <t>x/e, см</t>
  </si>
  <si>
    <t>Cqкр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</si>
</sst>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3" sqref="B3"/>
    </sheetView>
  </sheetViews>
  <sheetFormatPr defaultRowHeight="15" x14ac:dyDescent="0.25"/>
  <cols>
    <col min="6" max="6" width="12" bestFit="1" customWidth="1"/>
    <col min="7" max="7" width="10" bestFit="1" customWidth="1"/>
    <col min="8" max="8" width="10.140625" customWidth="1"/>
  </cols>
  <sheetData>
    <row r="1" spans="1:8" x14ac:dyDescent="0.25">
      <c r="A1" t="s">
        <v>9</v>
      </c>
      <c r="B1">
        <f>68/150*3</f>
        <v>1.3599999999999999</v>
      </c>
      <c r="D1" t="s">
        <v>2</v>
      </c>
      <c r="E1" t="s">
        <v>3</v>
      </c>
      <c r="F1" t="s">
        <v>16</v>
      </c>
      <c r="G1" t="s">
        <v>13</v>
      </c>
      <c r="H1" t="s">
        <v>12</v>
      </c>
    </row>
    <row r="2" spans="1:8" x14ac:dyDescent="0.25">
      <c r="A2" t="s">
        <v>0</v>
      </c>
      <c r="B2" s="1">
        <f>1/2000</f>
        <v>5.0000000000000001E-4</v>
      </c>
      <c r="D2">
        <v>50</v>
      </c>
      <c r="E2">
        <v>2.8</v>
      </c>
      <c r="F2">
        <f>$B$1*$B$2/(D2+$B$3)/1000*100000000</f>
        <v>1.3444049031237642</v>
      </c>
      <c r="G2">
        <f>4.743*10^(-10)</f>
        <v>4.7430000000000001E-10</v>
      </c>
      <c r="H2">
        <f>G2*B4</f>
        <v>1.04346E-9</v>
      </c>
    </row>
    <row r="3" spans="1:8" x14ac:dyDescent="0.25">
      <c r="A3" t="s">
        <v>11</v>
      </c>
      <c r="B3">
        <v>0.57999999999999996</v>
      </c>
      <c r="D3">
        <v>40</v>
      </c>
      <c r="E3">
        <v>3.6</v>
      </c>
      <c r="F3">
        <f t="shared" ref="F3:F8" si="0">$B$1*$B$2/(D3+$B$3)/1000*100000000</f>
        <v>1.6757023164120257</v>
      </c>
    </row>
    <row r="4" spans="1:8" x14ac:dyDescent="0.25">
      <c r="A4" t="s">
        <v>1</v>
      </c>
      <c r="B4">
        <v>2.2000000000000002</v>
      </c>
      <c r="D4">
        <v>20</v>
      </c>
      <c r="E4">
        <v>7</v>
      </c>
      <c r="F4">
        <f t="shared" si="0"/>
        <v>3.3041788143828956</v>
      </c>
    </row>
    <row r="5" spans="1:8" x14ac:dyDescent="0.25">
      <c r="D5">
        <v>10</v>
      </c>
      <c r="E5">
        <v>13.6</v>
      </c>
      <c r="F5">
        <f t="shared" si="0"/>
        <v>6.4272211720226844</v>
      </c>
    </row>
    <row r="6" spans="1:8" x14ac:dyDescent="0.25">
      <c r="D6">
        <v>9</v>
      </c>
      <c r="E6">
        <v>14.9</v>
      </c>
      <c r="F6">
        <f t="shared" si="0"/>
        <v>7.0981210855949888</v>
      </c>
    </row>
    <row r="7" spans="1:8" x14ac:dyDescent="0.25">
      <c r="D7">
        <v>8</v>
      </c>
      <c r="E7">
        <v>16.7</v>
      </c>
      <c r="F7">
        <f t="shared" si="0"/>
        <v>7.9254079254079244</v>
      </c>
    </row>
    <row r="8" spans="1:8" x14ac:dyDescent="0.25">
      <c r="D8">
        <v>7</v>
      </c>
      <c r="E8">
        <v>21.7</v>
      </c>
      <c r="F8">
        <f t="shared" si="0"/>
        <v>8.9709762532981525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4" sqref="N4"/>
    </sheetView>
  </sheetViews>
  <sheetFormatPr defaultRowHeight="15" x14ac:dyDescent="0.25"/>
  <cols>
    <col min="1" max="1" width="9.85546875" customWidth="1"/>
    <col min="11" max="11" width="23" customWidth="1"/>
    <col min="12" max="12" width="16.140625" customWidth="1"/>
    <col min="13" max="13" width="14.7109375" customWidth="1"/>
  </cols>
  <sheetData>
    <row r="1" spans="1:14" x14ac:dyDescent="0.25">
      <c r="A1" t="s">
        <v>4</v>
      </c>
      <c r="B1">
        <v>3.47</v>
      </c>
      <c r="D1" t="s">
        <v>2</v>
      </c>
      <c r="E1" t="s">
        <v>5</v>
      </c>
      <c r="F1" t="s">
        <v>6</v>
      </c>
      <c r="G1" t="s">
        <v>0</v>
      </c>
      <c r="H1" t="s">
        <v>8</v>
      </c>
      <c r="I1" t="s">
        <v>14</v>
      </c>
      <c r="J1" t="s">
        <v>15</v>
      </c>
      <c r="K1" t="s">
        <v>18</v>
      </c>
      <c r="L1" t="s">
        <v>17</v>
      </c>
      <c r="M1" t="s">
        <v>20</v>
      </c>
      <c r="N1" t="s">
        <v>19</v>
      </c>
    </row>
    <row r="2" spans="1:14" x14ac:dyDescent="0.25">
      <c r="D2">
        <v>10</v>
      </c>
      <c r="E2">
        <v>18.5</v>
      </c>
      <c r="F2">
        <v>14.3</v>
      </c>
      <c r="G2">
        <f>1/2000</f>
        <v>5.0000000000000001E-4</v>
      </c>
      <c r="I2">
        <f>LN(E2/F2)</f>
        <v>0.25751119481841755</v>
      </c>
      <c r="J2">
        <f>1/I2^2</f>
        <v>15.080223291528968</v>
      </c>
      <c r="K2">
        <f>(D2+Лист1!$B$3)^2/100</f>
        <v>1.119364</v>
      </c>
      <c r="L2">
        <f>J2+1/(2*PI())^2</f>
        <v>15.105553587439553</v>
      </c>
      <c r="M2">
        <f>2.0543*10^(-8)</f>
        <v>2.0543000000000001E-8</v>
      </c>
      <c r="N2">
        <f>SQRT(1/M2)/(2*PI())-Лист1!B3*1000</f>
        <v>530.42236052330804</v>
      </c>
    </row>
    <row r="3" spans="1:14" x14ac:dyDescent="0.25">
      <c r="D3">
        <v>14</v>
      </c>
      <c r="E3">
        <v>14</v>
      </c>
      <c r="F3">
        <v>10.5</v>
      </c>
      <c r="G3">
        <f t="shared" ref="G3:G10" si="0">1/2000</f>
        <v>5.0000000000000001E-4</v>
      </c>
      <c r="I3">
        <f t="shared" ref="I3:I11" si="1">LN(E3/F3)</f>
        <v>0.28768207245178085</v>
      </c>
      <c r="J3">
        <f t="shared" ref="J3:J11" si="2">1/I3^2</f>
        <v>12.082989625169777</v>
      </c>
      <c r="K3">
        <f>(D3+Лист1!$B$3)^2/100</f>
        <v>2.1257640000000002</v>
      </c>
      <c r="L3">
        <f t="shared" ref="L3:L10" si="3">J3+1/(2*PI())^2</f>
        <v>12.108319921080362</v>
      </c>
      <c r="M3">
        <f>0.6728*10^(-8)</f>
        <v>6.7279999999999999E-9</v>
      </c>
      <c r="N3">
        <f>SQRT(1/M3)/(2*PI())-Лист1!B4*1000</f>
        <v>-259.66311173037479</v>
      </c>
    </row>
    <row r="4" spans="1:14" x14ac:dyDescent="0.25">
      <c r="D4">
        <v>16</v>
      </c>
      <c r="E4">
        <v>12.6</v>
      </c>
      <c r="F4">
        <v>9.4</v>
      </c>
      <c r="G4">
        <f t="shared" si="0"/>
        <v>5.0000000000000001E-4</v>
      </c>
      <c r="I4">
        <f t="shared" si="1"/>
        <v>0.29298712468147398</v>
      </c>
      <c r="J4">
        <f t="shared" si="2"/>
        <v>11.649383125331711</v>
      </c>
      <c r="K4">
        <f>(D4+Лист1!$B$3)^2/100</f>
        <v>2.7489639999999995</v>
      </c>
      <c r="L4">
        <f t="shared" si="3"/>
        <v>11.674713421242297</v>
      </c>
      <c r="M4">
        <f>1.05*10^(-8)</f>
        <v>1.0500000000000001E-8</v>
      </c>
      <c r="N4">
        <f>SQRT(1/M4)/(2*PI())-Лист1!B5*1000</f>
        <v>1553.1932057350029</v>
      </c>
    </row>
    <row r="5" spans="1:14" x14ac:dyDescent="0.25">
      <c r="D5">
        <v>17</v>
      </c>
      <c r="E5">
        <v>12.6</v>
      </c>
      <c r="F5">
        <v>9.4</v>
      </c>
      <c r="G5">
        <f t="shared" si="0"/>
        <v>5.0000000000000001E-4</v>
      </c>
      <c r="I5">
        <f t="shared" si="1"/>
        <v>0.29298712468147398</v>
      </c>
      <c r="J5">
        <f t="shared" si="2"/>
        <v>11.649383125331711</v>
      </c>
      <c r="K5">
        <f>(D5+Лист1!$B$3)^2/100</f>
        <v>3.0905639999999992</v>
      </c>
      <c r="L5">
        <f t="shared" si="3"/>
        <v>11.674713421242297</v>
      </c>
    </row>
    <row r="6" spans="1:14" x14ac:dyDescent="0.25">
      <c r="D6">
        <v>19</v>
      </c>
      <c r="E6">
        <v>11.5</v>
      </c>
      <c r="F6">
        <v>8.8000000000000007</v>
      </c>
      <c r="G6">
        <f t="shared" si="0"/>
        <v>5.0000000000000001E-4</v>
      </c>
      <c r="I6">
        <f t="shared" si="1"/>
        <v>0.26759531388504348</v>
      </c>
      <c r="J6">
        <f t="shared" si="2"/>
        <v>13.965065993807066</v>
      </c>
      <c r="K6">
        <f>(D6+Лист1!$B$3)^2/100</f>
        <v>3.8337639999999995</v>
      </c>
      <c r="L6">
        <f t="shared" si="3"/>
        <v>13.990396289717651</v>
      </c>
    </row>
    <row r="7" spans="1:14" x14ac:dyDescent="0.25">
      <c r="D7">
        <v>21</v>
      </c>
      <c r="E7">
        <v>10.7</v>
      </c>
      <c r="F7">
        <v>8</v>
      </c>
      <c r="G7">
        <f t="shared" si="0"/>
        <v>5.0000000000000001E-4</v>
      </c>
      <c r="I7">
        <f t="shared" si="1"/>
        <v>0.29080219978802452</v>
      </c>
      <c r="J7">
        <f t="shared" si="2"/>
        <v>11.825094637138449</v>
      </c>
      <c r="K7">
        <f>(D7+Лист1!$B$3)^2/100</f>
        <v>4.6569639999999994</v>
      </c>
      <c r="L7">
        <f t="shared" si="3"/>
        <v>11.850424933049034</v>
      </c>
    </row>
    <row r="8" spans="1:14" x14ac:dyDescent="0.25">
      <c r="D8">
        <v>27</v>
      </c>
      <c r="E8">
        <v>8.1999999999999993</v>
      </c>
      <c r="F8">
        <v>6.4</v>
      </c>
      <c r="G8">
        <f t="shared" si="0"/>
        <v>5.0000000000000001E-4</v>
      </c>
      <c r="I8">
        <f t="shared" si="1"/>
        <v>0.24783616390458107</v>
      </c>
      <c r="J8">
        <f t="shared" si="2"/>
        <v>16.280608891810839</v>
      </c>
      <c r="K8">
        <f>(D8+Лист1!$B$3)^2/100</f>
        <v>7.6065639999999997</v>
      </c>
      <c r="L8">
        <f t="shared" si="3"/>
        <v>16.305939187721425</v>
      </c>
    </row>
    <row r="9" spans="1:14" x14ac:dyDescent="0.25">
      <c r="D9">
        <v>31</v>
      </c>
      <c r="E9">
        <v>7.4</v>
      </c>
      <c r="F9">
        <v>5.8</v>
      </c>
      <c r="G9">
        <f t="shared" si="0"/>
        <v>5.0000000000000001E-4</v>
      </c>
      <c r="I9">
        <f t="shared" si="1"/>
        <v>0.24362208265775051</v>
      </c>
      <c r="J9">
        <f t="shared" si="2"/>
        <v>16.848711615740772</v>
      </c>
      <c r="K9">
        <f>(D9+Лист1!$B$3)^2/100</f>
        <v>9.9729639999999993</v>
      </c>
      <c r="L9">
        <f t="shared" si="3"/>
        <v>16.874041911651357</v>
      </c>
    </row>
    <row r="10" spans="1:14" x14ac:dyDescent="0.25">
      <c r="D10">
        <v>35</v>
      </c>
      <c r="E10">
        <v>6.6</v>
      </c>
      <c r="F10">
        <v>5.3</v>
      </c>
      <c r="G10">
        <f t="shared" si="0"/>
        <v>5.0000000000000001E-4</v>
      </c>
      <c r="I10">
        <f t="shared" si="1"/>
        <v>0.21936282847430366</v>
      </c>
      <c r="J10">
        <f t="shared" si="2"/>
        <v>20.781358067410384</v>
      </c>
      <c r="K10">
        <f>(D10+Лист1!$B$3)^2/100</f>
        <v>12.659363999999998</v>
      </c>
      <c r="L10">
        <f t="shared" si="3"/>
        <v>20.806688363320969</v>
      </c>
    </row>
    <row r="11" spans="1:14" x14ac:dyDescent="0.25">
      <c r="D11" t="s">
        <v>7</v>
      </c>
      <c r="E11">
        <v>31.5</v>
      </c>
      <c r="F11">
        <v>30</v>
      </c>
      <c r="G11">
        <f>1/1000</f>
        <v>1E-3</v>
      </c>
      <c r="H11">
        <v>6.91</v>
      </c>
      <c r="I11">
        <f t="shared" si="1"/>
        <v>4.8790164169432049E-2</v>
      </c>
      <c r="J11">
        <f t="shared" si="2"/>
        <v>420.08332341560231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P6" sqref="P6"/>
    </sheetView>
  </sheetViews>
  <sheetFormatPr defaultRowHeight="15" x14ac:dyDescent="0.25"/>
  <cols>
    <col min="6" max="6" width="28.7109375" customWidth="1"/>
    <col min="8" max="8" width="9.85546875" customWidth="1"/>
    <col min="9" max="9" width="12" bestFit="1" customWidth="1"/>
  </cols>
  <sheetData>
    <row r="1" spans="1:9" x14ac:dyDescent="0.25">
      <c r="A1" t="s">
        <v>0</v>
      </c>
      <c r="B1" t="s">
        <v>9</v>
      </c>
      <c r="C1" t="s">
        <v>10</v>
      </c>
      <c r="D1" t="s">
        <v>2</v>
      </c>
      <c r="E1" t="s">
        <v>3</v>
      </c>
      <c r="F1" t="s">
        <v>21</v>
      </c>
      <c r="G1" t="s">
        <v>22</v>
      </c>
      <c r="H1" t="s">
        <v>4</v>
      </c>
      <c r="I1" t="s">
        <v>23</v>
      </c>
    </row>
    <row r="2" spans="1:9" x14ac:dyDescent="0.25">
      <c r="A2" s="1">
        <f>1/20</f>
        <v>0.05</v>
      </c>
      <c r="B2">
        <f>66/150*3</f>
        <v>1.32</v>
      </c>
      <c r="C2">
        <v>2</v>
      </c>
      <c r="D2" t="s">
        <v>7</v>
      </c>
      <c r="E2">
        <v>19</v>
      </c>
      <c r="G2">
        <f>E2/EXP(1)</f>
        <v>6.9897093822574048</v>
      </c>
      <c r="H2">
        <v>2.25</v>
      </c>
      <c r="I2">
        <f>Лист1!B4*A2*B2*C2*10^(-6)/(G2*10)</f>
        <v>4.1546791736026675E-9</v>
      </c>
    </row>
    <row r="3" spans="1:9" x14ac:dyDescent="0.25">
      <c r="D3">
        <v>35</v>
      </c>
      <c r="E3">
        <v>16.8</v>
      </c>
      <c r="F3">
        <f>(D3+Лист1!$B$3)^(-1)*100</f>
        <v>2.8105677346824058</v>
      </c>
    </row>
    <row r="4" spans="1:9" x14ac:dyDescent="0.25">
      <c r="D4">
        <v>30</v>
      </c>
      <c r="E4">
        <v>16.399999999999999</v>
      </c>
      <c r="F4">
        <f>(D4+Лист1!$B$3)^(-1)*100</f>
        <v>3.2701111837802483</v>
      </c>
    </row>
    <row r="5" spans="1:9" x14ac:dyDescent="0.25">
      <c r="D5">
        <v>20</v>
      </c>
      <c r="E5">
        <v>15.6</v>
      </c>
      <c r="F5">
        <f>(D5+Лист1!$B$3)^(-1)*100</f>
        <v>4.8590864917395535</v>
      </c>
    </row>
    <row r="6" spans="1:9" x14ac:dyDescent="0.25">
      <c r="D6">
        <v>10</v>
      </c>
      <c r="E6">
        <v>13.1</v>
      </c>
      <c r="F6">
        <f>(D6+Лист1!$B$3)^(-1)*100</f>
        <v>9.4517958412098295</v>
      </c>
    </row>
    <row r="7" spans="1:9" x14ac:dyDescent="0.25">
      <c r="D7">
        <v>5</v>
      </c>
      <c r="E7">
        <v>10</v>
      </c>
      <c r="F7">
        <f>(D7+Лист1!$B$3)^(-1)*100</f>
        <v>17.921146953405017</v>
      </c>
    </row>
    <row r="8" spans="1:9" x14ac:dyDescent="0.25">
      <c r="D8">
        <v>4</v>
      </c>
      <c r="E8">
        <v>9.1999999999999993</v>
      </c>
      <c r="F8">
        <f>(D8+Лист1!$B$3)^(-1)*100</f>
        <v>21.834061135371179</v>
      </c>
    </row>
    <row r="9" spans="1:9" x14ac:dyDescent="0.25">
      <c r="D9">
        <v>3.5</v>
      </c>
      <c r="E9">
        <v>8.5</v>
      </c>
      <c r="F9">
        <f>(D9+Лист1!$B$3)^(-1)*100</f>
        <v>24.509803921568626</v>
      </c>
    </row>
    <row r="10" spans="1:9" x14ac:dyDescent="0.25">
      <c r="D10">
        <v>3</v>
      </c>
      <c r="E10">
        <v>8.1</v>
      </c>
      <c r="F10">
        <f>(D10+Лист1!$B$3)^(-1)*100</f>
        <v>27.932960893854748</v>
      </c>
    </row>
    <row r="11" spans="1:9" x14ac:dyDescent="0.25">
      <c r="D11">
        <v>2.5</v>
      </c>
      <c r="E11">
        <v>7.3</v>
      </c>
      <c r="F11">
        <f>(D11+Лист1!$B$3)^(-1)*100</f>
        <v>32.467532467532465</v>
      </c>
    </row>
    <row r="12" spans="1:9" x14ac:dyDescent="0.25">
      <c r="D12">
        <v>2</v>
      </c>
      <c r="E12">
        <v>6.6</v>
      </c>
      <c r="F12">
        <f>(D12+Лист1!$B$3)^(-1)*100</f>
        <v>38.759689922480618</v>
      </c>
    </row>
    <row r="13" spans="1:9" x14ac:dyDescent="0.25">
      <c r="D13">
        <v>1.5</v>
      </c>
      <c r="E13">
        <v>5.8</v>
      </c>
      <c r="F13">
        <f>(D13+Лист1!$B$3)^(-1)*100</f>
        <v>48.076923076923073</v>
      </c>
    </row>
    <row r="14" spans="1:9" x14ac:dyDescent="0.25">
      <c r="D14">
        <v>1</v>
      </c>
      <c r="E14">
        <v>4.8</v>
      </c>
      <c r="F14">
        <f>(D14+Лист1!$B$3)^(-1)*100</f>
        <v>63.291139240506325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2017-10-02T16:26:47Z</dcterms:modified>
</cp:coreProperties>
</file>