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Спектр" sheetId="1" r:id="rId1"/>
    <sheet name="Геометр изобр" sheetId="2" r:id="rId2"/>
    <sheet name="Репродукция" sheetId="3" r:id="rId3"/>
    <sheet name="res" sheetId="4" r:id="rId4"/>
    <sheet name="Репродукция, анализ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E9" i="5"/>
  <c r="F9" i="5"/>
  <c r="C9" i="5"/>
  <c r="D8" i="5"/>
  <c r="E8" i="5"/>
  <c r="F8" i="5"/>
  <c r="C8" i="5"/>
  <c r="D7" i="5"/>
  <c r="E7" i="5"/>
  <c r="F7" i="5"/>
  <c r="G7" i="5"/>
  <c r="H7" i="5"/>
  <c r="I7" i="5"/>
  <c r="J7" i="5"/>
  <c r="C7" i="5"/>
  <c r="E8" i="4"/>
  <c r="E9" i="4"/>
  <c r="E7" i="4"/>
  <c r="B9" i="4"/>
  <c r="B8" i="4"/>
  <c r="B7" i="4"/>
  <c r="D2" i="4"/>
  <c r="F2" i="4" s="1"/>
  <c r="F3" i="4"/>
  <c r="F4" i="4"/>
  <c r="E3" i="4"/>
  <c r="E4" i="4"/>
  <c r="E2" i="4"/>
  <c r="D3" i="4"/>
  <c r="D4" i="4"/>
  <c r="C4" i="4"/>
  <c r="C3" i="4"/>
  <c r="C2" i="4"/>
  <c r="D9" i="3"/>
  <c r="E9" i="3"/>
  <c r="F9" i="3"/>
  <c r="C9" i="3"/>
  <c r="D8" i="3"/>
  <c r="E8" i="3"/>
  <c r="F8" i="3"/>
  <c r="C8" i="3"/>
  <c r="C7" i="3"/>
  <c r="D7" i="3"/>
  <c r="E7" i="3"/>
  <c r="F7" i="3"/>
  <c r="G7" i="3"/>
  <c r="H7" i="3"/>
  <c r="I7" i="3"/>
  <c r="J7" i="3"/>
  <c r="E3" i="2"/>
  <c r="E4" i="2"/>
  <c r="E2" i="2"/>
  <c r="D4" i="2"/>
  <c r="D3" i="2"/>
  <c r="D2" i="2"/>
  <c r="E3" i="1"/>
  <c r="E4" i="1"/>
  <c r="E2" i="1"/>
  <c r="B4" i="1"/>
  <c r="B2" i="1"/>
  <c r="B3" i="1"/>
</calcChain>
</file>

<file path=xl/sharedStrings.xml><?xml version="1.0" encoding="utf-8"?>
<sst xmlns="http://schemas.openxmlformats.org/spreadsheetml/2006/main" count="84" uniqueCount="38">
  <si>
    <t>Решетка</t>
  </si>
  <si>
    <t>x, см</t>
  </si>
  <si>
    <t>L, см</t>
  </si>
  <si>
    <t>lambda, нм</t>
  </si>
  <si>
    <t>Мира 5</t>
  </si>
  <si>
    <t>d, мкм</t>
  </si>
  <si>
    <t>a, см</t>
  </si>
  <si>
    <t>b, см</t>
  </si>
  <si>
    <t>z0, мм</t>
  </si>
  <si>
    <t>z_1/4, мм</t>
  </si>
  <si>
    <t>z_1/2, мм</t>
  </si>
  <si>
    <t>z_3/4, мм</t>
  </si>
  <si>
    <t>z_1, мм</t>
  </si>
  <si>
    <t>z_5/4, мм</t>
  </si>
  <si>
    <t>z_3/2, мм</t>
  </si>
  <si>
    <t>z_7/4, мм</t>
  </si>
  <si>
    <t>z_2, мм</t>
  </si>
  <si>
    <t>дельта</t>
  </si>
  <si>
    <t>Объект</t>
  </si>
  <si>
    <t>d_зав, мкм</t>
  </si>
  <si>
    <t>d_дифр, мкм</t>
  </si>
  <si>
    <t>d_из, мкм</t>
  </si>
  <si>
    <t>Решетка 3</t>
  </si>
  <si>
    <t>Решетка 4</t>
  </si>
  <si>
    <t>|d_дифр-d_зав|/d_зав, %</t>
  </si>
  <si>
    <t>|d_из-d_зав|/d_зав, %</t>
  </si>
  <si>
    <t>z_реп, мм</t>
  </si>
  <si>
    <t>z_T, мм</t>
  </si>
  <si>
    <t>|z_реп-z_T|/z_T, %</t>
  </si>
  <si>
    <t>z_1/4/z_T</t>
  </si>
  <si>
    <t>z_1/2/z_T</t>
  </si>
  <si>
    <t>z_3/4/z_T</t>
  </si>
  <si>
    <t>z_1/z_T</t>
  </si>
  <si>
    <t>z_5/4/z_T</t>
  </si>
  <si>
    <t>z_3/2/z_T</t>
  </si>
  <si>
    <t>z_7/4/z_T</t>
  </si>
  <si>
    <t>z_2/z_T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</si>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</sst>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4" x14ac:dyDescent="0.3"/>
  <cols>
    <col min="4" max="4" width="10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3</v>
      </c>
      <c r="B2">
        <f>18.4/16</f>
        <v>1.1499999999999999</v>
      </c>
      <c r="C2">
        <v>128.69999999999999</v>
      </c>
      <c r="D2">
        <v>532</v>
      </c>
      <c r="E2">
        <f>D2*10^(-9)*C2/B2*10^6</f>
        <v>59.537739130434787</v>
      </c>
    </row>
    <row r="3" spans="1:5" x14ac:dyDescent="0.3">
      <c r="A3">
        <v>4</v>
      </c>
      <c r="B3">
        <f>11.55/20</f>
        <v>0.57750000000000001</v>
      </c>
      <c r="C3">
        <v>128.69999999999999</v>
      </c>
      <c r="D3">
        <v>532</v>
      </c>
      <c r="E3">
        <f t="shared" ref="E3:E4" si="0">D3*10^(-9)*C3/B3*10^6</f>
        <v>118.55999999999999</v>
      </c>
    </row>
    <row r="4" spans="1:5" x14ac:dyDescent="0.3">
      <c r="A4" t="s">
        <v>4</v>
      </c>
      <c r="B4">
        <f>12.2/22</f>
        <v>0.55454545454545456</v>
      </c>
      <c r="C4">
        <v>131.1</v>
      </c>
      <c r="D4">
        <v>532</v>
      </c>
      <c r="E4">
        <f t="shared" si="0"/>
        <v>125.77003278688525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A4"/>
    </sheetView>
  </sheetViews>
  <sheetFormatPr defaultRowHeight="14.4" x14ac:dyDescent="0.3"/>
  <sheetData>
    <row r="1" spans="1:5" x14ac:dyDescent="0.3">
      <c r="A1" t="s">
        <v>0</v>
      </c>
      <c r="B1" t="s">
        <v>6</v>
      </c>
      <c r="C1" t="s">
        <v>7</v>
      </c>
      <c r="D1" t="s">
        <v>1</v>
      </c>
      <c r="E1" t="s">
        <v>5</v>
      </c>
    </row>
    <row r="2" spans="1:5" x14ac:dyDescent="0.3">
      <c r="A2">
        <v>3</v>
      </c>
      <c r="B2">
        <v>5.5</v>
      </c>
      <c r="C2">
        <v>125</v>
      </c>
      <c r="D2">
        <f>3.65/25</f>
        <v>0.14599999999999999</v>
      </c>
      <c r="E2">
        <f>D2/C2*B2*10^(4)</f>
        <v>64.239999999999995</v>
      </c>
    </row>
    <row r="3" spans="1:5" x14ac:dyDescent="0.3">
      <c r="A3">
        <v>4</v>
      </c>
      <c r="B3">
        <v>5.5</v>
      </c>
      <c r="C3">
        <v>125</v>
      </c>
      <c r="D3">
        <f>5/17</f>
        <v>0.29411764705882354</v>
      </c>
      <c r="E3">
        <f t="shared" ref="E3:E4" si="0">D3/C3*B3*10^(4)</f>
        <v>129.41176470588238</v>
      </c>
    </row>
    <row r="4" spans="1:5" x14ac:dyDescent="0.3">
      <c r="A4" t="s">
        <v>4</v>
      </c>
      <c r="B4">
        <v>5.6</v>
      </c>
      <c r="C4">
        <v>125.7</v>
      </c>
      <c r="D4">
        <f>1.6/5</f>
        <v>0.32</v>
      </c>
      <c r="E4">
        <f t="shared" si="0"/>
        <v>142.56165473349245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" sqref="C1:J1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3">
      <c r="A2">
        <v>3</v>
      </c>
      <c r="B2">
        <v>97</v>
      </c>
      <c r="C2">
        <v>94</v>
      </c>
      <c r="D2">
        <v>90</v>
      </c>
      <c r="E2">
        <v>87</v>
      </c>
      <c r="F2">
        <v>83</v>
      </c>
      <c r="G2">
        <v>79</v>
      </c>
      <c r="H2">
        <v>76</v>
      </c>
      <c r="I2">
        <v>73</v>
      </c>
      <c r="J2">
        <v>69</v>
      </c>
    </row>
    <row r="3" spans="1:10" x14ac:dyDescent="0.3">
      <c r="A3">
        <v>4</v>
      </c>
      <c r="B3">
        <v>97</v>
      </c>
      <c r="C3">
        <v>85</v>
      </c>
      <c r="D3">
        <v>69</v>
      </c>
      <c r="E3">
        <v>57.5</v>
      </c>
      <c r="F3">
        <v>42</v>
      </c>
    </row>
    <row r="4" spans="1:10" x14ac:dyDescent="0.3">
      <c r="A4" t="s">
        <v>4</v>
      </c>
      <c r="B4">
        <v>97</v>
      </c>
      <c r="C4">
        <v>79</v>
      </c>
      <c r="D4">
        <v>67</v>
      </c>
      <c r="E4">
        <v>57</v>
      </c>
      <c r="F4">
        <v>35</v>
      </c>
    </row>
    <row r="5" spans="1:10" x14ac:dyDescent="0.3">
      <c r="A5" t="s">
        <v>17</v>
      </c>
    </row>
    <row r="6" spans="1:10" x14ac:dyDescent="0.3">
      <c r="A6" t="s">
        <v>0</v>
      </c>
    </row>
    <row r="7" spans="1:10" x14ac:dyDescent="0.3">
      <c r="A7">
        <v>3</v>
      </c>
      <c r="C7">
        <f>$B$2 - C2</f>
        <v>3</v>
      </c>
      <c r="D7">
        <f>$B$2 - D2</f>
        <v>7</v>
      </c>
      <c r="E7">
        <f>$B$2 - E2</f>
        <v>10</v>
      </c>
      <c r="F7">
        <f>$B$2 - F2</f>
        <v>14</v>
      </c>
      <c r="G7">
        <f>$B$2 - G2</f>
        <v>18</v>
      </c>
      <c r="H7">
        <f>$B$2 - H2</f>
        <v>21</v>
      </c>
      <c r="I7">
        <f>$B$2 - I2</f>
        <v>24</v>
      </c>
      <c r="J7">
        <f>$B$2 - J2</f>
        <v>28</v>
      </c>
    </row>
    <row r="8" spans="1:10" x14ac:dyDescent="0.3">
      <c r="A8">
        <v>4</v>
      </c>
      <c r="C8">
        <f>$B$3 - C3</f>
        <v>12</v>
      </c>
      <c r="D8">
        <f t="shared" ref="D8:J8" si="0">$B$3 - D3</f>
        <v>28</v>
      </c>
      <c r="E8">
        <f t="shared" si="0"/>
        <v>39.5</v>
      </c>
      <c r="F8">
        <f t="shared" si="0"/>
        <v>55</v>
      </c>
    </row>
    <row r="9" spans="1:10" x14ac:dyDescent="0.3">
      <c r="A9" t="s">
        <v>4</v>
      </c>
      <c r="C9">
        <f>$B$4 - C4</f>
        <v>18</v>
      </c>
      <c r="D9">
        <f t="shared" ref="D9:F9" si="1">$B$4 - D4</f>
        <v>30</v>
      </c>
      <c r="E9">
        <f t="shared" si="1"/>
        <v>40</v>
      </c>
      <c r="F9">
        <f t="shared" si="1"/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tabSelected="1" workbookViewId="0">
      <selection activeCell="H10" sqref="H10"/>
    </sheetView>
  </sheetViews>
  <sheetFormatPr defaultRowHeight="14.4" x14ac:dyDescent="0.3"/>
  <cols>
    <col min="1" max="1" width="9.6640625" customWidth="1"/>
    <col min="2" max="2" width="10.21875" customWidth="1"/>
    <col min="3" max="3" width="12.21875" customWidth="1"/>
    <col min="4" max="4" width="9.77734375" customWidth="1"/>
    <col min="5" max="5" width="23" customWidth="1"/>
    <col min="6" max="6" width="20.33203125" customWidth="1"/>
  </cols>
  <sheetData>
    <row r="1" spans="1:6" ht="15" thickBot="1" x14ac:dyDescent="0.35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24</v>
      </c>
      <c r="F1" s="13" t="s">
        <v>25</v>
      </c>
    </row>
    <row r="2" spans="1:6" x14ac:dyDescent="0.3">
      <c r="A2" s="10" t="s">
        <v>22</v>
      </c>
      <c r="B2" s="10">
        <v>60</v>
      </c>
      <c r="C2" s="12">
        <f>Спектр!E2</f>
        <v>59.537739130434787</v>
      </c>
      <c r="D2" s="12">
        <f>'Геометр изобр'!E2</f>
        <v>64.239999999999995</v>
      </c>
      <c r="E2" s="15">
        <f>ABS(C2-B2)/B2 *100</f>
        <v>0.77043478260868881</v>
      </c>
      <c r="F2" s="12">
        <f>ABS(D2-B2)/B2*100</f>
        <v>7.0666666666666584</v>
      </c>
    </row>
    <row r="3" spans="1:6" x14ac:dyDescent="0.3">
      <c r="A3" s="1" t="s">
        <v>23</v>
      </c>
      <c r="B3" s="1">
        <v>120</v>
      </c>
      <c r="C3" s="2">
        <f>Спектр!E3</f>
        <v>118.55999999999999</v>
      </c>
      <c r="D3" s="2">
        <f>'Геометр изобр'!E3</f>
        <v>129.41176470588238</v>
      </c>
      <c r="E3" s="3">
        <f t="shared" ref="E3:E4" si="0">ABS(C3-B3)/B3 *100</f>
        <v>1.2000000000000099</v>
      </c>
      <c r="F3" s="2">
        <f t="shared" ref="F3:F4" si="1">ABS(D3-B3)/B3*100</f>
        <v>7.84313725490198</v>
      </c>
    </row>
    <row r="4" spans="1:6" ht="15" thickBot="1" x14ac:dyDescent="0.35">
      <c r="A4" s="4" t="s">
        <v>4</v>
      </c>
      <c r="B4" s="4">
        <v>127</v>
      </c>
      <c r="C4" s="5">
        <f>Спектр!E4</f>
        <v>125.77003278688525</v>
      </c>
      <c r="D4" s="5">
        <f>'Геометр изобр'!E4</f>
        <v>142.56165473349245</v>
      </c>
      <c r="E4" s="6">
        <f t="shared" si="0"/>
        <v>0.96847812056279325</v>
      </c>
      <c r="F4" s="5">
        <f t="shared" si="1"/>
        <v>12.253271443694839</v>
      </c>
    </row>
    <row r="5" spans="1:6" ht="15" thickBot="1" x14ac:dyDescent="0.35">
      <c r="A5" s="7"/>
      <c r="B5" s="7"/>
      <c r="C5" s="7"/>
      <c r="D5" s="7"/>
      <c r="E5" s="7"/>
      <c r="F5" s="7"/>
    </row>
    <row r="6" spans="1:6" ht="15" thickBot="1" x14ac:dyDescent="0.35">
      <c r="A6" s="13" t="s">
        <v>18</v>
      </c>
      <c r="B6" s="13" t="s">
        <v>26</v>
      </c>
      <c r="C6" s="13" t="s">
        <v>27</v>
      </c>
      <c r="D6" s="14"/>
      <c r="E6" s="13" t="s">
        <v>28</v>
      </c>
      <c r="F6" s="7"/>
    </row>
    <row r="7" spans="1:6" x14ac:dyDescent="0.3">
      <c r="A7" s="10" t="s">
        <v>22</v>
      </c>
      <c r="B7" s="10">
        <f>Репродукция!F7</f>
        <v>14</v>
      </c>
      <c r="C7" s="10">
        <v>13.5</v>
      </c>
      <c r="D7" s="11"/>
      <c r="E7" s="12">
        <f>ABS(B7-C7)/C7*100</f>
        <v>3.7037037037037033</v>
      </c>
      <c r="F7" s="7"/>
    </row>
    <row r="8" spans="1:6" x14ac:dyDescent="0.3">
      <c r="A8" s="1" t="s">
        <v>23</v>
      </c>
      <c r="B8" s="1">
        <f>Репродукция!F8</f>
        <v>55</v>
      </c>
      <c r="C8" s="1">
        <v>54</v>
      </c>
      <c r="D8" s="8"/>
      <c r="E8" s="2">
        <f t="shared" ref="E8:E9" si="2">ABS(B8-C8)/C8*100</f>
        <v>1.8518518518518516</v>
      </c>
      <c r="F8" s="7"/>
    </row>
    <row r="9" spans="1:6" ht="15" thickBot="1" x14ac:dyDescent="0.35">
      <c r="A9" s="4" t="s">
        <v>4</v>
      </c>
      <c r="B9" s="4">
        <f>Репродукция!F9</f>
        <v>62</v>
      </c>
      <c r="C9" s="4">
        <v>61</v>
      </c>
      <c r="D9" s="9"/>
      <c r="E9" s="5">
        <f t="shared" si="2"/>
        <v>1.639344262295082</v>
      </c>
      <c r="F9" s="7"/>
    </row>
  </sheetData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workbookViewId="0">
      <selection activeCell="J11" sqref="J11"/>
    </sheetView>
  </sheetViews>
  <sheetFormatPr defaultRowHeight="14.4" x14ac:dyDescent="0.3"/>
  <cols>
    <col min="1" max="1" width="10" customWidth="1"/>
  </cols>
  <sheetData>
    <row r="1" spans="1:10" ht="15" thickBot="1" x14ac:dyDescent="0.35">
      <c r="A1" s="13" t="s">
        <v>18</v>
      </c>
      <c r="B1" s="13" t="s">
        <v>27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</row>
    <row r="2" spans="1:10" x14ac:dyDescent="0.3">
      <c r="A2" s="10" t="s">
        <v>22</v>
      </c>
      <c r="B2" s="10">
        <v>13.5</v>
      </c>
      <c r="C2" s="10">
        <v>3</v>
      </c>
      <c r="D2" s="10">
        <v>7</v>
      </c>
      <c r="E2" s="10">
        <v>10</v>
      </c>
      <c r="F2" s="10">
        <v>14</v>
      </c>
      <c r="G2" s="10">
        <v>18</v>
      </c>
      <c r="H2" s="10">
        <v>21</v>
      </c>
      <c r="I2" s="10">
        <v>24</v>
      </c>
      <c r="J2" s="10">
        <v>28</v>
      </c>
    </row>
    <row r="3" spans="1:10" x14ac:dyDescent="0.3">
      <c r="A3" s="1" t="s">
        <v>23</v>
      </c>
      <c r="B3" s="1">
        <v>54</v>
      </c>
      <c r="C3" s="1">
        <v>12</v>
      </c>
      <c r="D3" s="1">
        <v>28</v>
      </c>
      <c r="E3" s="1">
        <v>39.5</v>
      </c>
      <c r="F3" s="1">
        <v>55</v>
      </c>
      <c r="G3" s="1" t="s">
        <v>37</v>
      </c>
      <c r="H3" s="1" t="s">
        <v>37</v>
      </c>
      <c r="I3" s="1" t="s">
        <v>37</v>
      </c>
      <c r="J3" s="1" t="s">
        <v>37</v>
      </c>
    </row>
    <row r="4" spans="1:10" ht="15" thickBot="1" x14ac:dyDescent="0.35">
      <c r="A4" s="4" t="s">
        <v>4</v>
      </c>
      <c r="B4" s="4">
        <v>61</v>
      </c>
      <c r="C4" s="4">
        <v>18</v>
      </c>
      <c r="D4" s="4">
        <v>30</v>
      </c>
      <c r="E4" s="4">
        <v>40</v>
      </c>
      <c r="F4" s="4">
        <v>62</v>
      </c>
      <c r="G4" s="4" t="s">
        <v>37</v>
      </c>
      <c r="H4" s="4" t="s">
        <v>37</v>
      </c>
      <c r="I4" s="4" t="s">
        <v>37</v>
      </c>
      <c r="J4" s="4" t="s">
        <v>37</v>
      </c>
    </row>
    <row r="5" spans="1:10" ht="15" thickBot="1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" thickBot="1" x14ac:dyDescent="0.35">
      <c r="A6" s="13" t="s">
        <v>18</v>
      </c>
      <c r="B6" s="13" t="s">
        <v>27</v>
      </c>
      <c r="C6" s="13" t="s">
        <v>29</v>
      </c>
      <c r="D6" s="13" t="s">
        <v>30</v>
      </c>
      <c r="E6" s="13" t="s">
        <v>31</v>
      </c>
      <c r="F6" s="13" t="s">
        <v>32</v>
      </c>
      <c r="G6" s="13" t="s">
        <v>33</v>
      </c>
      <c r="H6" s="13" t="s">
        <v>34</v>
      </c>
      <c r="I6" s="13" t="s">
        <v>35</v>
      </c>
      <c r="J6" s="13" t="s">
        <v>36</v>
      </c>
    </row>
    <row r="7" spans="1:10" x14ac:dyDescent="0.3">
      <c r="A7" s="10" t="s">
        <v>22</v>
      </c>
      <c r="B7" s="10">
        <v>13.5</v>
      </c>
      <c r="C7" s="15">
        <f>C2/$B$7</f>
        <v>0.22222222222222221</v>
      </c>
      <c r="D7" s="15">
        <f t="shared" ref="D7:J7" si="0">D2/$B$7</f>
        <v>0.51851851851851849</v>
      </c>
      <c r="E7" s="15">
        <f t="shared" si="0"/>
        <v>0.7407407407407407</v>
      </c>
      <c r="F7" s="15">
        <f t="shared" si="0"/>
        <v>1.037037037037037</v>
      </c>
      <c r="G7" s="15">
        <f t="shared" si="0"/>
        <v>1.3333333333333333</v>
      </c>
      <c r="H7" s="15">
        <f t="shared" si="0"/>
        <v>1.5555555555555556</v>
      </c>
      <c r="I7" s="15">
        <f t="shared" si="0"/>
        <v>1.7777777777777777</v>
      </c>
      <c r="J7" s="15">
        <f t="shared" si="0"/>
        <v>2.074074074074074</v>
      </c>
    </row>
    <row r="8" spans="1:10" x14ac:dyDescent="0.3">
      <c r="A8" s="1" t="s">
        <v>23</v>
      </c>
      <c r="B8" s="1">
        <v>54</v>
      </c>
      <c r="C8" s="3">
        <f>C3/$B$8</f>
        <v>0.22222222222222221</v>
      </c>
      <c r="D8" s="3">
        <f t="shared" ref="D8:J8" si="1">D3/$B$8</f>
        <v>0.51851851851851849</v>
      </c>
      <c r="E8" s="3">
        <f t="shared" si="1"/>
        <v>0.73148148148148151</v>
      </c>
      <c r="F8" s="3">
        <f t="shared" si="1"/>
        <v>1.0185185185185186</v>
      </c>
      <c r="G8" s="1" t="s">
        <v>37</v>
      </c>
      <c r="H8" s="1" t="s">
        <v>37</v>
      </c>
      <c r="I8" s="1" t="s">
        <v>37</v>
      </c>
      <c r="J8" s="1" t="s">
        <v>37</v>
      </c>
    </row>
    <row r="9" spans="1:10" ht="15" thickBot="1" x14ac:dyDescent="0.35">
      <c r="A9" s="4" t="s">
        <v>4</v>
      </c>
      <c r="B9" s="4">
        <v>61</v>
      </c>
      <c r="C9" s="6">
        <f>C4/$B$9</f>
        <v>0.29508196721311475</v>
      </c>
      <c r="D9" s="6">
        <f t="shared" ref="D9:F9" si="2">D4/$B$9</f>
        <v>0.49180327868852458</v>
      </c>
      <c r="E9" s="6">
        <f t="shared" si="2"/>
        <v>0.65573770491803274</v>
      </c>
      <c r="F9" s="6">
        <f t="shared" si="2"/>
        <v>1.0163934426229508</v>
      </c>
      <c r="G9" s="4" t="s">
        <v>37</v>
      </c>
      <c r="H9" s="4" t="s">
        <v>37</v>
      </c>
      <c r="I9" s="4" t="s">
        <v>37</v>
      </c>
      <c r="J9" s="4" t="s">
        <v>37</v>
      </c>
    </row>
  </sheetData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Спектр</vt:lpstr>
      <vt:lpstr>Геометр изобр</vt:lpstr>
      <vt:lpstr>Репродукция</vt:lpstr>
      <vt:lpstr>res</vt:lpstr>
      <vt:lpstr>Репродукция, 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2018-04-09T21:00:15Z</dcterms:modified>
</cp:coreProperties>
</file>