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eorge Antwi\Downloads\"/>
    </mc:Choice>
  </mc:AlternateContent>
  <xr:revisionPtr revIDLastSave="0" documentId="13_ncr:1_{E7DCDDD8-F7D0-4CC7-B030-386B2AA4C7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. Summary" sheetId="1" r:id="rId1"/>
    <sheet name="2. Assum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7" i="1"/>
  <c r="D14" i="1"/>
  <c r="D7" i="1"/>
  <c r="B8" i="2"/>
  <c r="B10" i="2" s="1"/>
  <c r="B5" i="2"/>
  <c r="L10" i="1"/>
  <c r="D10" i="1"/>
  <c r="B14" i="2" l="1"/>
  <c r="B15" i="2" s="1"/>
  <c r="B11" i="2"/>
  <c r="B20" i="2" s="1"/>
  <c r="B17" i="2"/>
  <c r="B18" i="2" s="1"/>
  <c r="B22" i="2" s="1"/>
  <c r="B9" i="2"/>
  <c r="B29" i="2" l="1"/>
  <c r="B28" i="2"/>
  <c r="B19" i="2"/>
  <c r="B23" i="2" s="1"/>
  <c r="B21" i="2"/>
  <c r="B33" i="2" l="1"/>
  <c r="B32" i="2"/>
</calcChain>
</file>

<file path=xl/sharedStrings.xml><?xml version="1.0" encoding="utf-8"?>
<sst xmlns="http://schemas.openxmlformats.org/spreadsheetml/2006/main" count="76" uniqueCount="61">
  <si>
    <t>Electric Energy Savings Over 5 years</t>
  </si>
  <si>
    <t>Carbon Emission Savings Over 5 years</t>
  </si>
  <si>
    <t>Summary</t>
  </si>
  <si>
    <t>Electricity Grid</t>
  </si>
  <si>
    <t>Carbon Emissions</t>
  </si>
  <si>
    <t>ELECTRICITY CONSUMPTION OVER 5 YEARS</t>
  </si>
  <si>
    <t>CARBON EMISSIONS OVER 5 YEARS</t>
  </si>
  <si>
    <t>Kilo Watts</t>
  </si>
  <si>
    <t>Tonnes</t>
  </si>
  <si>
    <t>Solar Chest Freezers</t>
  </si>
  <si>
    <t>Off Grid</t>
  </si>
  <si>
    <t>Savings</t>
  </si>
  <si>
    <t xml:space="preserve">ELECTRICITY SAVINGS OVER 5 YEARS                        </t>
  </si>
  <si>
    <t>CARBON EMISSIONS SAVINGS OVER 5 YEARS</t>
  </si>
  <si>
    <t>Assumption</t>
  </si>
  <si>
    <t>value</t>
  </si>
  <si>
    <t>unit</t>
  </si>
  <si>
    <t xml:space="preserve">source </t>
  </si>
  <si>
    <t>Number of Hours per day</t>
  </si>
  <si>
    <t>hrs</t>
  </si>
  <si>
    <t xml:space="preserve">
</t>
  </si>
  <si>
    <t>Number of days per week</t>
  </si>
  <si>
    <t>days</t>
  </si>
  <si>
    <t>Number of days per annum</t>
  </si>
  <si>
    <t>litres</t>
  </si>
  <si>
    <t>Product Specifications</t>
  </si>
  <si>
    <t>watts</t>
  </si>
  <si>
    <t>kW/hr</t>
  </si>
  <si>
    <t>kW/day</t>
  </si>
  <si>
    <t>kW/year</t>
  </si>
  <si>
    <t>Ghana's Carbon Emisson Factor for Electricity</t>
  </si>
  <si>
    <t>kgCo2/kWh</t>
  </si>
  <si>
    <t>Ghana Grid Mix</t>
  </si>
  <si>
    <t>Convertion Rate of Kilo gram to Tonnes</t>
  </si>
  <si>
    <t>kg-Tonne</t>
  </si>
  <si>
    <t>Tonnes/Yr</t>
  </si>
  <si>
    <t>Electricity Savings Percentage of Solar Chest Freezer (Ecofreeze ULTRA)</t>
  </si>
  <si>
    <t>Electricity Savings Per Year of Solar Chest Freezer (Ecofreeze ULTRA)</t>
  </si>
  <si>
    <t>kW/ 5 years</t>
  </si>
  <si>
    <t>Tonnes/5 years</t>
  </si>
  <si>
    <t>Solar Chest Freezers Off-Grid Consumption</t>
  </si>
  <si>
    <t>Solar Chest Freezers Off-Grid Carbon Emissions</t>
  </si>
  <si>
    <t>Conventional Chest Freezers</t>
  </si>
  <si>
    <t>Conventional Chest Freezers Electricity Consumption</t>
  </si>
  <si>
    <t>Conventional Chest Freezers Carbon Emissions</t>
  </si>
  <si>
    <t>Carbon Emission (CO2e) Savings Per Year of Solar Chest Freezers (Ecofreeze ULTRA)</t>
  </si>
  <si>
    <t>Electricity Consumption Over 5 Years of Conventional Chest Freezers</t>
  </si>
  <si>
    <t>Carbon Emission (CO2e) Over 5 Years of Conventional Chest Freezers</t>
  </si>
  <si>
    <t>Carbon Emission (CO2e) Per Year of Conventional Chest Freezers</t>
  </si>
  <si>
    <t>Electricity Consumption Per Year of Conventional Chest Freezers</t>
  </si>
  <si>
    <t>Number of Conventional Chest Freezers</t>
  </si>
  <si>
    <t>Electricity Savings Per Year of Solar Chest Freezers (Ecofreeze ULTRA)</t>
  </si>
  <si>
    <t>Electricity Savings Over 5 Years of Solar Chest Freezers (Ecofreeze ULTRA)</t>
  </si>
  <si>
    <t>Carbon Emission (CO2e) Savings Over 5 Years of Solar Chest Freezer (Ecofreeze ULTRA)</t>
  </si>
  <si>
    <t>Capacity of Sanden SNH-0605 Chest Freezer (Conventional)</t>
  </si>
  <si>
    <t>Power Input of Sanden SNH-0605 Chest Freezer (Conventional)</t>
  </si>
  <si>
    <t>Electricity Consumption Per Hour of Sanden SNH-0605 Chest Freezer (Conventional)</t>
  </si>
  <si>
    <t>Electricity Consumption Per Day of Sanden SNH-0605 Chest Freezer (Conventional)</t>
  </si>
  <si>
    <t>Electricity Consumption Per Year of Sanden SNH-0605 Chest Freezer (Conventional)</t>
  </si>
  <si>
    <t>Carbon Emission (CO2e) Per Year of Sanden SNH-0605 Chest Freezer (Conventional)</t>
  </si>
  <si>
    <t xml:space="preserve">A company currently operates 2,000 Sanden SNH-0605 chest freezers(Conventional), 
consuming 837,200 kWh of electricity over a 5-year period. 
This energy usage results in 508 tonnes of CO₂ emissions based 
on Ghana’s carbon emission factor for electricity (0.55 kgCO₂/kWh).
Switching to solar-powered chest freezers (Ecofreeze ULTRA), 
which require no electricity from the grid, would result in 100% electricity 
savings. Over 5 years, this would eliminate the 837,200 kWh of electricity 
consumption and prevent the emission of 508 tonnes of CO₂.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</si>
</sst>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GHS]#,##0"/>
    <numFmt numFmtId="165" formatCode="#,##0.000"/>
    <numFmt numFmtId="166" formatCode="#,##0.0000"/>
    <numFmt numFmtId="167" formatCode="[$GHS]#,##0.00"/>
  </numFmts>
  <fonts count="17">
    <font>
      <sz val="10"/>
      <color rgb="FF000000"/>
      <name val="Arial"/>
      <scheme val="minor"/>
    </font>
    <font>
      <sz val="12"/>
      <color rgb="FFFFFFFF"/>
      <name val="Helvetica Neue"/>
    </font>
    <font>
      <sz val="10"/>
      <name val="Arial"/>
    </font>
    <font>
      <sz val="10"/>
      <color theme="1"/>
      <name val="Helvetica Neue"/>
    </font>
    <font>
      <b/>
      <sz val="10"/>
      <color theme="1"/>
      <name val="Helvetica Neue"/>
    </font>
    <font>
      <sz val="10"/>
      <color theme="1"/>
      <name val="Helvetica Neue"/>
    </font>
    <font>
      <sz val="10"/>
      <color rgb="FF222222"/>
      <name val="Helvetica Neue"/>
    </font>
    <font>
      <sz val="10"/>
      <color rgb="FF000000"/>
      <name val="Helvetica Neue"/>
    </font>
    <font>
      <sz val="9"/>
      <color theme="1"/>
      <name val="Helvetica Neue"/>
    </font>
    <font>
      <sz val="10"/>
      <color rgb="FFFFFFFF"/>
      <name val="Helvetica Neue"/>
    </font>
    <font>
      <sz val="10"/>
      <color theme="1"/>
      <name val="Arial"/>
      <scheme val="minor"/>
    </font>
    <font>
      <sz val="11"/>
      <color theme="1"/>
      <name val="Helvetica Neue"/>
    </font>
    <font>
      <u/>
      <sz val="10"/>
      <color rgb="FF0000FF"/>
      <name val="Helvetica Neue"/>
    </font>
    <font>
      <u/>
      <sz val="10"/>
      <color rgb="FF1155CC"/>
      <name val="Helvetica Neue"/>
    </font>
    <font>
      <sz val="10"/>
      <color rgb="FF000000"/>
      <name val="Arial"/>
      <family val="2"/>
      <scheme val="minor"/>
    </font>
    <font>
      <sz val="10"/>
      <color theme="2"/>
      <name val="Arial"/>
      <family val="2"/>
      <scheme val="minor"/>
    </font>
    <font>
      <sz val="10"/>
      <color theme="2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6" fillId="3" borderId="0" xfId="0" applyFont="1" applyFill="1" applyAlignment="1"/>
    <xf numFmtId="3" fontId="7" fillId="3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9" fontId="9" fillId="2" borderId="0" xfId="0" applyNumberFormat="1" applyFont="1" applyFill="1" applyAlignment="1">
      <alignment horizontal="right"/>
    </xf>
    <xf numFmtId="0" fontId="9" fillId="3" borderId="0" xfId="0" applyFont="1" applyFill="1"/>
    <xf numFmtId="9" fontId="9" fillId="2" borderId="0" xfId="0" applyNumberFormat="1" applyFont="1" applyFill="1"/>
    <xf numFmtId="0" fontId="5" fillId="0" borderId="0" xfId="0" applyFont="1"/>
    <xf numFmtId="0" fontId="3" fillId="0" borderId="6" xfId="0" applyFont="1" applyBorder="1"/>
    <xf numFmtId="0" fontId="3" fillId="0" borderId="7" xfId="0" applyFont="1" applyBorder="1"/>
    <xf numFmtId="0" fontId="3" fillId="0" borderId="7" xfId="0" applyFont="1" applyBorder="1" applyAlignment="1"/>
    <xf numFmtId="164" fontId="3" fillId="0" borderId="7" xfId="0" applyNumberFormat="1" applyFont="1" applyBorder="1" applyAlignment="1">
      <alignment horizontal="left"/>
    </xf>
    <xf numFmtId="0" fontId="3" fillId="0" borderId="8" xfId="0" applyFont="1" applyBorder="1"/>
    <xf numFmtId="0" fontId="10" fillId="0" borderId="0" xfId="0" applyFont="1" applyAlignment="1">
      <alignment wrapText="1"/>
    </xf>
    <xf numFmtId="0" fontId="9" fillId="2" borderId="9" xfId="0" applyFont="1" applyFill="1" applyBorder="1" applyAlignment="1"/>
    <xf numFmtId="0" fontId="9" fillId="2" borderId="9" xfId="0" applyFont="1" applyFill="1" applyBorder="1" applyAlignment="1">
      <alignment horizontal="center"/>
    </xf>
    <xf numFmtId="0" fontId="3" fillId="0" borderId="9" xfId="0" applyFont="1" applyBorder="1" applyAlignment="1"/>
    <xf numFmtId="0" fontId="3" fillId="0" borderId="9" xfId="0" applyFont="1" applyBorder="1" applyAlignment="1">
      <alignment horizontal="right"/>
    </xf>
    <xf numFmtId="0" fontId="3" fillId="0" borderId="9" xfId="0" applyFont="1" applyBorder="1"/>
    <xf numFmtId="0" fontId="11" fillId="0" borderId="0" xfId="0" applyFont="1" applyAlignment="1">
      <alignment wrapText="1"/>
    </xf>
    <xf numFmtId="1" fontId="3" fillId="0" borderId="9" xfId="0" applyNumberFormat="1" applyFont="1" applyBorder="1" applyAlignment="1"/>
    <xf numFmtId="0" fontId="12" fillId="0" borderId="9" xfId="0" applyFont="1" applyBorder="1" applyAlignment="1"/>
    <xf numFmtId="2" fontId="3" fillId="0" borderId="9" xfId="0" applyNumberFormat="1" applyFont="1" applyBorder="1" applyAlignment="1"/>
    <xf numFmtId="0" fontId="3" fillId="0" borderId="9" xfId="0" applyFont="1" applyBorder="1" applyAlignment="1"/>
    <xf numFmtId="3" fontId="3" fillId="0" borderId="9" xfId="0" applyNumberFormat="1" applyFont="1" applyBorder="1" applyAlignment="1">
      <alignment horizontal="right"/>
    </xf>
    <xf numFmtId="0" fontId="13" fillId="0" borderId="9" xfId="0" applyFont="1" applyBorder="1" applyAlignment="1"/>
    <xf numFmtId="0" fontId="3" fillId="0" borderId="9" xfId="0" applyFont="1" applyBorder="1" applyAlignment="1"/>
    <xf numFmtId="2" fontId="3" fillId="0" borderId="9" xfId="0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wrapText="1"/>
    </xf>
    <xf numFmtId="165" fontId="3" fillId="0" borderId="9" xfId="0" applyNumberFormat="1" applyFont="1" applyBorder="1" applyAlignment="1">
      <alignment horizontal="right"/>
    </xf>
    <xf numFmtId="1" fontId="3" fillId="0" borderId="9" xfId="0" applyNumberFormat="1" applyFont="1" applyBorder="1" applyAlignment="1">
      <alignment horizontal="right"/>
    </xf>
    <xf numFmtId="0" fontId="3" fillId="0" borderId="9" xfId="0" applyFont="1" applyBorder="1" applyAlignment="1">
      <alignment wrapText="1"/>
    </xf>
    <xf numFmtId="166" fontId="3" fillId="0" borderId="9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 wrapText="1"/>
    </xf>
    <xf numFmtId="9" fontId="3" fillId="0" borderId="9" xfId="0" applyNumberFormat="1" applyFont="1" applyBorder="1" applyAlignment="1"/>
    <xf numFmtId="0" fontId="3" fillId="0" borderId="9" xfId="0" applyFont="1" applyBorder="1" applyAlignment="1">
      <alignment horizontal="right"/>
    </xf>
    <xf numFmtId="1" fontId="3" fillId="0" borderId="9" xfId="0" applyNumberFormat="1" applyFont="1" applyBorder="1"/>
    <xf numFmtId="0" fontId="3" fillId="0" borderId="9" xfId="0" applyFont="1" applyBorder="1" applyAlignment="1">
      <alignment horizontal="right" wrapText="1"/>
    </xf>
    <xf numFmtId="10" fontId="3" fillId="0" borderId="0" xfId="0" applyNumberFormat="1" applyFont="1"/>
    <xf numFmtId="167" fontId="3" fillId="0" borderId="0" xfId="0" applyNumberFormat="1" applyFont="1"/>
    <xf numFmtId="3" fontId="3" fillId="0" borderId="9" xfId="0" applyNumberFormat="1" applyFont="1" applyBorder="1"/>
    <xf numFmtId="0" fontId="3" fillId="3" borderId="0" xfId="0" applyFont="1" applyFill="1"/>
    <xf numFmtId="0" fontId="3" fillId="3" borderId="0" xfId="0" applyFont="1" applyFill="1" applyAlignment="1"/>
    <xf numFmtId="3" fontId="3" fillId="0" borderId="9" xfId="0" applyNumberFormat="1" applyFont="1" applyBorder="1" applyAlignme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/>
    <xf numFmtId="0" fontId="3" fillId="3" borderId="0" xfId="0" applyFont="1" applyFill="1" applyAlignment="1"/>
    <xf numFmtId="167" fontId="3" fillId="0" borderId="0" xfId="0" applyNumberFormat="1" applyFont="1" applyAlignment="1">
      <alignment horizontal="right"/>
    </xf>
    <xf numFmtId="167" fontId="3" fillId="3" borderId="0" xfId="0" applyNumberFormat="1" applyFont="1" applyFill="1" applyAlignment="1">
      <alignment horizontal="center"/>
    </xf>
    <xf numFmtId="0" fontId="3" fillId="0" borderId="0" xfId="0" applyFont="1" applyAlignment="1"/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4" xfId="0" applyFont="1" applyBorder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4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/>
    <xf numFmtId="0" fontId="14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15" fillId="4" borderId="0" xfId="0" applyNumberFormat="1" applyFont="1" applyFill="1" applyAlignment="1"/>
    <xf numFmtId="3" fontId="16" fillId="4" borderId="0" xfId="0" applyNumberFormat="1" applyFont="1" applyFill="1" applyAlignment="1">
      <alignment horizontal="left" indent="1"/>
    </xf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Electricity Consumption (kW) Over 5 Years: Fan Milk's Chest Freezers VS Solar Chest Freezers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8761D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C0-46B5-892D-EF7E52CBF5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2000" b="1"/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 Assumption'!$A$28:$A$29</c:f>
              <c:strCache>
                <c:ptCount val="2"/>
                <c:pt idx="0">
                  <c:v>Conventional Chest Freezers Electricity Consumption</c:v>
                </c:pt>
                <c:pt idx="1">
                  <c:v>Solar Chest Freezers Off-Grid Consumption</c:v>
                </c:pt>
              </c:strCache>
            </c:strRef>
          </c:cat>
          <c:val>
            <c:numRef>
              <c:f>'2. Assumption'!$B$28:$B$29</c:f>
              <c:numCache>
                <c:formatCode>#,##0</c:formatCode>
                <c:ptCount val="2"/>
                <c:pt idx="0">
                  <c:v>837200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6C0-46B5-892D-EF7E52CB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319791"/>
        <c:axId val="1101805077"/>
      </c:barChart>
      <c:catAx>
        <c:axId val="1237319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1101805077"/>
        <c:crosses val="autoZero"/>
        <c:auto val="1"/>
        <c:lblAlgn val="ctr"/>
        <c:lblOffset val="100"/>
        <c:noMultiLvlLbl val="1"/>
      </c:catAx>
      <c:valAx>
        <c:axId val="1101805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H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12373197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en-US" b="1">
                <a:solidFill>
                  <a:schemeClr val="dk1"/>
                </a:solidFill>
                <a:latin typeface="+mn-lt"/>
              </a:rPr>
              <a:t>Carbon Emissions (Tonnes) Over 5 Years: Fan Milk's Chest Freezers VS Solar Chest Freezers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7030A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E016-4B7B-A659-17D128E6413C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 sz="2000" b="1">
                      <a:solidFill>
                        <a:sysClr val="windowText" lastClr="000000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016-4B7B-A659-17D128E641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2000" b="1"/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 Assumption'!$A$32:$A$33</c:f>
              <c:strCache>
                <c:ptCount val="2"/>
                <c:pt idx="0">
                  <c:v>Conventional Chest Freezers Carbon Emissions</c:v>
                </c:pt>
                <c:pt idx="1">
                  <c:v>Solar Chest Freezers Off-Grid Carbon Emissions</c:v>
                </c:pt>
              </c:strCache>
            </c:strRef>
          </c:cat>
          <c:val>
            <c:numRef>
              <c:f>'2. Assumption'!$B$32:$B$33</c:f>
              <c:numCache>
                <c:formatCode>#,##0</c:formatCode>
                <c:ptCount val="2"/>
                <c:pt idx="0">
                  <c:v>507.56966260000007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016-4B7B-A659-17D128E6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083763"/>
        <c:axId val="1751699683"/>
      </c:barChart>
      <c:catAx>
        <c:axId val="537083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1751699683"/>
        <c:crosses val="autoZero"/>
        <c:auto val="1"/>
        <c:lblAlgn val="ctr"/>
        <c:lblOffset val="100"/>
        <c:noMultiLvlLbl val="1"/>
      </c:catAx>
      <c:valAx>
        <c:axId val="1751699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H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5370837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152400</xdr:rowOff>
    </xdr:from>
    <xdr:ext cx="5857875" cy="31242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419100</xdr:colOff>
      <xdr:row>16</xdr:row>
      <xdr:rowOff>0</xdr:rowOff>
    </xdr:from>
    <xdr:ext cx="5715000" cy="31242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771525</xdr:colOff>
      <xdr:row>3</xdr:row>
      <xdr:rowOff>76200</xdr:rowOff>
    </xdr:from>
    <xdr:ext cx="2619375" cy="161925"/>
    <xdr:grpSp>
      <xdr:nvGrpSpPr>
        <xdr:cNvPr id="4" name="Shape 2" title="Drawi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609725" y="638175"/>
          <a:ext cx="2619375" cy="161925"/>
          <a:chOff x="235200" y="593075"/>
          <a:chExt cx="301650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235200" y="593075"/>
            <a:ext cx="3016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1</xdr:col>
      <xdr:colOff>828676</xdr:colOff>
      <xdr:row>10</xdr:row>
      <xdr:rowOff>76200</xdr:rowOff>
    </xdr:from>
    <xdr:ext cx="2552700" cy="190500"/>
    <xdr:grpSp>
      <xdr:nvGrpSpPr>
        <xdr:cNvPr id="6" name="Shape 2" title="Drawi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666876" y="1905000"/>
          <a:ext cx="2552700" cy="190500"/>
          <a:chOff x="235200" y="593075"/>
          <a:chExt cx="3016500" cy="0"/>
        </a:xfrm>
      </xdr:grpSpPr>
      <xdr:cxnSp macro="">
        <xdr:nvCxnSpPr>
          <xdr:cNvPr id="7" name="Shape 4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235200" y="593075"/>
            <a:ext cx="3016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5</xdr:col>
      <xdr:colOff>647700</xdr:colOff>
      <xdr:row>8</xdr:row>
      <xdr:rowOff>190500</xdr:rowOff>
    </xdr:from>
    <xdr:ext cx="714375" cy="790575"/>
    <xdr:grpSp>
      <xdr:nvGrpSpPr>
        <xdr:cNvPr id="8" name="Shape 2" title="Drawi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362450" y="1619250"/>
          <a:ext cx="714375" cy="790575"/>
          <a:chOff x="685050" y="409025"/>
          <a:chExt cx="695400" cy="766800"/>
        </a:xfrm>
      </xdr:grpSpPr>
      <xdr:cxnSp macro="">
        <xdr:nvCxnSpPr>
          <xdr:cNvPr id="9" name="Shape 5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flipH="1">
            <a:off x="685050" y="409025"/>
            <a:ext cx="695400" cy="766800"/>
          </a:xfrm>
          <a:prstGeom prst="straightConnector1">
            <a:avLst/>
          </a:prstGeom>
          <a:noFill/>
          <a:ln w="19050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9</xdr:col>
      <xdr:colOff>600076</xdr:colOff>
      <xdr:row>3</xdr:row>
      <xdr:rowOff>95249</xdr:rowOff>
    </xdr:from>
    <xdr:ext cx="2619374" cy="114301"/>
    <xdr:grpSp>
      <xdr:nvGrpSpPr>
        <xdr:cNvPr id="10" name="Shape 2" title="Drawi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6991351" y="657224"/>
          <a:ext cx="2619374" cy="114301"/>
          <a:chOff x="387600" y="745475"/>
          <a:chExt cx="3016500" cy="0"/>
        </a:xfrm>
      </xdr:grpSpPr>
      <xdr:cxnSp macro="">
        <xdr:nvCxnSpPr>
          <xdr:cNvPr id="11" name="Shape 6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387600" y="745475"/>
            <a:ext cx="3016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9525</xdr:colOff>
      <xdr:row>10</xdr:row>
      <xdr:rowOff>85724</xdr:rowOff>
    </xdr:from>
    <xdr:ext cx="2333625" cy="371476"/>
    <xdr:grpSp>
      <xdr:nvGrpSpPr>
        <xdr:cNvPr id="12" name="Shape 2" title="Drawi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7181850" y="1914524"/>
          <a:ext cx="2333625" cy="371476"/>
          <a:chOff x="387600" y="745475"/>
          <a:chExt cx="3016500" cy="0"/>
        </a:xfrm>
      </xdr:grpSpPr>
      <xdr:cxnSp macro="">
        <xdr:nvCxnSpPr>
          <xdr:cNvPr id="13" name="Shape 7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387600" y="745475"/>
            <a:ext cx="3016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0</xdr:col>
      <xdr:colOff>590550</xdr:colOff>
      <xdr:row>1</xdr:row>
      <xdr:rowOff>200025</xdr:rowOff>
    </xdr:from>
    <xdr:ext cx="847725" cy="685800"/>
    <xdr:pic>
      <xdr:nvPicPr>
        <xdr:cNvPr id="14" name="image1.png" title="Imag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676275</xdr:colOff>
      <xdr:row>2</xdr:row>
      <xdr:rowOff>47625</xdr:rowOff>
    </xdr:from>
    <xdr:ext cx="771525" cy="685800"/>
    <xdr:pic>
      <xdr:nvPicPr>
        <xdr:cNvPr id="15" name="image2.png" title="Imag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391025" y="447675"/>
          <a:ext cx="771525" cy="6858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9</xdr:row>
      <xdr:rowOff>66675</xdr:rowOff>
    </xdr:from>
    <xdr:ext cx="771525" cy="676275"/>
    <xdr:pic>
      <xdr:nvPicPr>
        <xdr:cNvPr id="16" name="image1.png" title="Imag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57250" y="1866900"/>
          <a:ext cx="771525" cy="6762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9</xdr:row>
      <xdr:rowOff>57150</xdr:rowOff>
    </xdr:from>
    <xdr:ext cx="666750" cy="685800"/>
    <xdr:pic>
      <xdr:nvPicPr>
        <xdr:cNvPr id="17" name="image3.png" title="Imag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1450" y="1857375"/>
          <a:ext cx="666750" cy="6858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657225</xdr:colOff>
      <xdr:row>9</xdr:row>
      <xdr:rowOff>47625</xdr:rowOff>
    </xdr:from>
    <xdr:ext cx="771525" cy="685800"/>
    <xdr:pic>
      <xdr:nvPicPr>
        <xdr:cNvPr id="18" name="image2.png" title="Imag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466725</xdr:colOff>
      <xdr:row>1</xdr:row>
      <xdr:rowOff>200025</xdr:rowOff>
    </xdr:from>
    <xdr:ext cx="847725" cy="685800"/>
    <xdr:pic>
      <xdr:nvPicPr>
        <xdr:cNvPr id="19" name="image1.png" title="Imag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533400</xdr:colOff>
      <xdr:row>2</xdr:row>
      <xdr:rowOff>0</xdr:rowOff>
    </xdr:from>
    <xdr:ext cx="847725" cy="685800"/>
    <xdr:pic>
      <xdr:nvPicPr>
        <xdr:cNvPr id="20" name="image4.png" title="Imag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486900" y="400050"/>
          <a:ext cx="847725" cy="6858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200025</xdr:colOff>
      <xdr:row>9</xdr:row>
      <xdr:rowOff>47625</xdr:rowOff>
    </xdr:from>
    <xdr:ext cx="666750" cy="685800"/>
    <xdr:pic>
      <xdr:nvPicPr>
        <xdr:cNvPr id="21" name="image3.png" title="Imag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866775</xdr:colOff>
      <xdr:row>9</xdr:row>
      <xdr:rowOff>47625</xdr:rowOff>
    </xdr:from>
    <xdr:ext cx="771525" cy="676275"/>
    <xdr:pic>
      <xdr:nvPicPr>
        <xdr:cNvPr id="22" name="image1.png" title="Imag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571500</xdr:colOff>
      <xdr:row>8</xdr:row>
      <xdr:rowOff>85725</xdr:rowOff>
    </xdr:from>
    <xdr:ext cx="771525" cy="685800"/>
    <xdr:pic>
      <xdr:nvPicPr>
        <xdr:cNvPr id="23" name="image4.png" title="Imag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525000" y="1685925"/>
          <a:ext cx="771525" cy="6858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data-and-statistics/data-product/emissions-factors-2023?utm_source=chatgpt.com" TargetMode="External"/><Relationship Id="rId2" Type="http://schemas.openxmlformats.org/officeDocument/2006/relationships/hyperlink" Target="https://dienmaygiagoc.com.vn/en/sanden-intercool-freezer-600-liters-snh-0605.html" TargetMode="External"/><Relationship Id="rId1" Type="http://schemas.openxmlformats.org/officeDocument/2006/relationships/hyperlink" Target="https://dienmaygiagoc.com.vn/en/sanden-intercool-freezer-600-liters-snh-06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7"/>
  <sheetViews>
    <sheetView showGridLines="0" tabSelected="1" workbookViewId="0">
      <selection activeCell="Q16" sqref="Q16"/>
    </sheetView>
  </sheetViews>
  <sheetFormatPr defaultColWidth="12.5703125" defaultRowHeight="15.75" customHeight="1"/>
  <cols>
    <col min="3" max="3" width="9.28515625" customWidth="1"/>
    <col min="4" max="4" width="8.7109375" customWidth="1"/>
    <col min="7" max="7" width="11.42578125" customWidth="1"/>
    <col min="8" max="8" width="3.5703125" customWidth="1"/>
    <col min="10" max="10" width="11.7109375" customWidth="1"/>
    <col min="11" max="11" width="10.140625" customWidth="1"/>
    <col min="12" max="12" width="6.140625" customWidth="1"/>
    <col min="15" max="15" width="9.28515625" customWidth="1"/>
    <col min="16" max="16" width="3.28515625" customWidth="1"/>
    <col min="21" max="21" width="7.140625" customWidth="1"/>
  </cols>
  <sheetData>
    <row r="1" spans="1:23">
      <c r="A1" s="69" t="s">
        <v>0</v>
      </c>
      <c r="B1" s="70"/>
      <c r="C1" s="70"/>
      <c r="D1" s="70"/>
      <c r="E1" s="70"/>
      <c r="F1" s="70"/>
      <c r="G1" s="71"/>
      <c r="H1" s="1"/>
      <c r="I1" s="69" t="s">
        <v>1</v>
      </c>
      <c r="J1" s="70"/>
      <c r="K1" s="70"/>
      <c r="L1" s="70"/>
      <c r="M1" s="70"/>
      <c r="N1" s="70"/>
      <c r="O1" s="71"/>
      <c r="P1" s="1"/>
      <c r="Q1" s="2" t="s">
        <v>2</v>
      </c>
    </row>
    <row r="2" spans="1:23" ht="12.75">
      <c r="A2" s="62" t="s">
        <v>42</v>
      </c>
      <c r="B2" s="63"/>
      <c r="C2" s="1"/>
      <c r="D2" s="1"/>
      <c r="E2" s="1"/>
      <c r="F2" s="64" t="s">
        <v>3</v>
      </c>
      <c r="G2" s="65"/>
      <c r="H2" s="1"/>
      <c r="I2" s="78" t="s">
        <v>42</v>
      </c>
      <c r="J2" s="79"/>
      <c r="K2" s="1"/>
      <c r="L2" s="1"/>
      <c r="M2" s="1"/>
      <c r="N2" s="64" t="s">
        <v>4</v>
      </c>
      <c r="O2" s="65"/>
      <c r="P2" s="1"/>
      <c r="Q2" s="82" t="s">
        <v>60</v>
      </c>
      <c r="R2" s="70"/>
      <c r="S2" s="70"/>
      <c r="T2" s="70"/>
      <c r="U2" s="71"/>
      <c r="V2" s="3"/>
      <c r="W2" s="3"/>
    </row>
    <row r="3" spans="1:23">
      <c r="A3" s="4"/>
      <c r="B3" s="1"/>
      <c r="C3" s="1"/>
      <c r="D3" s="1"/>
      <c r="E3" s="1"/>
      <c r="F3" s="1"/>
      <c r="G3" s="5"/>
      <c r="H3" s="1"/>
      <c r="I3" s="4"/>
      <c r="J3" s="1"/>
      <c r="K3" s="1"/>
      <c r="L3" s="1"/>
      <c r="M3" s="1"/>
      <c r="N3" s="1"/>
      <c r="O3" s="5"/>
      <c r="P3" s="1"/>
      <c r="Q3" s="72"/>
      <c r="R3" s="63"/>
      <c r="S3" s="63"/>
      <c r="T3" s="63"/>
      <c r="U3" s="65"/>
      <c r="V3" s="3"/>
      <c r="W3" s="3"/>
    </row>
    <row r="4" spans="1:23">
      <c r="A4" s="4"/>
      <c r="B4" s="1"/>
      <c r="C4" s="6"/>
      <c r="D4" s="1"/>
      <c r="E4" s="7"/>
      <c r="F4" s="1"/>
      <c r="G4" s="5"/>
      <c r="H4" s="1"/>
      <c r="I4" s="4"/>
      <c r="J4" s="1"/>
      <c r="K4" s="1"/>
      <c r="L4" s="1"/>
      <c r="M4" s="1"/>
      <c r="N4" s="1"/>
      <c r="O4" s="5"/>
      <c r="P4" s="1"/>
      <c r="Q4" s="72"/>
      <c r="R4" s="63"/>
      <c r="S4" s="63"/>
      <c r="T4" s="63"/>
      <c r="U4" s="65"/>
      <c r="V4" s="3"/>
      <c r="W4" s="3"/>
    </row>
    <row r="5" spans="1:23">
      <c r="A5" s="4"/>
      <c r="B5" s="1"/>
      <c r="C5" s="76" t="s">
        <v>5</v>
      </c>
      <c r="D5" s="77"/>
      <c r="E5" s="77"/>
      <c r="F5" s="77"/>
      <c r="G5" s="5"/>
      <c r="H5" s="1"/>
      <c r="I5" s="4"/>
      <c r="J5" s="1"/>
      <c r="K5" s="8" t="s">
        <v>6</v>
      </c>
      <c r="L5" s="1"/>
      <c r="M5" s="1"/>
      <c r="N5" s="1"/>
      <c r="O5" s="5"/>
      <c r="P5" s="1"/>
      <c r="Q5" s="72"/>
      <c r="R5" s="63"/>
      <c r="S5" s="63"/>
      <c r="T5" s="63"/>
      <c r="U5" s="65"/>
      <c r="V5" s="3"/>
      <c r="W5" s="3"/>
    </row>
    <row r="6" spans="1:23" ht="8.25" customHeight="1">
      <c r="A6" s="4"/>
      <c r="B6" s="1"/>
      <c r="C6" s="1"/>
      <c r="D6" s="1"/>
      <c r="E6" s="1"/>
      <c r="F6" s="1"/>
      <c r="G6" s="5"/>
      <c r="H6" s="1"/>
      <c r="I6" s="4"/>
      <c r="J6" s="1"/>
      <c r="K6" s="1"/>
      <c r="L6" s="1"/>
      <c r="M6" s="1"/>
      <c r="N6" s="1"/>
      <c r="O6" s="5"/>
      <c r="P6" s="1"/>
      <c r="Q6" s="72"/>
      <c r="R6" s="63"/>
      <c r="S6" s="63"/>
      <c r="T6" s="63"/>
      <c r="U6" s="65"/>
      <c r="V6" s="3"/>
      <c r="W6" s="3"/>
    </row>
    <row r="7" spans="1:23" ht="12.75">
      <c r="A7" s="9"/>
      <c r="B7" s="10"/>
      <c r="C7" s="1"/>
      <c r="D7" s="80">
        <f>'2. Assumption'!B20</f>
        <v>837200</v>
      </c>
      <c r="E7" s="8" t="s">
        <v>7</v>
      </c>
      <c r="F7" s="11"/>
      <c r="G7" s="5"/>
      <c r="H7" s="1"/>
      <c r="I7" s="4"/>
      <c r="J7" s="1"/>
      <c r="K7" s="1"/>
      <c r="L7" s="81">
        <f>'2. Assumption'!B21</f>
        <v>507.56966260000007</v>
      </c>
      <c r="M7" s="8" t="s">
        <v>8</v>
      </c>
      <c r="N7" s="1"/>
      <c r="O7" s="5"/>
      <c r="P7" s="1"/>
      <c r="Q7" s="72"/>
      <c r="R7" s="63"/>
      <c r="S7" s="63"/>
      <c r="T7" s="63"/>
      <c r="U7" s="65"/>
      <c r="V7" s="3"/>
      <c r="W7" s="3"/>
    </row>
    <row r="8" spans="1:23">
      <c r="A8" s="4"/>
      <c r="B8" s="1"/>
      <c r="C8" s="1"/>
      <c r="D8" s="1"/>
      <c r="E8" s="1"/>
      <c r="F8" s="1"/>
      <c r="G8" s="5"/>
      <c r="H8" s="1"/>
      <c r="I8" s="4"/>
      <c r="J8" s="1"/>
      <c r="K8" s="1"/>
      <c r="L8" s="1"/>
      <c r="M8" s="1"/>
      <c r="N8" s="1"/>
      <c r="O8" s="5"/>
      <c r="P8" s="1"/>
      <c r="Q8" s="72"/>
      <c r="R8" s="63"/>
      <c r="S8" s="63"/>
      <c r="T8" s="63"/>
      <c r="U8" s="65"/>
      <c r="V8" s="3"/>
      <c r="W8" s="3"/>
    </row>
    <row r="9" spans="1:23">
      <c r="A9" s="62" t="s">
        <v>9</v>
      </c>
      <c r="B9" s="63"/>
      <c r="C9" s="1"/>
      <c r="D9" s="1"/>
      <c r="E9" s="1"/>
      <c r="F9" s="64" t="s">
        <v>10</v>
      </c>
      <c r="G9" s="65"/>
      <c r="H9" s="1"/>
      <c r="I9" s="62" t="s">
        <v>9</v>
      </c>
      <c r="J9" s="63"/>
      <c r="K9" s="1"/>
      <c r="L9" s="1"/>
      <c r="M9" s="1"/>
      <c r="N9" s="64" t="s">
        <v>4</v>
      </c>
      <c r="O9" s="65"/>
      <c r="P9" s="1"/>
      <c r="Q9" s="72"/>
      <c r="R9" s="63"/>
      <c r="S9" s="63"/>
      <c r="T9" s="63"/>
      <c r="U9" s="65"/>
      <c r="V9" s="3"/>
      <c r="W9" s="3"/>
    </row>
    <row r="10" spans="1:23">
      <c r="A10" s="68"/>
      <c r="B10" s="63"/>
      <c r="C10" s="1"/>
      <c r="D10" s="12">
        <f>'2. Assumption'!B16</f>
        <v>1</v>
      </c>
      <c r="E10" s="8" t="s">
        <v>11</v>
      </c>
      <c r="F10" s="1"/>
      <c r="G10" s="5"/>
      <c r="H10" s="1"/>
      <c r="I10" s="62"/>
      <c r="J10" s="63"/>
      <c r="K10" s="13"/>
      <c r="L10" s="14">
        <f>'2. Assumption'!B16</f>
        <v>1</v>
      </c>
      <c r="M10" s="8" t="s">
        <v>11</v>
      </c>
      <c r="N10" s="1"/>
      <c r="O10" s="5"/>
      <c r="P10" s="1"/>
      <c r="Q10" s="73"/>
      <c r="R10" s="74"/>
      <c r="S10" s="74"/>
      <c r="T10" s="74"/>
      <c r="U10" s="75"/>
      <c r="V10" s="3"/>
      <c r="W10" s="3"/>
    </row>
    <row r="11" spans="1:23">
      <c r="A11" s="4"/>
      <c r="B11" s="1"/>
      <c r="C11" s="6"/>
      <c r="D11" s="1"/>
      <c r="E11" s="7"/>
      <c r="F11" s="1"/>
      <c r="G11" s="5"/>
      <c r="H11" s="1"/>
      <c r="I11" s="4"/>
      <c r="J11" s="1"/>
      <c r="K11" s="1"/>
      <c r="L11" s="1"/>
      <c r="M11" s="1"/>
      <c r="N11" s="1"/>
      <c r="O11" s="5"/>
      <c r="P11" s="1"/>
      <c r="Q11" s="3"/>
      <c r="R11" s="3"/>
      <c r="S11" s="3"/>
      <c r="T11" s="3"/>
      <c r="U11" s="3"/>
      <c r="V11" s="3"/>
      <c r="W11" s="3"/>
    </row>
    <row r="12" spans="1:23">
      <c r="A12" s="4"/>
      <c r="B12" s="1"/>
      <c r="C12" s="8" t="s">
        <v>12</v>
      </c>
      <c r="D12" s="1"/>
      <c r="E12" s="1"/>
      <c r="F12" s="1"/>
      <c r="G12" s="5"/>
      <c r="H12" s="1"/>
      <c r="I12" s="4"/>
      <c r="J12" s="1"/>
      <c r="K12" s="8" t="s">
        <v>13</v>
      </c>
      <c r="L12" s="1"/>
      <c r="M12" s="1"/>
      <c r="N12" s="1"/>
      <c r="O12" s="5"/>
      <c r="P12" s="1"/>
      <c r="Q12" s="3"/>
      <c r="R12" s="3"/>
      <c r="S12" s="3"/>
      <c r="T12" s="3"/>
      <c r="U12" s="3"/>
      <c r="V12" s="3"/>
      <c r="W12" s="3"/>
    </row>
    <row r="13" spans="1:23" ht="12.75" customHeight="1">
      <c r="A13" s="4"/>
      <c r="B13" s="1"/>
      <c r="C13" s="8"/>
      <c r="D13" s="8"/>
      <c r="E13" s="1"/>
      <c r="F13" s="1"/>
      <c r="G13" s="5"/>
      <c r="H13" s="1"/>
      <c r="I13" s="4"/>
      <c r="J13" s="1"/>
      <c r="K13" s="1"/>
      <c r="L13" s="1"/>
      <c r="M13" s="1"/>
      <c r="N13" s="1"/>
      <c r="O13" s="5"/>
      <c r="P13" s="1"/>
      <c r="Q13" s="3"/>
      <c r="R13" s="3"/>
      <c r="S13" s="3"/>
      <c r="T13" s="3"/>
      <c r="U13" s="3"/>
      <c r="V13" s="3"/>
      <c r="W13" s="3"/>
    </row>
    <row r="14" spans="1:23" ht="12.75">
      <c r="A14" s="4"/>
      <c r="B14" s="1"/>
      <c r="C14" s="1"/>
      <c r="D14" s="80">
        <f>'2. Assumption'!B22</f>
        <v>837200</v>
      </c>
      <c r="E14" s="8" t="s">
        <v>7</v>
      </c>
      <c r="F14" s="15"/>
      <c r="G14" s="5"/>
      <c r="H14" s="1"/>
      <c r="I14" s="4"/>
      <c r="J14" s="1"/>
      <c r="K14" s="1"/>
      <c r="L14" s="81">
        <f>'2. Assumption'!B23</f>
        <v>507.56966260000007</v>
      </c>
      <c r="M14" s="8" t="s">
        <v>8</v>
      </c>
      <c r="N14" s="1"/>
      <c r="O14" s="5"/>
      <c r="P14" s="1"/>
      <c r="Q14" s="3"/>
      <c r="R14" s="3"/>
      <c r="S14" s="3"/>
      <c r="T14" s="3"/>
      <c r="U14" s="3"/>
      <c r="V14" s="3"/>
      <c r="W14" s="3"/>
    </row>
    <row r="15" spans="1:23">
      <c r="A15" s="16"/>
      <c r="B15" s="17"/>
      <c r="C15" s="17"/>
      <c r="D15" s="18"/>
      <c r="E15" s="19"/>
      <c r="F15" s="17"/>
      <c r="G15" s="20"/>
      <c r="H15" s="1"/>
      <c r="I15" s="16"/>
      <c r="J15" s="17"/>
      <c r="K15" s="17"/>
      <c r="L15" s="17"/>
      <c r="M15" s="17"/>
      <c r="N15" s="17"/>
      <c r="O15" s="20"/>
      <c r="P15" s="1"/>
      <c r="Q15" s="3"/>
      <c r="R15" s="3"/>
      <c r="S15" s="3"/>
      <c r="T15" s="3"/>
      <c r="U15" s="3"/>
      <c r="V15" s="3"/>
      <c r="W15" s="3"/>
    </row>
    <row r="16" spans="1:23">
      <c r="A16" s="1"/>
      <c r="B16" s="1"/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  <c r="N16" s="1"/>
      <c r="O16" s="1"/>
      <c r="P16" s="1"/>
    </row>
    <row r="17" spans="1:13">
      <c r="A17" s="66"/>
      <c r="B17" s="63"/>
      <c r="C17" s="63"/>
      <c r="D17" s="63"/>
      <c r="E17" s="63"/>
      <c r="F17" s="63"/>
      <c r="G17" s="63"/>
      <c r="H17" s="21"/>
      <c r="I17" s="21"/>
      <c r="J17" s="21"/>
      <c r="K17" s="21"/>
      <c r="L17" s="21"/>
      <c r="M17" s="21"/>
    </row>
    <row r="18" spans="1:13">
      <c r="A18" s="67"/>
      <c r="B18" s="63"/>
      <c r="H18" s="21"/>
      <c r="I18" s="21"/>
      <c r="J18" s="21"/>
      <c r="K18" s="21"/>
      <c r="L18" s="21"/>
      <c r="M18" s="21"/>
    </row>
    <row r="19" spans="1:13">
      <c r="H19" s="21"/>
      <c r="I19" s="21"/>
      <c r="J19" s="21"/>
      <c r="K19" s="21"/>
      <c r="L19" s="21"/>
      <c r="M19" s="21"/>
    </row>
    <row r="20" spans="1:13">
      <c r="H20" s="21"/>
      <c r="I20" s="21"/>
      <c r="J20" s="21"/>
      <c r="K20" s="21"/>
      <c r="L20" s="21"/>
      <c r="M20" s="21"/>
    </row>
    <row r="21" spans="1:13">
      <c r="H21" s="21"/>
      <c r="I21" s="21"/>
      <c r="J21" s="21"/>
      <c r="K21" s="21"/>
      <c r="L21" s="21"/>
      <c r="M21" s="21"/>
    </row>
    <row r="22" spans="1:13">
      <c r="H22" s="21"/>
      <c r="I22" s="21"/>
      <c r="J22" s="21"/>
      <c r="K22" s="21"/>
      <c r="L22" s="21"/>
      <c r="M22" s="21"/>
    </row>
    <row r="23" spans="1:13">
      <c r="H23" s="21"/>
      <c r="I23" s="21"/>
      <c r="J23" s="21"/>
      <c r="K23" s="21"/>
      <c r="L23" s="21"/>
      <c r="M23" s="21"/>
    </row>
    <row r="24" spans="1:13">
      <c r="H24" s="21"/>
      <c r="I24" s="21"/>
      <c r="J24" s="21"/>
      <c r="K24" s="21"/>
      <c r="L24" s="21"/>
      <c r="M24" s="21"/>
    </row>
    <row r="25" spans="1:13">
      <c r="H25" s="21"/>
      <c r="I25" s="21"/>
      <c r="J25" s="21"/>
      <c r="K25" s="21"/>
      <c r="L25" s="21"/>
      <c r="M25" s="21"/>
    </row>
    <row r="26" spans="1:13">
      <c r="H26" s="21"/>
      <c r="I26" s="21"/>
      <c r="J26" s="21"/>
      <c r="K26" s="21"/>
      <c r="L26" s="21"/>
      <c r="M26" s="21"/>
    </row>
    <row r="27" spans="1:13">
      <c r="H27" s="21"/>
      <c r="I27" s="21"/>
      <c r="J27" s="21"/>
      <c r="K27" s="21"/>
      <c r="L27" s="21"/>
      <c r="M27" s="21"/>
    </row>
    <row r="37" spans="5:5">
      <c r="E37" s="6"/>
    </row>
  </sheetData>
  <mergeCells count="16">
    <mergeCell ref="Q2:U10"/>
    <mergeCell ref="C5:F5"/>
    <mergeCell ref="A18:B18"/>
    <mergeCell ref="N9:O9"/>
    <mergeCell ref="A10:B10"/>
    <mergeCell ref="I10:J10"/>
    <mergeCell ref="A1:G1"/>
    <mergeCell ref="I1:O1"/>
    <mergeCell ref="F2:G2"/>
    <mergeCell ref="I2:J2"/>
    <mergeCell ref="N2:O2"/>
    <mergeCell ref="A2:B2"/>
    <mergeCell ref="A9:B9"/>
    <mergeCell ref="F9:G9"/>
    <mergeCell ref="I9:J9"/>
    <mergeCell ref="A17:G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9"/>
  <sheetViews>
    <sheetView showGridLines="0" workbookViewId="0">
      <selection activeCell="E10" sqref="E10"/>
    </sheetView>
  </sheetViews>
  <sheetFormatPr defaultColWidth="12.5703125" defaultRowHeight="15.75" customHeight="1"/>
  <cols>
    <col min="1" max="1" width="76.28515625" customWidth="1"/>
    <col min="2" max="2" width="10.85546875" customWidth="1"/>
    <col min="4" max="4" width="22.140625" customWidth="1"/>
    <col min="6" max="6" width="14" customWidth="1"/>
    <col min="7" max="7" width="13.42578125" customWidth="1"/>
  </cols>
  <sheetData>
    <row r="1" spans="1:10" ht="12.75">
      <c r="A1" s="22" t="s">
        <v>14</v>
      </c>
      <c r="B1" s="23" t="s">
        <v>15</v>
      </c>
      <c r="C1" s="23" t="s">
        <v>16</v>
      </c>
      <c r="D1" s="23" t="s">
        <v>17</v>
      </c>
      <c r="E1" s="1"/>
      <c r="F1" s="8"/>
      <c r="G1" s="1"/>
      <c r="H1" s="1"/>
      <c r="I1" s="1"/>
      <c r="J1" s="1"/>
    </row>
    <row r="2" spans="1:10" ht="16.5" customHeight="1">
      <c r="A2" s="24" t="s">
        <v>50</v>
      </c>
      <c r="B2" s="24">
        <v>2000</v>
      </c>
      <c r="C2" s="25"/>
      <c r="D2" s="26"/>
      <c r="E2" s="27"/>
      <c r="F2" s="27"/>
      <c r="G2" s="27"/>
      <c r="H2" s="27"/>
      <c r="I2" s="27"/>
    </row>
    <row r="3" spans="1:10" ht="16.5" customHeight="1">
      <c r="A3" s="24" t="s">
        <v>18</v>
      </c>
      <c r="B3" s="24">
        <v>24</v>
      </c>
      <c r="C3" s="25" t="s">
        <v>19</v>
      </c>
      <c r="D3" s="26"/>
      <c r="E3" s="27" t="s">
        <v>20</v>
      </c>
      <c r="F3" s="27"/>
      <c r="G3" s="27"/>
      <c r="H3" s="27"/>
      <c r="I3" s="27"/>
    </row>
    <row r="4" spans="1:10" ht="14.25">
      <c r="A4" s="24" t="s">
        <v>21</v>
      </c>
      <c r="B4" s="24">
        <v>7</v>
      </c>
      <c r="C4" s="25" t="s">
        <v>22</v>
      </c>
      <c r="D4" s="26"/>
      <c r="E4" s="27"/>
      <c r="F4" s="27"/>
      <c r="G4" s="27"/>
      <c r="H4" s="27"/>
      <c r="I4" s="27"/>
    </row>
    <row r="5" spans="1:10" ht="14.25">
      <c r="A5" s="24" t="s">
        <v>23</v>
      </c>
      <c r="B5" s="24">
        <f>52*B4</f>
        <v>364</v>
      </c>
      <c r="C5" s="25" t="s">
        <v>22</v>
      </c>
      <c r="D5" s="26"/>
      <c r="E5" s="27"/>
      <c r="F5" s="27"/>
      <c r="G5" s="27"/>
      <c r="H5" s="27"/>
      <c r="I5" s="27"/>
    </row>
    <row r="6" spans="1:10" ht="14.25">
      <c r="A6" s="24" t="s">
        <v>54</v>
      </c>
      <c r="B6" s="28">
        <v>600</v>
      </c>
      <c r="C6" s="25" t="s">
        <v>24</v>
      </c>
      <c r="D6" s="29" t="s">
        <v>25</v>
      </c>
      <c r="E6" s="27"/>
      <c r="F6" s="27"/>
      <c r="G6" s="27"/>
      <c r="H6" s="27"/>
      <c r="I6" s="27"/>
    </row>
    <row r="7" spans="1:10" ht="14.25">
      <c r="A7" s="24" t="s">
        <v>55</v>
      </c>
      <c r="B7" s="28">
        <v>230</v>
      </c>
      <c r="C7" s="25" t="s">
        <v>26</v>
      </c>
      <c r="D7" s="29" t="s">
        <v>25</v>
      </c>
      <c r="E7" s="27"/>
      <c r="F7" s="27"/>
      <c r="G7" s="27"/>
      <c r="H7" s="27"/>
      <c r="I7" s="27"/>
    </row>
    <row r="8" spans="1:10" ht="14.25">
      <c r="A8" s="24" t="s">
        <v>56</v>
      </c>
      <c r="B8" s="30">
        <f>(B7*1)/1000</f>
        <v>0.23</v>
      </c>
      <c r="C8" s="25" t="s">
        <v>27</v>
      </c>
      <c r="D8" s="26"/>
      <c r="E8" s="27"/>
      <c r="F8" s="27"/>
      <c r="G8" s="27"/>
      <c r="H8" s="27"/>
      <c r="I8" s="27"/>
    </row>
    <row r="9" spans="1:10" ht="14.25">
      <c r="A9" s="31" t="s">
        <v>57</v>
      </c>
      <c r="B9" s="24">
        <f>B8*B3</f>
        <v>5.5200000000000005</v>
      </c>
      <c r="C9" s="25" t="s">
        <v>28</v>
      </c>
      <c r="D9" s="26"/>
      <c r="E9" s="27"/>
      <c r="F9" s="27"/>
      <c r="G9" s="27"/>
      <c r="H9" s="27"/>
      <c r="I9" s="27"/>
    </row>
    <row r="10" spans="1:10" ht="14.25">
      <c r="A10" s="31" t="s">
        <v>58</v>
      </c>
      <c r="B10" s="28">
        <f>B8*B5</f>
        <v>83.72</v>
      </c>
      <c r="C10" s="25" t="s">
        <v>29</v>
      </c>
      <c r="D10" s="26"/>
      <c r="E10" s="27"/>
      <c r="F10" s="27"/>
      <c r="G10" s="27"/>
      <c r="H10" s="27"/>
      <c r="I10" s="27"/>
    </row>
    <row r="11" spans="1:10" ht="14.25">
      <c r="A11" s="31" t="s">
        <v>49</v>
      </c>
      <c r="B11" s="32">
        <f>B2*B10</f>
        <v>167440</v>
      </c>
      <c r="C11" s="25" t="s">
        <v>29</v>
      </c>
      <c r="D11" s="33"/>
      <c r="E11" s="27"/>
      <c r="F11" s="27"/>
      <c r="G11" s="27"/>
      <c r="H11" s="27"/>
      <c r="I11" s="27"/>
    </row>
    <row r="12" spans="1:10" ht="14.25">
      <c r="A12" s="34" t="s">
        <v>30</v>
      </c>
      <c r="B12" s="35">
        <v>0.55000000000000004</v>
      </c>
      <c r="C12" s="36" t="s">
        <v>31</v>
      </c>
      <c r="D12" s="33" t="s">
        <v>32</v>
      </c>
      <c r="E12" s="27"/>
      <c r="F12" s="27"/>
      <c r="G12" s="27"/>
      <c r="H12" s="27"/>
      <c r="I12" s="27"/>
    </row>
    <row r="13" spans="1:10" ht="14.25">
      <c r="A13" s="37" t="s">
        <v>33</v>
      </c>
      <c r="B13" s="38">
        <v>1.10231E-3</v>
      </c>
      <c r="C13" s="39" t="s">
        <v>34</v>
      </c>
      <c r="D13" s="26"/>
      <c r="E13" s="27"/>
      <c r="F13" s="27"/>
      <c r="G13" s="27"/>
      <c r="H13" s="27"/>
      <c r="I13" s="27"/>
    </row>
    <row r="14" spans="1:10" ht="14.25">
      <c r="A14" s="40" t="s">
        <v>59</v>
      </c>
      <c r="B14" s="41">
        <f>B12*B10*B13</f>
        <v>5.0756966260000008E-2</v>
      </c>
      <c r="C14" s="42" t="s">
        <v>35</v>
      </c>
      <c r="D14" s="26"/>
      <c r="E14" s="27"/>
      <c r="F14" s="27"/>
      <c r="G14" s="27"/>
      <c r="H14" s="27"/>
      <c r="I14" s="27"/>
    </row>
    <row r="15" spans="1:10" ht="14.25">
      <c r="A15" s="40" t="s">
        <v>48</v>
      </c>
      <c r="B15" s="32">
        <f>B2*B14</f>
        <v>101.51393252000001</v>
      </c>
      <c r="C15" s="42" t="s">
        <v>35</v>
      </c>
      <c r="D15" s="26"/>
      <c r="E15" s="27"/>
      <c r="F15" s="27"/>
      <c r="G15" s="27"/>
      <c r="H15" s="27"/>
      <c r="I15" s="27"/>
    </row>
    <row r="16" spans="1:10" ht="14.25">
      <c r="A16" s="24" t="s">
        <v>36</v>
      </c>
      <c r="B16" s="43">
        <v>1</v>
      </c>
      <c r="C16" s="44"/>
      <c r="D16" s="26"/>
      <c r="E16" s="27"/>
      <c r="F16" s="27"/>
      <c r="G16" s="27"/>
      <c r="H16" s="27"/>
      <c r="I16" s="27"/>
    </row>
    <row r="17" spans="1:10" ht="14.25">
      <c r="A17" s="24" t="s">
        <v>37</v>
      </c>
      <c r="B17" s="45">
        <f>B16*B10</f>
        <v>83.72</v>
      </c>
      <c r="C17" s="25" t="s">
        <v>29</v>
      </c>
      <c r="D17" s="26"/>
      <c r="E17" s="27"/>
      <c r="F17" s="27"/>
      <c r="G17" s="27"/>
      <c r="H17" s="27"/>
      <c r="I17" s="27"/>
    </row>
    <row r="18" spans="1:10" ht="14.25">
      <c r="A18" s="24" t="s">
        <v>51</v>
      </c>
      <c r="B18" s="32">
        <f>B2*B17</f>
        <v>167440</v>
      </c>
      <c r="C18" s="25" t="s">
        <v>29</v>
      </c>
      <c r="D18" s="26"/>
      <c r="E18" s="27"/>
      <c r="F18" s="27"/>
      <c r="G18" s="27"/>
      <c r="H18" s="27"/>
      <c r="I18" s="27"/>
    </row>
    <row r="19" spans="1:10" ht="14.25">
      <c r="A19" s="40" t="s">
        <v>45</v>
      </c>
      <c r="B19" s="32">
        <f>B16*B15</f>
        <v>101.51393252000001</v>
      </c>
      <c r="C19" s="42" t="s">
        <v>35</v>
      </c>
      <c r="D19" s="26"/>
      <c r="E19" s="27"/>
      <c r="F19" s="27"/>
      <c r="G19" s="27"/>
      <c r="H19" s="27"/>
      <c r="I19" s="27"/>
    </row>
    <row r="20" spans="1:10" ht="14.25">
      <c r="A20" s="31" t="s">
        <v>46</v>
      </c>
      <c r="B20" s="32">
        <f>B11*5</f>
        <v>837200</v>
      </c>
      <c r="C20" s="25" t="s">
        <v>38</v>
      </c>
      <c r="D20" s="26"/>
      <c r="E20" s="27"/>
      <c r="F20" s="27"/>
      <c r="G20" s="27"/>
      <c r="H20" s="27"/>
      <c r="I20" s="27"/>
    </row>
    <row r="21" spans="1:10" ht="25.5">
      <c r="A21" s="40" t="s">
        <v>47</v>
      </c>
      <c r="B21" s="32">
        <f>B15*5</f>
        <v>507.56966260000007</v>
      </c>
      <c r="C21" s="46" t="s">
        <v>39</v>
      </c>
      <c r="D21" s="26"/>
      <c r="E21" s="27"/>
      <c r="F21" s="27"/>
      <c r="G21" s="27"/>
      <c r="H21" s="27"/>
      <c r="I21" s="27"/>
    </row>
    <row r="22" spans="1:10" ht="14.25">
      <c r="A22" s="24" t="s">
        <v>52</v>
      </c>
      <c r="B22" s="32">
        <f t="shared" ref="B22:B23" si="0">B18*5</f>
        <v>837200</v>
      </c>
      <c r="C22" s="25" t="s">
        <v>38</v>
      </c>
      <c r="D22" s="26"/>
      <c r="E22" s="27"/>
      <c r="F22" s="27"/>
      <c r="G22" s="27"/>
      <c r="H22" s="27"/>
      <c r="I22" s="27"/>
    </row>
    <row r="23" spans="1:10" ht="25.5">
      <c r="A23" s="40" t="s">
        <v>53</v>
      </c>
      <c r="B23" s="32">
        <f t="shared" si="0"/>
        <v>507.56966260000007</v>
      </c>
      <c r="C23" s="46" t="s">
        <v>39</v>
      </c>
      <c r="D23" s="26"/>
      <c r="E23" s="27"/>
      <c r="F23" s="27"/>
      <c r="G23" s="27"/>
      <c r="H23" s="27"/>
      <c r="I23" s="27"/>
    </row>
    <row r="24" spans="1:10" ht="14.25">
      <c r="A24" s="8"/>
      <c r="B24" s="47"/>
      <c r="C24" s="1"/>
      <c r="D24" s="1"/>
      <c r="E24" s="27"/>
      <c r="F24" s="27"/>
      <c r="G24" s="27"/>
      <c r="H24" s="27"/>
      <c r="I24" s="27"/>
    </row>
    <row r="25" spans="1:10" ht="14.25">
      <c r="A25" s="8"/>
      <c r="B25" s="1"/>
      <c r="C25" s="1"/>
      <c r="D25" s="1"/>
      <c r="E25" s="27"/>
      <c r="F25" s="27"/>
      <c r="G25" s="27"/>
      <c r="H25" s="27"/>
      <c r="I25" s="27"/>
    </row>
    <row r="26" spans="1:10" ht="14.25">
      <c r="A26" s="8"/>
      <c r="B26" s="1"/>
      <c r="C26" s="1"/>
      <c r="D26" s="1"/>
      <c r="E26" s="27"/>
      <c r="F26" s="27"/>
      <c r="G26" s="27"/>
      <c r="H26" s="27"/>
      <c r="I26" s="27"/>
    </row>
    <row r="27" spans="1:10" ht="14.25">
      <c r="A27" s="8"/>
      <c r="B27" s="48"/>
      <c r="C27" s="1"/>
      <c r="D27" s="1"/>
      <c r="E27" s="27"/>
      <c r="F27" s="27"/>
      <c r="G27" s="27"/>
      <c r="H27" s="27"/>
      <c r="I27" s="27"/>
    </row>
    <row r="28" spans="1:10" ht="12.75">
      <c r="A28" s="24" t="s">
        <v>43</v>
      </c>
      <c r="B28" s="49">
        <f>B20</f>
        <v>837200</v>
      </c>
      <c r="C28" s="1"/>
      <c r="D28" s="1"/>
      <c r="E28" s="1"/>
      <c r="F28" s="1"/>
      <c r="G28" s="1"/>
      <c r="H28" s="1"/>
      <c r="I28" s="1"/>
      <c r="J28" s="1"/>
    </row>
    <row r="29" spans="1:10" ht="12.75">
      <c r="A29" s="24" t="s">
        <v>40</v>
      </c>
      <c r="B29" s="49">
        <f>B20-B22</f>
        <v>0</v>
      </c>
      <c r="C29" s="1"/>
      <c r="D29" s="1"/>
      <c r="E29" s="1"/>
      <c r="F29" s="1"/>
      <c r="G29" s="1"/>
      <c r="H29" s="1"/>
      <c r="I29" s="1"/>
      <c r="J29" s="1"/>
    </row>
    <row r="30" spans="1:10" ht="12.75">
      <c r="A30" s="2"/>
      <c r="B30" s="50"/>
      <c r="C30" s="8"/>
      <c r="D30" s="8"/>
      <c r="E30" s="51"/>
      <c r="F30" s="8"/>
      <c r="G30" s="8"/>
      <c r="H30" s="1"/>
      <c r="I30" s="1"/>
    </row>
    <row r="31" spans="1:10" ht="12.75">
      <c r="A31" s="1"/>
      <c r="B31" s="1"/>
      <c r="C31" s="8"/>
      <c r="D31" s="8"/>
      <c r="E31" s="51"/>
      <c r="F31" s="8"/>
      <c r="G31" s="8"/>
      <c r="H31" s="1"/>
      <c r="I31" s="1"/>
    </row>
    <row r="32" spans="1:10" ht="12.75">
      <c r="A32" s="24" t="s">
        <v>44</v>
      </c>
      <c r="B32" s="52">
        <f>B21</f>
        <v>507.56966260000007</v>
      </c>
      <c r="C32" s="8"/>
      <c r="D32" s="8"/>
      <c r="E32" s="51"/>
      <c r="F32" s="8"/>
      <c r="G32" s="8"/>
      <c r="H32" s="1"/>
      <c r="I32" s="1"/>
    </row>
    <row r="33" spans="1:9" ht="12.75">
      <c r="A33" s="24" t="s">
        <v>41</v>
      </c>
      <c r="B33" s="49">
        <f>B21-B23</f>
        <v>0</v>
      </c>
      <c r="C33" s="8"/>
      <c r="D33" s="8"/>
      <c r="E33" s="53"/>
      <c r="F33" s="8"/>
      <c r="G33" s="8"/>
      <c r="H33" s="1"/>
      <c r="I33" s="1"/>
    </row>
    <row r="34" spans="1:9" ht="12.75">
      <c r="A34" s="8"/>
      <c r="B34" s="8"/>
      <c r="C34" s="1"/>
      <c r="D34" s="1"/>
      <c r="E34" s="54"/>
      <c r="F34" s="1"/>
      <c r="G34" s="1"/>
      <c r="H34" s="1"/>
      <c r="I34" s="1"/>
    </row>
    <row r="35" spans="1:9" ht="12.75">
      <c r="A35" s="8"/>
      <c r="B35" s="8"/>
      <c r="C35" s="1"/>
      <c r="D35" s="1"/>
      <c r="E35" s="54"/>
      <c r="F35" s="1"/>
      <c r="G35" s="1"/>
      <c r="H35" s="1"/>
      <c r="I35" s="1"/>
    </row>
    <row r="36" spans="1:9" ht="12.75">
      <c r="A36" s="8"/>
      <c r="B36" s="50"/>
      <c r="C36" s="50"/>
      <c r="D36" s="50"/>
      <c r="E36" s="50"/>
      <c r="F36" s="50"/>
      <c r="G36" s="1"/>
      <c r="H36" s="1"/>
      <c r="I36" s="1"/>
    </row>
    <row r="37" spans="1:9" ht="12.75">
      <c r="A37" s="1"/>
      <c r="B37" s="1"/>
      <c r="C37" s="1"/>
      <c r="D37" s="1"/>
      <c r="E37" s="1"/>
      <c r="F37" s="1"/>
      <c r="G37" s="1"/>
      <c r="H37" s="1"/>
    </row>
    <row r="38" spans="1:9" ht="12.75">
      <c r="A38" s="55"/>
      <c r="B38" s="55"/>
      <c r="C38" s="55"/>
      <c r="D38" s="56"/>
      <c r="E38" s="55"/>
      <c r="F38" s="55"/>
      <c r="G38" s="1"/>
      <c r="H38" s="1"/>
      <c r="I38" s="1"/>
    </row>
    <row r="39" spans="1:9" ht="12.75">
      <c r="A39" s="55"/>
      <c r="B39" s="57"/>
      <c r="C39" s="57"/>
      <c r="D39" s="58"/>
      <c r="E39" s="57"/>
      <c r="F39" s="57"/>
      <c r="G39" s="1"/>
      <c r="H39" s="1"/>
    </row>
    <row r="40" spans="1:9" ht="12.75">
      <c r="A40" s="59"/>
      <c r="B40" s="57"/>
      <c r="C40" s="57"/>
      <c r="D40" s="60"/>
      <c r="E40" s="57"/>
      <c r="F40" s="57"/>
      <c r="G40" s="1"/>
      <c r="H40" s="1"/>
    </row>
    <row r="41" spans="1:9" ht="12.75">
      <c r="A41" s="8"/>
      <c r="B41" s="50"/>
      <c r="C41" s="50"/>
      <c r="D41" s="50"/>
      <c r="E41" s="50"/>
      <c r="F41" s="50"/>
      <c r="G41" s="1"/>
      <c r="H41" s="1"/>
    </row>
    <row r="42" spans="1:9" ht="12.75">
      <c r="A42" s="8"/>
      <c r="B42" s="1"/>
      <c r="C42" s="50"/>
      <c r="D42" s="1"/>
      <c r="E42" s="1"/>
      <c r="F42" s="1"/>
      <c r="G42" s="1"/>
      <c r="H42" s="1"/>
    </row>
    <row r="43" spans="1:9" ht="12.75">
      <c r="A43" s="8"/>
      <c r="B43" s="8"/>
      <c r="C43" s="50"/>
      <c r="D43" s="51"/>
      <c r="E43" s="8"/>
      <c r="F43" s="8"/>
      <c r="G43" s="1"/>
      <c r="H43" s="1"/>
      <c r="I43" s="1"/>
    </row>
    <row r="44" spans="1:9" ht="12.75">
      <c r="A44" s="8"/>
      <c r="B44" s="61"/>
      <c r="C44" s="50"/>
      <c r="D44" s="61"/>
      <c r="E44" s="61"/>
      <c r="F44" s="61"/>
      <c r="G44" s="1"/>
      <c r="H44" s="1"/>
      <c r="I44" s="1"/>
    </row>
    <row r="45" spans="1:9" ht="12.75">
      <c r="A45" s="8"/>
      <c r="B45" s="8"/>
      <c r="C45" s="8"/>
      <c r="D45" s="51"/>
      <c r="E45" s="8"/>
      <c r="F45" s="8"/>
      <c r="G45" s="1"/>
      <c r="H45" s="1"/>
      <c r="I45" s="1"/>
    </row>
    <row r="46" spans="1:9" ht="12.75">
      <c r="A46" s="8"/>
      <c r="B46" s="1"/>
      <c r="C46" s="1"/>
      <c r="D46" s="54"/>
      <c r="E46" s="1"/>
      <c r="F46" s="1"/>
      <c r="G46" s="1"/>
      <c r="H46" s="1"/>
      <c r="I46" s="1"/>
    </row>
    <row r="47" spans="1:9" ht="12.75">
      <c r="A47" s="8"/>
      <c r="B47" s="1"/>
      <c r="C47" s="1"/>
      <c r="D47" s="10"/>
      <c r="E47" s="1"/>
      <c r="F47" s="1"/>
      <c r="G47" s="1"/>
      <c r="H47" s="1"/>
      <c r="I47" s="1"/>
    </row>
    <row r="48" spans="1:9" ht="12.75">
      <c r="A48" s="8"/>
      <c r="B48" s="1"/>
      <c r="C48" s="1"/>
      <c r="D48" s="1"/>
      <c r="E48" s="1"/>
      <c r="F48" s="1"/>
      <c r="G48" s="1"/>
      <c r="H48" s="1"/>
      <c r="I48" s="1"/>
    </row>
    <row r="49" spans="8:10" ht="12.75">
      <c r="H49" s="1"/>
      <c r="I49" s="1"/>
      <c r="J49" s="1"/>
    </row>
  </sheetData>
  <hyperlinks>
    <hyperlink ref="D6" r:id="rId1" xr:uid="{00000000-0004-0000-0100-000000000000}"/>
    <hyperlink ref="D7" r:id="rId2" xr:uid="{00000000-0004-0000-0100-000001000000}"/>
    <hyperlink ref="D12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Summary</vt:lpstr>
      <vt:lpstr>2. Assumption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Antwi</cp:lastModifiedBy>
  <dcterms:modified xsi:type="dcterms:W3CDTF">2025-04-22T20:51:16Z</dcterms:modified>
</cp:coreProperties>
</file>