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3" i="1"/>
  <c r="G4" i="1"/>
  <c r="G3" i="1"/>
  <c r="M5" i="1"/>
  <c r="N5" i="1"/>
  <c r="P5" i="1" s="1"/>
  <c r="L5" i="1"/>
  <c r="D5" i="1"/>
  <c r="E5" i="1"/>
  <c r="G5" i="1" s="1"/>
  <c r="C5" i="1"/>
  <c r="F5" i="1" s="1"/>
  <c r="O5" i="1" l="1"/>
  <c r="F3" i="1"/>
  <c r="F4" i="1"/>
  <c r="O4" i="1"/>
  <c r="O3" i="1"/>
  <c r="P27" i="1"/>
  <c r="Q27" i="1" s="1"/>
  <c r="P26" i="1"/>
  <c r="Q26" i="1" s="1"/>
  <c r="P25" i="1"/>
  <c r="Q25" i="1" s="1"/>
  <c r="H25" i="1"/>
  <c r="Q24" i="1"/>
  <c r="H24" i="1"/>
  <c r="P23" i="1"/>
  <c r="Q23" i="1" s="1"/>
  <c r="H23" i="1"/>
  <c r="Q22" i="1"/>
  <c r="H22" i="1"/>
  <c r="H21" i="1"/>
  <c r="P16" i="1"/>
  <c r="H16" i="1"/>
  <c r="P15" i="1"/>
  <c r="Q15" i="1" s="1"/>
  <c r="H15" i="1"/>
  <c r="P14" i="1"/>
  <c r="Q14" i="1" s="1"/>
  <c r="H14" i="1"/>
  <c r="Q13" i="1"/>
  <c r="H13" i="1"/>
  <c r="P12" i="1"/>
  <c r="Q12" i="1" s="1"/>
  <c r="H12" i="1"/>
  <c r="Q11" i="1"/>
</calcChain>
</file>

<file path=xl/sharedStrings.xml><?xml version="1.0" encoding="utf-8"?>
<sst xmlns="http://schemas.openxmlformats.org/spreadsheetml/2006/main" count="88" uniqueCount="33">
  <si>
    <t>Cumulative</t>
  </si>
  <si>
    <t>Pondy</t>
  </si>
  <si>
    <t>Cum Mar</t>
  </si>
  <si>
    <t>FY 22-23</t>
  </si>
  <si>
    <t>FY 23-24</t>
  </si>
  <si>
    <t>Delta</t>
  </si>
  <si>
    <t>AL</t>
  </si>
  <si>
    <t>TIV</t>
  </si>
  <si>
    <t>MS %</t>
  </si>
  <si>
    <t>MS</t>
  </si>
  <si>
    <t>4X2 Haulage</t>
  </si>
  <si>
    <t>4x2 Tipper</t>
  </si>
  <si>
    <t>6X2 MAV</t>
  </si>
  <si>
    <t>6x4 Tipper</t>
  </si>
  <si>
    <t>8X2 MAV</t>
  </si>
  <si>
    <t xml:space="preserve">8x4 Tipper </t>
  </si>
  <si>
    <t>10X2 MAV</t>
  </si>
  <si>
    <t>10x4 Tipper</t>
  </si>
  <si>
    <t>MAV Total</t>
  </si>
  <si>
    <t xml:space="preserve">Tipper Total </t>
  </si>
  <si>
    <t>Tractors</t>
  </si>
  <si>
    <t>Villupuram</t>
  </si>
  <si>
    <t>MS%</t>
  </si>
  <si>
    <t>Delta MS</t>
  </si>
  <si>
    <t>Target</t>
  </si>
  <si>
    <t>C&amp;M</t>
  </si>
  <si>
    <t>VERTICAL</t>
  </si>
  <si>
    <t>LH</t>
  </si>
  <si>
    <t>% Achieved</t>
  </si>
  <si>
    <t>22-23 MS</t>
  </si>
  <si>
    <t>23-24 MS</t>
  </si>
  <si>
    <t>Total Avg</t>
  </si>
  <si>
    <t>% Gain 23 vs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</si>
</sst>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4" fillId="3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top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top"/>
    </xf>
    <xf numFmtId="164" fontId="0" fillId="6" borderId="5" xfId="0" applyNumberFormat="1" applyFill="1" applyBorder="1" applyAlignment="1">
      <alignment horizontal="center" vertical="top"/>
    </xf>
    <xf numFmtId="0" fontId="3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9" fontId="3" fillId="7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top"/>
    </xf>
    <xf numFmtId="9" fontId="0" fillId="0" borderId="5" xfId="1" applyFont="1" applyBorder="1" applyAlignment="1">
      <alignment horizontal="center" vertical="top"/>
    </xf>
    <xf numFmtId="9" fontId="0" fillId="6" borderId="5" xfId="0" applyNumberFormat="1" applyFill="1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top"/>
    </xf>
    <xf numFmtId="1" fontId="0" fillId="0" borderId="5" xfId="0" applyNumberFormat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9" fontId="0" fillId="6" borderId="5" xfId="1" applyFont="1" applyFill="1" applyBorder="1" applyAlignment="1">
      <alignment horizontal="center" vertical="top"/>
    </xf>
    <xf numFmtId="1" fontId="0" fillId="6" borderId="5" xfId="0" applyNumberFormat="1" applyFill="1" applyBorder="1" applyAlignment="1">
      <alignment horizontal="center" vertical="center"/>
    </xf>
    <xf numFmtId="1" fontId="0" fillId="6" borderId="5" xfId="0" applyNumberFormat="1" applyFill="1" applyBorder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5" xfId="1" applyFont="1" applyBorder="1" applyAlignment="1">
      <alignment horizontal="center" vertical="top"/>
    </xf>
    <xf numFmtId="0" fontId="2" fillId="6" borderId="5" xfId="0" applyFont="1" applyFill="1" applyBorder="1" applyAlignment="1">
      <alignment horizontal="center" vertical="top"/>
    </xf>
    <xf numFmtId="0" fontId="2" fillId="8" borderId="5" xfId="0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9" fontId="0" fillId="0" borderId="0" xfId="1" applyFont="1"/>
    <xf numFmtId="9" fontId="0" fillId="0" borderId="0" xfId="0" applyNumberFormat="1"/>
    <xf numFmtId="0" fontId="4" fillId="3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89" workbookViewId="0">
      <selection activeCell="C6" sqref="C6"/>
    </sheetView>
  </sheetViews>
  <sheetFormatPr defaultRowHeight="14.5" x14ac:dyDescent="0.35"/>
  <cols>
    <col min="2" max="2" width="10.1796875" customWidth="1"/>
    <col min="3" max="3" width="9.90625" bestFit="1" customWidth="1"/>
    <col min="6" max="6" width="10.453125" customWidth="1"/>
    <col min="7" max="7" width="14.26953125" customWidth="1"/>
    <col min="10" max="10" width="13" customWidth="1"/>
    <col min="11" max="11" width="10.08984375" customWidth="1"/>
    <col min="15" max="15" width="9.7265625" customWidth="1"/>
    <col min="16" max="16" width="11.26953125" customWidth="1"/>
    <col min="21" max="21" width="10.7265625" customWidth="1"/>
  </cols>
  <sheetData>
    <row r="1" spans="1:19" x14ac:dyDescent="0.35">
      <c r="C1" s="26" t="s">
        <v>26</v>
      </c>
      <c r="D1" s="26" t="s">
        <v>25</v>
      </c>
      <c r="L1" s="26" t="s">
        <v>26</v>
      </c>
      <c r="M1" s="26" t="s">
        <v>27</v>
      </c>
    </row>
    <row r="2" spans="1:19" x14ac:dyDescent="0.35">
      <c r="B2" s="28" t="s">
        <v>25</v>
      </c>
      <c r="C2" s="3" t="s">
        <v>24</v>
      </c>
      <c r="D2" s="3" t="s">
        <v>29</v>
      </c>
      <c r="E2" s="3" t="s">
        <v>30</v>
      </c>
      <c r="F2" s="3" t="s">
        <v>28</v>
      </c>
      <c r="G2" s="33" t="s">
        <v>32</v>
      </c>
      <c r="K2" s="28" t="s">
        <v>27</v>
      </c>
      <c r="L2" s="3" t="s">
        <v>24</v>
      </c>
      <c r="M2" s="3" t="s">
        <v>29</v>
      </c>
      <c r="N2" s="3" t="s">
        <v>30</v>
      </c>
      <c r="O2" s="3" t="s">
        <v>28</v>
      </c>
      <c r="P2" s="33" t="s">
        <v>32</v>
      </c>
    </row>
    <row r="3" spans="1:19" x14ac:dyDescent="0.35">
      <c r="B3" s="29" t="s">
        <v>21</v>
      </c>
      <c r="C3" s="13">
        <v>55</v>
      </c>
      <c r="D3" s="13">
        <v>46</v>
      </c>
      <c r="E3" s="13">
        <v>32</v>
      </c>
      <c r="F3" s="27">
        <f>E3/C3</f>
        <v>0.58181818181818179</v>
      </c>
      <c r="G3" s="16">
        <f>E3-D3</f>
        <v>-14</v>
      </c>
      <c r="K3" s="29" t="s">
        <v>21</v>
      </c>
      <c r="L3" s="13">
        <v>71</v>
      </c>
      <c r="M3" s="13">
        <v>62</v>
      </c>
      <c r="N3" s="13">
        <v>64</v>
      </c>
      <c r="O3" s="27">
        <f>N3/L3</f>
        <v>0.90140845070422537</v>
      </c>
      <c r="P3" s="16">
        <f>N3-M3</f>
        <v>2</v>
      </c>
    </row>
    <row r="4" spans="1:19" x14ac:dyDescent="0.35">
      <c r="B4" s="29" t="s">
        <v>1</v>
      </c>
      <c r="C4" s="13">
        <v>40</v>
      </c>
      <c r="D4" s="13">
        <v>19</v>
      </c>
      <c r="E4" s="13">
        <v>27</v>
      </c>
      <c r="F4" s="27">
        <f>E4/C4</f>
        <v>0.67500000000000004</v>
      </c>
      <c r="G4" s="16">
        <f t="shared" ref="G4:G5" si="0">E4-D4</f>
        <v>8</v>
      </c>
      <c r="K4" s="29" t="s">
        <v>1</v>
      </c>
      <c r="L4" s="13">
        <v>67</v>
      </c>
      <c r="M4" s="13">
        <v>25</v>
      </c>
      <c r="N4" s="13">
        <v>52</v>
      </c>
      <c r="O4" s="27">
        <f>(27/40)</f>
        <v>0.67500000000000004</v>
      </c>
      <c r="P4" s="16">
        <f t="shared" ref="P4:P5" si="1">N4-M4</f>
        <v>27</v>
      </c>
    </row>
    <row r="5" spans="1:19" ht="18.5" x14ac:dyDescent="0.35">
      <c r="B5" s="29" t="s">
        <v>31</v>
      </c>
      <c r="C5" s="30">
        <f>(C3+C4)/2</f>
        <v>47.5</v>
      </c>
      <c r="D5" s="16">
        <f t="shared" ref="D5:E5" si="2">(D3+D4)/2</f>
        <v>32.5</v>
      </c>
      <c r="E5" s="16">
        <f t="shared" si="2"/>
        <v>29.5</v>
      </c>
      <c r="F5" s="34">
        <f>E5/C5</f>
        <v>0.62105263157894741</v>
      </c>
      <c r="G5" s="35">
        <f t="shared" si="0"/>
        <v>-3</v>
      </c>
      <c r="K5" s="29" t="s">
        <v>31</v>
      </c>
      <c r="L5" s="31">
        <f>(L3+L4)/2</f>
        <v>69</v>
      </c>
      <c r="M5" s="31">
        <f t="shared" ref="M5:N5" si="3">(M3+M4)/2</f>
        <v>43.5</v>
      </c>
      <c r="N5" s="31">
        <f t="shared" si="3"/>
        <v>58</v>
      </c>
      <c r="O5" s="32">
        <f>(N5/L5)</f>
        <v>0.84057971014492749</v>
      </c>
      <c r="P5" s="35">
        <f t="shared" si="1"/>
        <v>14.5</v>
      </c>
    </row>
    <row r="6" spans="1:19" x14ac:dyDescent="0.35"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9" x14ac:dyDescent="0.35"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9" x14ac:dyDescent="0.35">
      <c r="G8" s="1"/>
      <c r="H8" s="1"/>
      <c r="I8" s="1"/>
      <c r="J8" s="39" t="s">
        <v>0</v>
      </c>
      <c r="K8" s="41" t="s">
        <v>1</v>
      </c>
      <c r="L8" s="42"/>
      <c r="M8" s="42"/>
      <c r="N8" s="42"/>
      <c r="O8" s="42"/>
      <c r="P8" s="43"/>
      <c r="Q8" s="2"/>
    </row>
    <row r="9" spans="1:19" x14ac:dyDescent="0.35">
      <c r="A9" s="44" t="s">
        <v>2</v>
      </c>
      <c r="B9" s="41" t="s">
        <v>1</v>
      </c>
      <c r="C9" s="42"/>
      <c r="D9" s="42"/>
      <c r="E9" s="42"/>
      <c r="F9" s="42"/>
      <c r="G9" s="43"/>
      <c r="H9" s="2"/>
      <c r="I9" s="1"/>
      <c r="J9" s="39"/>
      <c r="K9" s="38" t="s">
        <v>3</v>
      </c>
      <c r="L9" s="38"/>
      <c r="M9" s="38"/>
      <c r="N9" s="38" t="s">
        <v>4</v>
      </c>
      <c r="O9" s="38"/>
      <c r="P9" s="38"/>
      <c r="Q9" s="2"/>
    </row>
    <row r="10" spans="1:19" x14ac:dyDescent="0.35">
      <c r="A10" s="44"/>
      <c r="B10" s="3"/>
      <c r="C10" s="3" t="s">
        <v>3</v>
      </c>
      <c r="D10" s="3"/>
      <c r="E10" s="3"/>
      <c r="F10" s="3" t="s">
        <v>4</v>
      </c>
      <c r="G10" s="3"/>
      <c r="H10" s="3" t="s">
        <v>5</v>
      </c>
      <c r="I10" s="1"/>
      <c r="J10" s="40"/>
      <c r="K10" s="4" t="s">
        <v>6</v>
      </c>
      <c r="L10" s="4" t="s">
        <v>7</v>
      </c>
      <c r="M10" s="4" t="s">
        <v>8</v>
      </c>
      <c r="N10" s="4" t="s">
        <v>6</v>
      </c>
      <c r="O10" s="4" t="s">
        <v>7</v>
      </c>
      <c r="P10" s="4" t="s">
        <v>8</v>
      </c>
      <c r="Q10" s="4" t="s">
        <v>5</v>
      </c>
      <c r="R10" s="36"/>
    </row>
    <row r="11" spans="1:19" x14ac:dyDescent="0.35">
      <c r="A11" s="44"/>
      <c r="B11" s="5" t="s">
        <v>6</v>
      </c>
      <c r="C11" s="5" t="s">
        <v>7</v>
      </c>
      <c r="D11" s="5" t="s">
        <v>9</v>
      </c>
      <c r="E11" s="5" t="s">
        <v>6</v>
      </c>
      <c r="F11" s="5" t="s">
        <v>7</v>
      </c>
      <c r="G11" s="5" t="s">
        <v>9</v>
      </c>
      <c r="H11" s="6"/>
      <c r="I11" s="1"/>
      <c r="J11" s="4" t="s">
        <v>10</v>
      </c>
      <c r="K11" s="7">
        <v>7</v>
      </c>
      <c r="L11" s="7">
        <v>94</v>
      </c>
      <c r="M11" s="8">
        <v>7.4468085106382977</v>
      </c>
      <c r="N11" s="7">
        <v>8</v>
      </c>
      <c r="O11" s="7">
        <v>20</v>
      </c>
      <c r="P11" s="7">
        <v>40</v>
      </c>
      <c r="Q11" s="9">
        <f>P11-M11</f>
        <v>32.553191489361701</v>
      </c>
      <c r="S11" s="37"/>
    </row>
    <row r="12" spans="1:19" x14ac:dyDescent="0.35">
      <c r="A12" s="10" t="s">
        <v>11</v>
      </c>
      <c r="B12" s="11">
        <v>12</v>
      </c>
      <c r="C12" s="11">
        <v>13</v>
      </c>
      <c r="D12" s="12">
        <v>0.92307692307692313</v>
      </c>
      <c r="E12" s="13">
        <v>6</v>
      </c>
      <c r="F12" s="13">
        <v>9</v>
      </c>
      <c r="G12" s="14">
        <v>0.67</v>
      </c>
      <c r="H12" s="15">
        <f>G12-D12</f>
        <v>-0.25307692307692309</v>
      </c>
      <c r="I12" s="1"/>
      <c r="J12" s="4" t="s">
        <v>12</v>
      </c>
      <c r="K12" s="16">
        <v>8</v>
      </c>
      <c r="L12" s="16">
        <v>18</v>
      </c>
      <c r="M12" s="13">
        <v>44.444444444444443</v>
      </c>
      <c r="N12" s="16">
        <v>10</v>
      </c>
      <c r="O12" s="16">
        <v>20</v>
      </c>
      <c r="P12" s="13">
        <f>N12/O12*100</f>
        <v>50</v>
      </c>
      <c r="Q12" s="17">
        <f t="shared" ref="Q12:Q15" si="4">P12-M12</f>
        <v>5.5555555555555571</v>
      </c>
      <c r="R12" s="36"/>
    </row>
    <row r="13" spans="1:19" x14ac:dyDescent="0.35">
      <c r="A13" s="5" t="s">
        <v>13</v>
      </c>
      <c r="B13" s="11">
        <v>7</v>
      </c>
      <c r="C13" s="11">
        <v>58</v>
      </c>
      <c r="D13" s="12">
        <v>0.1206896551724138</v>
      </c>
      <c r="E13" s="13">
        <v>15</v>
      </c>
      <c r="F13" s="13">
        <v>37</v>
      </c>
      <c r="G13" s="14">
        <v>0.41</v>
      </c>
      <c r="H13" s="15">
        <f t="shared" ref="H13:H16" si="5">G13-D13</f>
        <v>0.28931034482758616</v>
      </c>
      <c r="I13" s="1"/>
      <c r="J13" s="4" t="s">
        <v>14</v>
      </c>
      <c r="K13" s="16">
        <v>5</v>
      </c>
      <c r="L13" s="16">
        <v>6</v>
      </c>
      <c r="M13" s="13">
        <v>83.333333333333343</v>
      </c>
      <c r="N13" s="16">
        <v>5</v>
      </c>
      <c r="O13" s="16">
        <v>10</v>
      </c>
      <c r="P13" s="16">
        <v>50</v>
      </c>
      <c r="Q13" s="18">
        <f t="shared" si="4"/>
        <v>-33.333333333333343</v>
      </c>
    </row>
    <row r="14" spans="1:19" x14ac:dyDescent="0.35">
      <c r="A14" s="5" t="s">
        <v>15</v>
      </c>
      <c r="B14" s="11">
        <v>7</v>
      </c>
      <c r="C14" s="11">
        <v>65</v>
      </c>
      <c r="D14" s="12">
        <v>0.1076923076923077</v>
      </c>
      <c r="E14" s="13">
        <v>11</v>
      </c>
      <c r="F14" s="13">
        <v>78</v>
      </c>
      <c r="G14" s="14">
        <v>0.14000000000000001</v>
      </c>
      <c r="H14" s="15">
        <f t="shared" si="5"/>
        <v>3.2307692307692315E-2</v>
      </c>
      <c r="I14" s="1"/>
      <c r="J14" s="4" t="s">
        <v>16</v>
      </c>
      <c r="K14" s="16">
        <v>13</v>
      </c>
      <c r="L14" s="16">
        <v>14</v>
      </c>
      <c r="M14" s="13">
        <v>92.857142857142861</v>
      </c>
      <c r="N14" s="16">
        <v>8</v>
      </c>
      <c r="O14" s="16">
        <v>12</v>
      </c>
      <c r="P14" s="13">
        <f>N14/O14*100</f>
        <v>66.666666666666657</v>
      </c>
      <c r="Q14" s="18">
        <f t="shared" si="4"/>
        <v>-26.190476190476204</v>
      </c>
    </row>
    <row r="15" spans="1:19" x14ac:dyDescent="0.35">
      <c r="A15" s="5" t="s">
        <v>17</v>
      </c>
      <c r="B15" s="11">
        <v>5</v>
      </c>
      <c r="C15" s="11">
        <v>23</v>
      </c>
      <c r="D15" s="12">
        <v>0.21739130434782608</v>
      </c>
      <c r="E15" s="13">
        <v>14</v>
      </c>
      <c r="F15" s="13">
        <v>49</v>
      </c>
      <c r="G15" s="14">
        <v>0.28999999999999998</v>
      </c>
      <c r="H15" s="15">
        <f t="shared" si="5"/>
        <v>7.2608695652173899E-2</v>
      </c>
      <c r="I15" s="1"/>
      <c r="J15" s="4" t="s">
        <v>18</v>
      </c>
      <c r="K15" s="7">
        <v>26</v>
      </c>
      <c r="L15" s="7">
        <v>38</v>
      </c>
      <c r="M15" s="8">
        <v>68.421052631578945</v>
      </c>
      <c r="N15" s="7">
        <v>23</v>
      </c>
      <c r="O15" s="7">
        <v>42</v>
      </c>
      <c r="P15" s="8">
        <f>N15/O15*100</f>
        <v>54.761904761904766</v>
      </c>
      <c r="Q15" s="9">
        <f t="shared" si="4"/>
        <v>-13.659147869674179</v>
      </c>
    </row>
    <row r="16" spans="1:19" x14ac:dyDescent="0.35">
      <c r="A16" s="19" t="s">
        <v>19</v>
      </c>
      <c r="B16" s="20">
        <v>31</v>
      </c>
      <c r="C16" s="20">
        <v>159</v>
      </c>
      <c r="D16" s="21">
        <v>0.19496855345911951</v>
      </c>
      <c r="E16" s="8">
        <v>46</v>
      </c>
      <c r="F16" s="8">
        <v>173</v>
      </c>
      <c r="G16" s="22">
        <v>0.27</v>
      </c>
      <c r="H16" s="15">
        <f t="shared" si="5"/>
        <v>7.5031446540880509E-2</v>
      </c>
      <c r="I16" s="1"/>
      <c r="J16" s="19" t="s">
        <v>20</v>
      </c>
      <c r="K16" s="7">
        <v>0</v>
      </c>
      <c r="L16" s="7">
        <v>0</v>
      </c>
      <c r="M16" s="8" t="e">
        <v>#DIV/0!</v>
      </c>
      <c r="N16" s="7">
        <v>3</v>
      </c>
      <c r="O16" s="7">
        <v>3</v>
      </c>
      <c r="P16" s="8">
        <f>N16/O16*100</f>
        <v>100</v>
      </c>
      <c r="Q16" s="8">
        <v>100</v>
      </c>
    </row>
    <row r="17" spans="1:17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5">
      <c r="A18" s="44" t="s">
        <v>2</v>
      </c>
      <c r="B18" s="41" t="s">
        <v>21</v>
      </c>
      <c r="C18" s="42"/>
      <c r="D18" s="42"/>
      <c r="E18" s="42"/>
      <c r="F18" s="42"/>
      <c r="G18" s="43"/>
      <c r="H18" s="2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5">
      <c r="A19" s="44"/>
      <c r="B19" s="38" t="s">
        <v>3</v>
      </c>
      <c r="C19" s="38"/>
      <c r="D19" s="38"/>
      <c r="E19" s="38" t="s">
        <v>4</v>
      </c>
      <c r="F19" s="38"/>
      <c r="G19" s="38"/>
      <c r="H19" s="3" t="s">
        <v>5</v>
      </c>
      <c r="I19" s="1"/>
      <c r="J19" s="39" t="s">
        <v>0</v>
      </c>
      <c r="K19" s="41" t="s">
        <v>21</v>
      </c>
      <c r="L19" s="42"/>
      <c r="M19" s="42"/>
      <c r="N19" s="42"/>
      <c r="O19" s="42"/>
      <c r="P19" s="43"/>
      <c r="Q19" s="2"/>
    </row>
    <row r="20" spans="1:17" x14ac:dyDescent="0.35">
      <c r="A20" s="44"/>
      <c r="B20" s="5" t="s">
        <v>6</v>
      </c>
      <c r="C20" s="5" t="s">
        <v>7</v>
      </c>
      <c r="D20" s="5" t="s">
        <v>9</v>
      </c>
      <c r="E20" s="5" t="s">
        <v>6</v>
      </c>
      <c r="F20" s="5" t="s">
        <v>7</v>
      </c>
      <c r="G20" s="5" t="s">
        <v>22</v>
      </c>
      <c r="H20" s="6"/>
      <c r="I20" s="1"/>
      <c r="J20" s="39"/>
      <c r="K20" s="38" t="s">
        <v>3</v>
      </c>
      <c r="L20" s="38"/>
      <c r="M20" s="38"/>
      <c r="N20" s="38" t="s">
        <v>4</v>
      </c>
      <c r="O20" s="38"/>
      <c r="P20" s="38"/>
      <c r="Q20" s="2"/>
    </row>
    <row r="21" spans="1:17" x14ac:dyDescent="0.35">
      <c r="A21" s="10" t="s">
        <v>11</v>
      </c>
      <c r="B21" s="11">
        <v>11</v>
      </c>
      <c r="C21" s="11">
        <v>13</v>
      </c>
      <c r="D21" s="12">
        <v>0.84615384615384615</v>
      </c>
      <c r="E21" s="13">
        <v>21</v>
      </c>
      <c r="F21" s="13">
        <v>26</v>
      </c>
      <c r="G21" s="14">
        <v>0.81</v>
      </c>
      <c r="H21" s="15">
        <f>G21-D21</f>
        <v>-3.6153846153846092E-2</v>
      </c>
      <c r="I21" s="1"/>
      <c r="J21" s="40"/>
      <c r="K21" s="4" t="s">
        <v>6</v>
      </c>
      <c r="L21" s="4" t="s">
        <v>7</v>
      </c>
      <c r="M21" s="4" t="s">
        <v>22</v>
      </c>
      <c r="N21" s="4" t="s">
        <v>6</v>
      </c>
      <c r="O21" s="4" t="s">
        <v>7</v>
      </c>
      <c r="P21" s="4" t="s">
        <v>22</v>
      </c>
      <c r="Q21" s="4" t="s">
        <v>23</v>
      </c>
    </row>
    <row r="22" spans="1:17" x14ac:dyDescent="0.35">
      <c r="A22" s="5" t="s">
        <v>13</v>
      </c>
      <c r="B22" s="11">
        <v>53</v>
      </c>
      <c r="C22" s="11">
        <v>126</v>
      </c>
      <c r="D22" s="12">
        <v>0.42063492063492064</v>
      </c>
      <c r="E22" s="13">
        <v>45</v>
      </c>
      <c r="F22" s="13">
        <v>135</v>
      </c>
      <c r="G22" s="14">
        <v>0.33</v>
      </c>
      <c r="H22" s="15">
        <f t="shared" ref="H22:H25" si="6">G22-D22</f>
        <v>-9.0634920634920624E-2</v>
      </c>
      <c r="I22" s="1"/>
      <c r="J22" s="4" t="s">
        <v>10</v>
      </c>
      <c r="K22" s="7">
        <v>11</v>
      </c>
      <c r="L22" s="7">
        <v>55</v>
      </c>
      <c r="M22" s="8">
        <v>20</v>
      </c>
      <c r="N22" s="7">
        <v>13</v>
      </c>
      <c r="O22" s="7">
        <v>47</v>
      </c>
      <c r="P22" s="23">
        <v>27.659574468085108</v>
      </c>
      <c r="Q22" s="24">
        <f>P22-M22</f>
        <v>7.6595744680851077</v>
      </c>
    </row>
    <row r="23" spans="1:17" x14ac:dyDescent="0.35">
      <c r="A23" s="5" t="s">
        <v>15</v>
      </c>
      <c r="B23" s="11">
        <v>90</v>
      </c>
      <c r="C23" s="11">
        <v>191</v>
      </c>
      <c r="D23" s="12">
        <v>0.47120418848167539</v>
      </c>
      <c r="E23" s="13">
        <v>55</v>
      </c>
      <c r="F23" s="13">
        <v>205</v>
      </c>
      <c r="G23" s="14">
        <v>0.27</v>
      </c>
      <c r="H23" s="15">
        <f t="shared" si="6"/>
        <v>-0.20120418848167537</v>
      </c>
      <c r="I23" s="1"/>
      <c r="J23" s="4" t="s">
        <v>12</v>
      </c>
      <c r="K23" s="16">
        <v>3</v>
      </c>
      <c r="L23" s="16">
        <v>9</v>
      </c>
      <c r="M23" s="13">
        <v>33.333333333333329</v>
      </c>
      <c r="N23" s="16">
        <v>5</v>
      </c>
      <c r="O23" s="16">
        <v>14</v>
      </c>
      <c r="P23" s="13">
        <f>N23/O23*100</f>
        <v>35.714285714285715</v>
      </c>
      <c r="Q23" s="17">
        <f t="shared" ref="Q23:Q26" si="7">P23-M23</f>
        <v>2.3809523809523867</v>
      </c>
    </row>
    <row r="24" spans="1:17" x14ac:dyDescent="0.35">
      <c r="A24" s="5" t="s">
        <v>17</v>
      </c>
      <c r="B24" s="11">
        <v>3</v>
      </c>
      <c r="C24" s="11">
        <v>10</v>
      </c>
      <c r="D24" s="12">
        <v>0.3</v>
      </c>
      <c r="E24" s="13">
        <v>10</v>
      </c>
      <c r="F24" s="13">
        <v>47</v>
      </c>
      <c r="G24" s="14">
        <v>0.21</v>
      </c>
      <c r="H24" s="15">
        <f t="shared" si="6"/>
        <v>-0.09</v>
      </c>
      <c r="I24" s="1"/>
      <c r="J24" s="4" t="s">
        <v>14</v>
      </c>
      <c r="K24" s="16">
        <v>10</v>
      </c>
      <c r="L24" s="16">
        <v>13</v>
      </c>
      <c r="M24" s="13">
        <v>76.923076923076934</v>
      </c>
      <c r="N24" s="16">
        <v>9</v>
      </c>
      <c r="O24" s="16">
        <v>13</v>
      </c>
      <c r="P24" s="25">
        <v>69.230769230769226</v>
      </c>
      <c r="Q24" s="18">
        <f t="shared" si="7"/>
        <v>-7.6923076923077076</v>
      </c>
    </row>
    <row r="25" spans="1:17" x14ac:dyDescent="0.35">
      <c r="A25" s="19" t="s">
        <v>19</v>
      </c>
      <c r="B25" s="20">
        <v>157</v>
      </c>
      <c r="C25" s="20">
        <v>340</v>
      </c>
      <c r="D25" s="21">
        <v>0.46176470588235297</v>
      </c>
      <c r="E25" s="20">
        <v>131</v>
      </c>
      <c r="F25" s="20">
        <v>413</v>
      </c>
      <c r="G25" s="22">
        <v>0.32</v>
      </c>
      <c r="H25" s="15">
        <f t="shared" si="6"/>
        <v>-0.14176470588235296</v>
      </c>
      <c r="I25" s="1"/>
      <c r="J25" s="4" t="s">
        <v>16</v>
      </c>
      <c r="K25" s="16">
        <v>73</v>
      </c>
      <c r="L25" s="16">
        <v>77</v>
      </c>
      <c r="M25" s="13">
        <v>94.805194805194802</v>
      </c>
      <c r="N25" s="16">
        <v>68</v>
      </c>
      <c r="O25" s="16">
        <v>76</v>
      </c>
      <c r="P25" s="13">
        <f>N25/O25*100</f>
        <v>89.473684210526315</v>
      </c>
      <c r="Q25" s="18">
        <f t="shared" si="7"/>
        <v>-5.3315105946684866</v>
      </c>
    </row>
    <row r="26" spans="1:17" x14ac:dyDescent="0.35">
      <c r="A26" s="1"/>
      <c r="B26" s="1"/>
      <c r="C26" s="1"/>
      <c r="D26" s="1"/>
      <c r="E26" s="1"/>
      <c r="F26" s="1"/>
      <c r="G26" s="1"/>
      <c r="H26" s="1"/>
      <c r="I26" s="1"/>
      <c r="J26" s="4" t="s">
        <v>18</v>
      </c>
      <c r="K26" s="7">
        <v>86</v>
      </c>
      <c r="L26" s="7">
        <v>99</v>
      </c>
      <c r="M26" s="8">
        <v>86.868686868686879</v>
      </c>
      <c r="N26" s="7">
        <v>82</v>
      </c>
      <c r="O26" s="7">
        <v>103</v>
      </c>
      <c r="P26" s="8">
        <f>N26/O26*100</f>
        <v>79.611650485436897</v>
      </c>
      <c r="Q26" s="24">
        <f t="shared" si="7"/>
        <v>-7.2570363832499822</v>
      </c>
    </row>
    <row r="27" spans="1:17" x14ac:dyDescent="0.35">
      <c r="G27" s="1"/>
      <c r="H27" s="1"/>
      <c r="I27" s="1"/>
      <c r="J27" s="19" t="s">
        <v>20</v>
      </c>
      <c r="K27" s="7">
        <v>0</v>
      </c>
      <c r="L27" s="7">
        <v>2</v>
      </c>
      <c r="M27" s="8">
        <v>0</v>
      </c>
      <c r="N27" s="7">
        <v>5</v>
      </c>
      <c r="O27" s="7">
        <v>7</v>
      </c>
      <c r="P27" s="8">
        <f>N27/O27*100</f>
        <v>71.428571428571431</v>
      </c>
      <c r="Q27" s="24">
        <f>P27-M27</f>
        <v>71.428571428571431</v>
      </c>
    </row>
  </sheetData>
  <mergeCells count="14">
    <mergeCell ref="K20:M20"/>
    <mergeCell ref="N20:P20"/>
    <mergeCell ref="J8:J10"/>
    <mergeCell ref="K8:P8"/>
    <mergeCell ref="A18:A20"/>
    <mergeCell ref="B18:G18"/>
    <mergeCell ref="B19:D19"/>
    <mergeCell ref="E19:G19"/>
    <mergeCell ref="J19:J21"/>
    <mergeCell ref="A9:A11"/>
    <mergeCell ref="B9:G9"/>
    <mergeCell ref="K9:M9"/>
    <mergeCell ref="N9:P9"/>
    <mergeCell ref="K19:P19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2024-04-09T05:01:11Z</dcterms:modified>
</cp:coreProperties>
</file>