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MASTERS\Lean Supply Networks\PROJECT\Project Case - 2017\5.Friday Data\"/>
    </mc:Choice>
  </mc:AlternateContent>
  <xr:revisionPtr revIDLastSave="0" documentId="8_{27FBD919-A805-418C-A957-6252C0FFEB99}" xr6:coauthVersionLast="45" xr6:coauthVersionMax="45" xr10:uidLastSave="{00000000-0000-0000-0000-000000000000}"/>
  <bookViews>
    <workbookView xWindow="-120" yWindow="-120" windowWidth="20730" windowHeight="11310" tabRatio="571" activeTab="1" xr2:uid="{00000000-000D-0000-FFFF-FFFF00000000}"/>
  </bookViews>
  <sheets>
    <sheet name="fridaydeliveries" sheetId="4" r:id="rId1"/>
    <sheet name="Final Route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6" i="5" l="1"/>
  <c r="G82" i="5" l="1"/>
  <c r="G66" i="5"/>
  <c r="G58" i="5"/>
  <c r="G45" i="5"/>
  <c r="G30" i="5"/>
  <c r="G19" i="5"/>
  <c r="C85" i="5" l="1"/>
  <c r="F51" i="5" l="1"/>
  <c r="F52" i="5"/>
  <c r="F53" i="5"/>
  <c r="F54" i="5"/>
  <c r="F55" i="5"/>
  <c r="F56" i="5"/>
  <c r="F57" i="5"/>
  <c r="B57" i="5"/>
  <c r="B51" i="5"/>
  <c r="B52" i="5"/>
  <c r="B53" i="5"/>
  <c r="B54" i="5"/>
  <c r="B55" i="5"/>
  <c r="B56" i="5"/>
  <c r="F50" i="5"/>
  <c r="B50" i="5"/>
  <c r="F36" i="5"/>
  <c r="F37" i="5"/>
  <c r="F38" i="5"/>
  <c r="F39" i="5"/>
  <c r="F40" i="5"/>
  <c r="F41" i="5"/>
  <c r="F42" i="5"/>
  <c r="F43" i="5"/>
  <c r="F44" i="5"/>
  <c r="B36" i="5"/>
  <c r="B37" i="5"/>
  <c r="B38" i="5"/>
  <c r="B39" i="5"/>
  <c r="B40" i="5"/>
  <c r="B41" i="5"/>
  <c r="B42" i="5"/>
  <c r="B43" i="5"/>
  <c r="B44" i="5"/>
  <c r="F35" i="5"/>
  <c r="B35" i="5"/>
  <c r="F25" i="5"/>
  <c r="F26" i="5"/>
  <c r="F27" i="5"/>
  <c r="F28" i="5"/>
  <c r="F29" i="5"/>
  <c r="F24" i="5"/>
  <c r="B25" i="5"/>
  <c r="B26" i="5"/>
  <c r="B27" i="5"/>
  <c r="B28" i="5"/>
  <c r="B29" i="5"/>
  <c r="B24" i="5"/>
  <c r="F73" i="5"/>
  <c r="F4" i="5"/>
  <c r="F3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3" i="5"/>
  <c r="F19" i="5" l="1"/>
  <c r="F45" i="5"/>
  <c r="F58" i="5"/>
  <c r="F30" i="5"/>
  <c r="F65" i="5"/>
  <c r="F63" i="5"/>
  <c r="F71" i="5"/>
  <c r="F64" i="5"/>
  <c r="B64" i="5"/>
  <c r="F74" i="5"/>
  <c r="F75" i="5"/>
  <c r="F76" i="5"/>
  <c r="F77" i="5"/>
  <c r="F78" i="5"/>
  <c r="F79" i="5"/>
  <c r="F80" i="5"/>
  <c r="F81" i="5"/>
  <c r="F72" i="5"/>
  <c r="B65" i="5"/>
  <c r="B63" i="5"/>
  <c r="B71" i="5"/>
  <c r="B73" i="5"/>
  <c r="B74" i="5"/>
  <c r="B75" i="5"/>
  <c r="B76" i="5"/>
  <c r="B77" i="5"/>
  <c r="B78" i="5"/>
  <c r="B79" i="5"/>
  <c r="B80" i="5"/>
  <c r="B81" i="5"/>
  <c r="B72" i="5"/>
  <c r="F66" i="5" l="1"/>
  <c r="F82" i="5"/>
</calcChain>
</file>

<file path=xl/sharedStrings.xml><?xml version="1.0" encoding="utf-8"?>
<sst xmlns="http://schemas.openxmlformats.org/spreadsheetml/2006/main" count="354" uniqueCount="116">
  <si>
    <t>ORDERID</t>
  </si>
  <si>
    <t>FROMZIP</t>
  </si>
  <si>
    <t>TOZIP</t>
  </si>
  <si>
    <t>CUBE</t>
  </si>
  <si>
    <t>01887</t>
  </si>
  <si>
    <t>01801</t>
  </si>
  <si>
    <t>01821</t>
  </si>
  <si>
    <t>01843</t>
  </si>
  <si>
    <t>01867</t>
  </si>
  <si>
    <t>02493</t>
  </si>
  <si>
    <t>06032</t>
  </si>
  <si>
    <t>06156</t>
  </si>
  <si>
    <t>06320</t>
  </si>
  <si>
    <t>06902</t>
  </si>
  <si>
    <t>01581</t>
  </si>
  <si>
    <t>02129</t>
  </si>
  <si>
    <t>02451</t>
  </si>
  <si>
    <t>06340</t>
  </si>
  <si>
    <t>06108</t>
  </si>
  <si>
    <t>06103</t>
  </si>
  <si>
    <t>06035</t>
  </si>
  <si>
    <t>02115</t>
  </si>
  <si>
    <t>02111</t>
  </si>
  <si>
    <t>06524</t>
  </si>
  <si>
    <t>06824</t>
  </si>
  <si>
    <t>02114</t>
  </si>
  <si>
    <t>02120</t>
  </si>
  <si>
    <t>02199</t>
  </si>
  <si>
    <t>06877</t>
  </si>
  <si>
    <t>01510</t>
  </si>
  <si>
    <t>02138</t>
  </si>
  <si>
    <t>04101</t>
  </si>
  <si>
    <t>06050</t>
  </si>
  <si>
    <t>06615</t>
  </si>
  <si>
    <t>06084</t>
  </si>
  <si>
    <t>06901</t>
  </si>
  <si>
    <t>01570</t>
  </si>
  <si>
    <t>06814</t>
  </si>
  <si>
    <t>01701</t>
  </si>
  <si>
    <t>06870</t>
  </si>
  <si>
    <t>06810</t>
  </si>
  <si>
    <t>02453</t>
  </si>
  <si>
    <t>01420</t>
  </si>
  <si>
    <t>06051</t>
  </si>
  <si>
    <t>01772</t>
  </si>
  <si>
    <t>01970</t>
  </si>
  <si>
    <t>DayOfWeek</t>
  </si>
  <si>
    <t>Fri</t>
  </si>
  <si>
    <t>CITY</t>
  </si>
  <si>
    <t>STATE</t>
  </si>
  <si>
    <t>MA</t>
  </si>
  <si>
    <t>Fitchburg</t>
  </si>
  <si>
    <t>Clinton</t>
  </si>
  <si>
    <t>Webster</t>
  </si>
  <si>
    <t>Westborough</t>
  </si>
  <si>
    <t>Framingham</t>
  </si>
  <si>
    <t>Southborough</t>
  </si>
  <si>
    <t>Woburn</t>
  </si>
  <si>
    <t>Billerica</t>
  </si>
  <si>
    <t>Lawrence</t>
  </si>
  <si>
    <t>Reading</t>
  </si>
  <si>
    <t>Wilmington</t>
  </si>
  <si>
    <t>Salem</t>
  </si>
  <si>
    <t>Boston</t>
  </si>
  <si>
    <t>Charlestown</t>
  </si>
  <si>
    <t>Cambridge</t>
  </si>
  <si>
    <t>Waltham</t>
  </si>
  <si>
    <t>Weston</t>
  </si>
  <si>
    <t>ME</t>
  </si>
  <si>
    <t>Portland</t>
  </si>
  <si>
    <t>Farmington</t>
  </si>
  <si>
    <t>CT</t>
  </si>
  <si>
    <t>Granby</t>
  </si>
  <si>
    <t>New Britain</t>
  </si>
  <si>
    <t>Tolland</t>
  </si>
  <si>
    <t>Hartford</t>
  </si>
  <si>
    <t>East Hartford</t>
  </si>
  <si>
    <t>New London</t>
  </si>
  <si>
    <t>Groton</t>
  </si>
  <si>
    <t>Bethany</t>
  </si>
  <si>
    <t>Stratford</t>
  </si>
  <si>
    <t>Danbury</t>
  </si>
  <si>
    <t>Fairfield</t>
  </si>
  <si>
    <t>Old Greenwich</t>
  </si>
  <si>
    <t>Ridgefield</t>
  </si>
  <si>
    <t>Stamford</t>
  </si>
  <si>
    <t>ZIPID</t>
  </si>
  <si>
    <t>Unload Time</t>
  </si>
  <si>
    <t>Y(Latitude)</t>
  </si>
  <si>
    <t>X(Longitude)</t>
  </si>
  <si>
    <t>Location</t>
  </si>
  <si>
    <t>Day</t>
  </si>
  <si>
    <t>Arrival Time</t>
  </si>
  <si>
    <t>Departure Time</t>
  </si>
  <si>
    <t>Delivery Volume</t>
  </si>
  <si>
    <t xml:space="preserve">Stop No </t>
  </si>
  <si>
    <t>Stop No.</t>
  </si>
  <si>
    <t>Friday</t>
  </si>
  <si>
    <t>ROUTE 5</t>
  </si>
  <si>
    <t>ROUTE 6</t>
  </si>
  <si>
    <t>ROUTE 1</t>
  </si>
  <si>
    <t>ROUTE 2</t>
  </si>
  <si>
    <t>ROUTE 3</t>
  </si>
  <si>
    <t>ROUTE 4</t>
  </si>
  <si>
    <t>Total</t>
  </si>
  <si>
    <t>Total Cargo Volume=</t>
  </si>
  <si>
    <t>Distance Travelled</t>
  </si>
  <si>
    <t>-</t>
  </si>
  <si>
    <t>Total On-Duty Time =</t>
  </si>
  <si>
    <t>10 Hours 45 Minutes</t>
  </si>
  <si>
    <t>7 Hours 24 minutes</t>
  </si>
  <si>
    <t>11 Hours</t>
  </si>
  <si>
    <t>10 Hours 1 Min</t>
  </si>
  <si>
    <t>2 Hours 34 minutes</t>
  </si>
  <si>
    <t>12 Hours 59 minutes</t>
  </si>
  <si>
    <t>Total Distance Travelled=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</si>
</sst>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164" fontId="2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1" xfId="2" applyFill="1" applyBorder="1" applyAlignment="1">
      <alignment horizontal="center"/>
    </xf>
    <xf numFmtId="49" fontId="2" fillId="2" borderId="1" xfId="2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7" fillId="3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0" fillId="0" borderId="3" xfId="0" applyFill="1" applyBorder="1" applyAlignment="1">
      <alignment horizontal="center" wrapText="1"/>
    </xf>
    <xf numFmtId="0" fontId="1" fillId="0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3" xfId="0" applyFill="1" applyBorder="1" applyAlignment="1">
      <alignment horizontal="center"/>
    </xf>
    <xf numFmtId="20" fontId="0" fillId="0" borderId="3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20">
    <cellStyle name="Comma" xfId="1" builtinId="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Normal" xfId="0" builtinId="0"/>
    <cellStyle name="Normal 2" xfId="3" xr:uid="{00000000-0005-0000-0000-000076000000}"/>
    <cellStyle name="Normal_Sheet1" xfId="2" xr:uid="{00000000-0005-0000-0000-000077000000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15</xdr:col>
      <xdr:colOff>57150</xdr:colOff>
      <xdr:row>21</xdr:row>
      <xdr:rowOff>143820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580AD3-F615-4F94-9294-7BADB7A30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3675" y="219075"/>
          <a:ext cx="4171950" cy="4344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B322-49C2-4444-93FF-F69B8BBF40A7}">
  <dimension ref="A1:L44"/>
  <sheetViews>
    <sheetView workbookViewId="0">
      <selection activeCell="P16" sqref="P16"/>
    </sheetView>
  </sheetViews>
  <sheetFormatPr defaultRowHeight="15.75" x14ac:dyDescent="0.25"/>
  <cols>
    <col min="1" max="1" width="10.75" style="11" customWidth="1"/>
    <col min="2" max="6" width="9" style="2"/>
    <col min="7" max="7" width="12.625" style="2" customWidth="1"/>
    <col min="8" max="8" width="13.75" style="11" customWidth="1"/>
    <col min="9" max="9" width="13" style="11" customWidth="1"/>
    <col min="10" max="10" width="13.375" style="11" customWidth="1"/>
    <col min="11" max="12" width="9" style="11"/>
    <col min="13" max="16384" width="9" style="2"/>
  </cols>
  <sheetData>
    <row r="1" spans="1:12" x14ac:dyDescent="0.25">
      <c r="A1" s="6" t="s">
        <v>96</v>
      </c>
      <c r="B1" s="4" t="s">
        <v>46</v>
      </c>
      <c r="C1" s="4" t="s">
        <v>0</v>
      </c>
      <c r="D1" s="5" t="s">
        <v>1</v>
      </c>
      <c r="E1" s="5" t="s">
        <v>2</v>
      </c>
      <c r="F1" s="1" t="s">
        <v>3</v>
      </c>
      <c r="G1" s="2" t="s">
        <v>87</v>
      </c>
      <c r="H1" s="6" t="s">
        <v>88</v>
      </c>
      <c r="I1" s="6" t="s">
        <v>89</v>
      </c>
      <c r="J1" s="6" t="s">
        <v>48</v>
      </c>
      <c r="K1" s="6" t="s">
        <v>49</v>
      </c>
      <c r="L1" s="6" t="s">
        <v>86</v>
      </c>
    </row>
    <row r="2" spans="1:12" x14ac:dyDescent="0.25">
      <c r="A2" s="7">
        <v>1</v>
      </c>
      <c r="B2" s="7" t="s">
        <v>47</v>
      </c>
      <c r="C2" s="7">
        <v>0</v>
      </c>
      <c r="D2" s="7" t="s">
        <v>4</v>
      </c>
      <c r="E2" s="8" t="s">
        <v>4</v>
      </c>
      <c r="F2" s="8">
        <v>0</v>
      </c>
      <c r="G2" s="7">
        <v>0</v>
      </c>
      <c r="H2" s="7">
        <v>42.545555555555552</v>
      </c>
      <c r="I2" s="7">
        <v>-71.175555555555562</v>
      </c>
      <c r="J2" s="7" t="s">
        <v>61</v>
      </c>
      <c r="K2" s="7" t="s">
        <v>50</v>
      </c>
      <c r="L2" s="7">
        <v>20</v>
      </c>
    </row>
    <row r="3" spans="1:12" x14ac:dyDescent="0.25">
      <c r="A3" s="2">
        <v>2</v>
      </c>
      <c r="B3" s="2" t="s">
        <v>47</v>
      </c>
      <c r="C3" s="2">
        <v>2</v>
      </c>
      <c r="D3" s="3" t="s">
        <v>4</v>
      </c>
      <c r="E3" s="3" t="s">
        <v>6</v>
      </c>
      <c r="F3" s="2">
        <v>556</v>
      </c>
      <c r="G3" s="2">
        <v>30</v>
      </c>
      <c r="H3" s="2">
        <v>42.527777777777779</v>
      </c>
      <c r="I3" s="2">
        <v>-71.275277777777774</v>
      </c>
      <c r="J3" s="2" t="s">
        <v>58</v>
      </c>
      <c r="K3" s="2" t="s">
        <v>50</v>
      </c>
      <c r="L3" s="2">
        <v>13</v>
      </c>
    </row>
    <row r="4" spans="1:12" x14ac:dyDescent="0.25">
      <c r="A4" s="2">
        <v>3</v>
      </c>
      <c r="B4" s="2" t="s">
        <v>47</v>
      </c>
      <c r="C4" s="2">
        <v>3</v>
      </c>
      <c r="D4" s="3" t="s">
        <v>4</v>
      </c>
      <c r="E4" s="3" t="s">
        <v>7</v>
      </c>
      <c r="F4" s="2">
        <v>903</v>
      </c>
      <c r="G4" s="2">
        <v>30</v>
      </c>
      <c r="H4" s="2">
        <v>42.670555555555552</v>
      </c>
      <c r="I4" s="2">
        <v>-71.186388888888899</v>
      </c>
      <c r="J4" s="2" t="s">
        <v>59</v>
      </c>
      <c r="K4" s="2" t="s">
        <v>50</v>
      </c>
      <c r="L4" s="2">
        <v>14</v>
      </c>
    </row>
    <row r="5" spans="1:12" x14ac:dyDescent="0.25">
      <c r="A5" s="7">
        <v>4</v>
      </c>
      <c r="B5" s="2" t="s">
        <v>47</v>
      </c>
      <c r="C5" s="2">
        <v>165</v>
      </c>
      <c r="D5" s="3" t="s">
        <v>4</v>
      </c>
      <c r="E5" s="3" t="s">
        <v>9</v>
      </c>
      <c r="F5" s="2">
        <v>128</v>
      </c>
      <c r="G5" s="2">
        <v>30</v>
      </c>
      <c r="H5" s="2">
        <v>42.363055555555555</v>
      </c>
      <c r="I5" s="2">
        <v>-71.306111111111107</v>
      </c>
      <c r="J5" s="2" t="s">
        <v>67</v>
      </c>
      <c r="K5" s="2" t="s">
        <v>50</v>
      </c>
      <c r="L5" s="2">
        <v>51</v>
      </c>
    </row>
    <row r="6" spans="1:12" x14ac:dyDescent="0.25">
      <c r="A6" s="2">
        <v>5</v>
      </c>
      <c r="B6" s="2" t="s">
        <v>47</v>
      </c>
      <c r="C6" s="2">
        <v>16</v>
      </c>
      <c r="D6" s="3" t="s">
        <v>4</v>
      </c>
      <c r="E6" s="3" t="s">
        <v>11</v>
      </c>
      <c r="F6" s="2">
        <v>255</v>
      </c>
      <c r="G6" s="2">
        <v>30</v>
      </c>
      <c r="H6" s="2">
        <v>41.764444444444443</v>
      </c>
      <c r="I6" s="2">
        <v>-72.683888888888887</v>
      </c>
      <c r="J6" s="2" t="s">
        <v>75</v>
      </c>
      <c r="K6" s="2" t="s">
        <v>71</v>
      </c>
      <c r="L6" s="2">
        <v>92</v>
      </c>
    </row>
    <row r="7" spans="1:12" x14ac:dyDescent="0.25">
      <c r="A7" s="2">
        <v>6</v>
      </c>
      <c r="B7" s="2" t="s">
        <v>47</v>
      </c>
      <c r="C7" s="2">
        <v>17</v>
      </c>
      <c r="D7" s="3" t="s">
        <v>4</v>
      </c>
      <c r="E7" s="3" t="s">
        <v>12</v>
      </c>
      <c r="F7" s="2">
        <v>507</v>
      </c>
      <c r="G7" s="2">
        <v>30</v>
      </c>
      <c r="H7" s="2">
        <v>41.354444444444447</v>
      </c>
      <c r="I7" s="2">
        <v>-72.095277777777767</v>
      </c>
      <c r="J7" s="2" t="s">
        <v>77</v>
      </c>
      <c r="K7" s="2" t="s">
        <v>71</v>
      </c>
      <c r="L7" s="2">
        <v>96</v>
      </c>
    </row>
    <row r="8" spans="1:12" x14ac:dyDescent="0.25">
      <c r="A8" s="7">
        <v>7</v>
      </c>
      <c r="B8" s="2" t="s">
        <v>47</v>
      </c>
      <c r="C8" s="2">
        <v>19</v>
      </c>
      <c r="D8" s="3" t="s">
        <v>4</v>
      </c>
      <c r="E8" s="3" t="s">
        <v>13</v>
      </c>
      <c r="F8" s="2">
        <v>896</v>
      </c>
      <c r="G8" s="2">
        <v>30</v>
      </c>
      <c r="H8" s="2">
        <v>41.052499999999995</v>
      </c>
      <c r="I8" s="2">
        <v>-73.541111111111107</v>
      </c>
      <c r="J8" s="2" t="s">
        <v>85</v>
      </c>
      <c r="K8" s="2" t="s">
        <v>71</v>
      </c>
      <c r="L8" s="2">
        <v>121</v>
      </c>
    </row>
    <row r="9" spans="1:12" x14ac:dyDescent="0.25">
      <c r="A9" s="2">
        <v>8</v>
      </c>
      <c r="B9" s="2" t="s">
        <v>47</v>
      </c>
      <c r="C9" s="2">
        <v>30</v>
      </c>
      <c r="D9" s="3" t="s">
        <v>4</v>
      </c>
      <c r="E9" s="3" t="s">
        <v>18</v>
      </c>
      <c r="F9" s="2">
        <v>592</v>
      </c>
      <c r="G9" s="2">
        <v>30</v>
      </c>
      <c r="H9" s="2">
        <v>41.772222222222219</v>
      </c>
      <c r="I9" s="2">
        <v>-72.637777777777785</v>
      </c>
      <c r="J9" s="2" t="s">
        <v>76</v>
      </c>
      <c r="K9" s="2" t="s">
        <v>71</v>
      </c>
      <c r="L9" s="2">
        <v>90</v>
      </c>
    </row>
    <row r="10" spans="1:12" x14ac:dyDescent="0.25">
      <c r="A10" s="2">
        <v>9</v>
      </c>
      <c r="B10" s="2" t="s">
        <v>47</v>
      </c>
      <c r="C10" s="2">
        <v>41</v>
      </c>
      <c r="D10" s="3" t="s">
        <v>4</v>
      </c>
      <c r="E10" s="3" t="s">
        <v>20</v>
      </c>
      <c r="F10" s="2">
        <v>163</v>
      </c>
      <c r="G10" s="2">
        <v>30</v>
      </c>
      <c r="H10" s="2">
        <v>41.953888888888891</v>
      </c>
      <c r="I10" s="2">
        <v>-72.788611111111109</v>
      </c>
      <c r="J10" s="2" t="s">
        <v>72</v>
      </c>
      <c r="K10" s="2" t="s">
        <v>71</v>
      </c>
      <c r="L10" s="2">
        <v>75</v>
      </c>
    </row>
    <row r="11" spans="1:12" x14ac:dyDescent="0.25">
      <c r="A11" s="7">
        <v>10</v>
      </c>
      <c r="B11" s="2" t="s">
        <v>47</v>
      </c>
      <c r="C11" s="2">
        <v>44</v>
      </c>
      <c r="D11" s="3" t="s">
        <v>4</v>
      </c>
      <c r="E11" s="3" t="s">
        <v>17</v>
      </c>
      <c r="F11" s="2">
        <v>164</v>
      </c>
      <c r="G11" s="2">
        <v>30</v>
      </c>
      <c r="H11" s="2">
        <v>41.35</v>
      </c>
      <c r="I11" s="2">
        <v>-72.078611111111101</v>
      </c>
      <c r="J11" s="2" t="s">
        <v>78</v>
      </c>
      <c r="K11" s="2" t="s">
        <v>71</v>
      </c>
      <c r="L11" s="2">
        <v>97</v>
      </c>
    </row>
    <row r="12" spans="1:12" x14ac:dyDescent="0.25">
      <c r="A12" s="2">
        <v>11</v>
      </c>
      <c r="B12" s="2" t="s">
        <v>47</v>
      </c>
      <c r="C12" s="2">
        <v>47</v>
      </c>
      <c r="D12" s="3" t="s">
        <v>4</v>
      </c>
      <c r="E12" s="3" t="s">
        <v>22</v>
      </c>
      <c r="F12" s="2">
        <v>121</v>
      </c>
      <c r="G12" s="2">
        <v>30</v>
      </c>
      <c r="H12" s="2">
        <v>42.350555555555559</v>
      </c>
      <c r="I12" s="2">
        <v>-71.064444444444447</v>
      </c>
      <c r="J12" s="2" t="s">
        <v>63</v>
      </c>
      <c r="K12" s="2" t="s">
        <v>50</v>
      </c>
      <c r="L12" s="2">
        <v>27</v>
      </c>
    </row>
    <row r="13" spans="1:12" x14ac:dyDescent="0.25">
      <c r="A13" s="2">
        <v>12</v>
      </c>
      <c r="B13" s="2" t="s">
        <v>47</v>
      </c>
      <c r="C13" s="2">
        <v>59</v>
      </c>
      <c r="D13" s="3" t="s">
        <v>4</v>
      </c>
      <c r="E13" s="3" t="s">
        <v>15</v>
      </c>
      <c r="F13" s="2">
        <v>187</v>
      </c>
      <c r="G13" s="2">
        <v>30</v>
      </c>
      <c r="H13" s="2">
        <v>42.377499999999998</v>
      </c>
      <c r="I13" s="2">
        <v>-71.063888888888883</v>
      </c>
      <c r="J13" s="2" t="s">
        <v>64</v>
      </c>
      <c r="K13" s="2" t="s">
        <v>50</v>
      </c>
      <c r="L13" s="2">
        <v>32</v>
      </c>
    </row>
    <row r="14" spans="1:12" x14ac:dyDescent="0.25">
      <c r="A14" s="7">
        <v>13</v>
      </c>
      <c r="B14" s="2" t="s">
        <v>47</v>
      </c>
      <c r="C14" s="2">
        <v>64</v>
      </c>
      <c r="D14" s="3" t="s">
        <v>4</v>
      </c>
      <c r="E14" s="3" t="s">
        <v>24</v>
      </c>
      <c r="F14" s="2">
        <v>143</v>
      </c>
      <c r="G14" s="2">
        <v>30</v>
      </c>
      <c r="H14" s="2">
        <v>41.175277777777772</v>
      </c>
      <c r="I14" s="2">
        <v>-73.281111111111116</v>
      </c>
      <c r="J14" s="2" t="s">
        <v>82</v>
      </c>
      <c r="K14" s="2" t="s">
        <v>71</v>
      </c>
      <c r="L14" s="2">
        <v>111</v>
      </c>
    </row>
    <row r="15" spans="1:12" x14ac:dyDescent="0.25">
      <c r="A15" s="2">
        <v>14</v>
      </c>
      <c r="B15" s="2" t="s">
        <v>47</v>
      </c>
      <c r="C15" s="2">
        <v>82</v>
      </c>
      <c r="D15" s="3" t="s">
        <v>4</v>
      </c>
      <c r="E15" s="3" t="s">
        <v>27</v>
      </c>
      <c r="F15" s="2">
        <v>161</v>
      </c>
      <c r="G15" s="2">
        <v>30</v>
      </c>
      <c r="H15" s="2">
        <v>42.345833333333339</v>
      </c>
      <c r="I15" s="2">
        <v>-71.077222222222218</v>
      </c>
      <c r="J15" s="2" t="s">
        <v>63</v>
      </c>
      <c r="K15" s="2" t="s">
        <v>50</v>
      </c>
      <c r="L15" s="2">
        <v>41</v>
      </c>
    </row>
    <row r="16" spans="1:12" x14ac:dyDescent="0.25">
      <c r="A16" s="2">
        <v>15</v>
      </c>
      <c r="B16" s="2" t="s">
        <v>47</v>
      </c>
      <c r="C16" s="2">
        <v>83</v>
      </c>
      <c r="D16" s="3" t="s">
        <v>4</v>
      </c>
      <c r="E16" s="3" t="s">
        <v>28</v>
      </c>
      <c r="F16" s="2">
        <v>172</v>
      </c>
      <c r="G16" s="2">
        <v>30</v>
      </c>
      <c r="H16" s="2">
        <v>41.281388888888891</v>
      </c>
      <c r="I16" s="2">
        <v>-73.498055555555553</v>
      </c>
      <c r="J16" s="2" t="s">
        <v>84</v>
      </c>
      <c r="K16" s="2" t="s">
        <v>71</v>
      </c>
      <c r="L16" s="2">
        <v>118</v>
      </c>
    </row>
    <row r="17" spans="1:12" x14ac:dyDescent="0.25">
      <c r="A17" s="7">
        <v>16</v>
      </c>
      <c r="B17" s="2" t="s">
        <v>47</v>
      </c>
      <c r="C17" s="2">
        <v>89</v>
      </c>
      <c r="D17" s="3" t="s">
        <v>4</v>
      </c>
      <c r="E17" s="3" t="s">
        <v>29</v>
      </c>
      <c r="F17" s="2">
        <v>390</v>
      </c>
      <c r="G17" s="2">
        <v>30</v>
      </c>
      <c r="H17" s="2">
        <v>42.416666666666664</v>
      </c>
      <c r="I17" s="2">
        <v>-71.682777777777787</v>
      </c>
      <c r="J17" s="2" t="s">
        <v>52</v>
      </c>
      <c r="K17" s="2" t="s">
        <v>50</v>
      </c>
      <c r="L17" s="2">
        <v>4</v>
      </c>
    </row>
    <row r="18" spans="1:12" x14ac:dyDescent="0.25">
      <c r="A18" s="2">
        <v>17</v>
      </c>
      <c r="B18" s="2" t="s">
        <v>47</v>
      </c>
      <c r="C18" s="2">
        <v>98</v>
      </c>
      <c r="D18" s="3" t="s">
        <v>4</v>
      </c>
      <c r="E18" s="3" t="s">
        <v>23</v>
      </c>
      <c r="F18" s="2">
        <v>247</v>
      </c>
      <c r="G18" s="2">
        <v>30</v>
      </c>
      <c r="H18" s="2">
        <v>41.421666666666667</v>
      </c>
      <c r="I18" s="2">
        <v>-72.996944444444452</v>
      </c>
      <c r="J18" s="2" t="s">
        <v>79</v>
      </c>
      <c r="K18" s="2" t="s">
        <v>71</v>
      </c>
      <c r="L18" s="2">
        <v>107</v>
      </c>
    </row>
    <row r="19" spans="1:12" x14ac:dyDescent="0.25">
      <c r="A19" s="2">
        <v>18</v>
      </c>
      <c r="B19" s="2" t="s">
        <v>47</v>
      </c>
      <c r="C19" s="2">
        <v>110</v>
      </c>
      <c r="D19" s="3" t="s">
        <v>4</v>
      </c>
      <c r="E19" s="3" t="s">
        <v>31</v>
      </c>
      <c r="F19" s="2">
        <v>177</v>
      </c>
      <c r="G19" s="2">
        <v>30</v>
      </c>
      <c r="H19" s="2">
        <v>43.657222222222224</v>
      </c>
      <c r="I19" s="2">
        <v>-70.268888888888881</v>
      </c>
      <c r="J19" s="2" t="s">
        <v>69</v>
      </c>
      <c r="K19" s="2" t="s">
        <v>68</v>
      </c>
      <c r="L19" s="2">
        <v>70</v>
      </c>
    </row>
    <row r="20" spans="1:12" x14ac:dyDescent="0.25">
      <c r="A20" s="7">
        <v>19</v>
      </c>
      <c r="B20" s="2" t="s">
        <v>47</v>
      </c>
      <c r="C20" s="2">
        <v>111</v>
      </c>
      <c r="D20" s="3" t="s">
        <v>4</v>
      </c>
      <c r="E20" s="3" t="s">
        <v>32</v>
      </c>
      <c r="F20" s="2">
        <v>186</v>
      </c>
      <c r="G20" s="2">
        <v>30</v>
      </c>
      <c r="H20" s="2">
        <v>41.670277777777777</v>
      </c>
      <c r="I20" s="2">
        <v>-72.776111111111106</v>
      </c>
      <c r="J20" s="2" t="s">
        <v>73</v>
      </c>
      <c r="K20" s="2" t="s">
        <v>71</v>
      </c>
      <c r="L20" s="2">
        <v>78</v>
      </c>
    </row>
    <row r="21" spans="1:12" x14ac:dyDescent="0.25">
      <c r="A21" s="2">
        <v>20</v>
      </c>
      <c r="B21" s="2" t="s">
        <v>47</v>
      </c>
      <c r="C21" s="2">
        <v>112</v>
      </c>
      <c r="D21" s="3" t="s">
        <v>4</v>
      </c>
      <c r="E21" s="3" t="s">
        <v>33</v>
      </c>
      <c r="F21" s="2">
        <v>368</v>
      </c>
      <c r="G21" s="2">
        <v>30</v>
      </c>
      <c r="H21" s="2">
        <v>41.198055555555555</v>
      </c>
      <c r="I21" s="2">
        <v>-73.133055555555543</v>
      </c>
      <c r="J21" s="2" t="s">
        <v>80</v>
      </c>
      <c r="K21" s="2" t="s">
        <v>71</v>
      </c>
      <c r="L21" s="2">
        <v>108</v>
      </c>
    </row>
    <row r="22" spans="1:12" x14ac:dyDescent="0.25">
      <c r="A22" s="2">
        <v>21</v>
      </c>
      <c r="B22" s="2" t="s">
        <v>47</v>
      </c>
      <c r="C22" s="2">
        <v>114</v>
      </c>
      <c r="D22" s="3" t="s">
        <v>4</v>
      </c>
      <c r="E22" s="3" t="s">
        <v>34</v>
      </c>
      <c r="F22" s="2">
        <v>78</v>
      </c>
      <c r="G22" s="2">
        <v>30</v>
      </c>
      <c r="H22" s="2">
        <v>41.871388888888887</v>
      </c>
      <c r="I22" s="2">
        <v>-72.368611111111107</v>
      </c>
      <c r="J22" s="2" t="s">
        <v>74</v>
      </c>
      <c r="K22" s="2" t="s">
        <v>71</v>
      </c>
      <c r="L22" s="2">
        <v>82</v>
      </c>
    </row>
    <row r="23" spans="1:12" x14ac:dyDescent="0.25">
      <c r="A23" s="7">
        <v>22</v>
      </c>
      <c r="B23" s="2" t="s">
        <v>47</v>
      </c>
      <c r="C23" s="2">
        <v>126</v>
      </c>
      <c r="D23" s="3" t="s">
        <v>4</v>
      </c>
      <c r="E23" s="3" t="s">
        <v>5</v>
      </c>
      <c r="F23" s="2">
        <v>195</v>
      </c>
      <c r="G23" s="2">
        <v>30</v>
      </c>
      <c r="H23" s="2">
        <v>42.465833333333336</v>
      </c>
      <c r="I23" s="2">
        <v>-71.179722222222225</v>
      </c>
      <c r="J23" s="2" t="s">
        <v>57</v>
      </c>
      <c r="K23" s="2" t="s">
        <v>50</v>
      </c>
      <c r="L23" s="2">
        <v>12</v>
      </c>
    </row>
    <row r="24" spans="1:12" x14ac:dyDescent="0.25">
      <c r="A24" s="2">
        <v>23</v>
      </c>
      <c r="B24" s="2" t="s">
        <v>47</v>
      </c>
      <c r="C24" s="2">
        <v>129</v>
      </c>
      <c r="D24" s="3" t="s">
        <v>4</v>
      </c>
      <c r="E24" s="3" t="s">
        <v>35</v>
      </c>
      <c r="F24" s="2">
        <v>88</v>
      </c>
      <c r="G24" s="2">
        <v>30</v>
      </c>
      <c r="H24" s="2">
        <v>41.044999999999995</v>
      </c>
      <c r="I24" s="2">
        <v>-73.533611111111114</v>
      </c>
      <c r="J24" s="2" t="s">
        <v>85</v>
      </c>
      <c r="K24" s="2" t="s">
        <v>71</v>
      </c>
      <c r="L24" s="2">
        <v>120</v>
      </c>
    </row>
    <row r="25" spans="1:12" x14ac:dyDescent="0.25">
      <c r="A25" s="2">
        <v>24</v>
      </c>
      <c r="B25" s="2" t="s">
        <v>47</v>
      </c>
      <c r="C25" s="2">
        <v>130</v>
      </c>
      <c r="D25" s="3" t="s">
        <v>4</v>
      </c>
      <c r="E25" s="3" t="s">
        <v>36</v>
      </c>
      <c r="F25" s="2">
        <v>336</v>
      </c>
      <c r="G25" s="2">
        <v>30</v>
      </c>
      <c r="H25" s="2">
        <v>42.048055555555557</v>
      </c>
      <c r="I25" s="2">
        <v>-71.885555555555555</v>
      </c>
      <c r="J25" s="2" t="s">
        <v>53</v>
      </c>
      <c r="K25" s="2" t="s">
        <v>50</v>
      </c>
      <c r="L25" s="2">
        <v>5</v>
      </c>
    </row>
    <row r="26" spans="1:12" x14ac:dyDescent="0.25">
      <c r="A26" s="7">
        <v>25</v>
      </c>
      <c r="B26" s="2" t="s">
        <v>47</v>
      </c>
      <c r="C26" s="2">
        <v>144</v>
      </c>
      <c r="D26" s="3" t="s">
        <v>4</v>
      </c>
      <c r="E26" s="3" t="s">
        <v>37</v>
      </c>
      <c r="F26" s="2">
        <v>147</v>
      </c>
      <c r="G26" s="2">
        <v>30</v>
      </c>
      <c r="H26" s="2">
        <v>41.393888888888888</v>
      </c>
      <c r="I26" s="2">
        <v>-73.448055555555555</v>
      </c>
      <c r="J26" s="2" t="s">
        <v>81</v>
      </c>
      <c r="K26" s="2" t="s">
        <v>71</v>
      </c>
      <c r="L26" s="2">
        <v>110</v>
      </c>
    </row>
    <row r="27" spans="1:12" x14ac:dyDescent="0.25">
      <c r="A27" s="2">
        <v>26</v>
      </c>
      <c r="B27" s="2" t="s">
        <v>47</v>
      </c>
      <c r="C27" s="2">
        <v>145</v>
      </c>
      <c r="D27" s="3" t="s">
        <v>4</v>
      </c>
      <c r="E27" s="3" t="s">
        <v>19</v>
      </c>
      <c r="F27" s="2">
        <v>122</v>
      </c>
      <c r="G27" s="2">
        <v>30</v>
      </c>
      <c r="H27" s="2">
        <v>41.768055555555556</v>
      </c>
      <c r="I27" s="2">
        <v>-72.679444444444442</v>
      </c>
      <c r="J27" s="2" t="s">
        <v>75</v>
      </c>
      <c r="K27" s="2" t="s">
        <v>71</v>
      </c>
      <c r="L27" s="2">
        <v>87</v>
      </c>
    </row>
    <row r="28" spans="1:12" x14ac:dyDescent="0.25">
      <c r="A28" s="2">
        <v>27</v>
      </c>
      <c r="B28" s="2" t="s">
        <v>47</v>
      </c>
      <c r="C28" s="2">
        <v>157</v>
      </c>
      <c r="D28" s="3" t="s">
        <v>4</v>
      </c>
      <c r="E28" s="3" t="s">
        <v>39</v>
      </c>
      <c r="F28" s="2">
        <v>126</v>
      </c>
      <c r="G28" s="2">
        <v>30</v>
      </c>
      <c r="H28" s="2">
        <v>41.022777777777776</v>
      </c>
      <c r="I28" s="2">
        <v>-73.564722222222215</v>
      </c>
      <c r="J28" s="2" t="s">
        <v>83</v>
      </c>
      <c r="K28" s="2" t="s">
        <v>71</v>
      </c>
      <c r="L28" s="2">
        <v>117</v>
      </c>
    </row>
    <row r="29" spans="1:12" x14ac:dyDescent="0.25">
      <c r="A29" s="7">
        <v>28</v>
      </c>
      <c r="B29" s="2" t="s">
        <v>47</v>
      </c>
      <c r="C29" s="2">
        <v>169</v>
      </c>
      <c r="D29" s="3" t="s">
        <v>4</v>
      </c>
      <c r="E29" s="3" t="s">
        <v>26</v>
      </c>
      <c r="F29" s="2">
        <v>202</v>
      </c>
      <c r="G29" s="2">
        <v>30</v>
      </c>
      <c r="H29" s="2">
        <v>42.328611111111115</v>
      </c>
      <c r="I29" s="2">
        <v>-71.10777777777777</v>
      </c>
      <c r="J29" s="2" t="s">
        <v>63</v>
      </c>
      <c r="K29" s="2" t="s">
        <v>50</v>
      </c>
      <c r="L29" s="2">
        <v>31</v>
      </c>
    </row>
    <row r="30" spans="1:12" x14ac:dyDescent="0.25">
      <c r="A30" s="2">
        <v>29</v>
      </c>
      <c r="B30" s="2" t="s">
        <v>47</v>
      </c>
      <c r="C30" s="2">
        <v>172</v>
      </c>
      <c r="D30" s="3" t="s">
        <v>4</v>
      </c>
      <c r="E30" s="3" t="s">
        <v>40</v>
      </c>
      <c r="F30" s="2">
        <v>261</v>
      </c>
      <c r="G30" s="2">
        <v>30</v>
      </c>
      <c r="H30" s="2">
        <v>41.394722222222221</v>
      </c>
      <c r="I30" s="2">
        <v>-73.453888888888898</v>
      </c>
      <c r="J30" s="2" t="s">
        <v>81</v>
      </c>
      <c r="K30" s="2" t="s">
        <v>71</v>
      </c>
      <c r="L30" s="2">
        <v>109</v>
      </c>
    </row>
    <row r="31" spans="1:12" x14ac:dyDescent="0.25">
      <c r="A31" s="2">
        <v>30</v>
      </c>
      <c r="B31" s="2" t="s">
        <v>47</v>
      </c>
      <c r="C31" s="2">
        <v>174</v>
      </c>
      <c r="D31" s="3" t="s">
        <v>4</v>
      </c>
      <c r="E31" s="3" t="s">
        <v>41</v>
      </c>
      <c r="F31" s="2">
        <v>182</v>
      </c>
      <c r="G31" s="2">
        <v>30</v>
      </c>
      <c r="H31" s="2">
        <v>42.375277777777775</v>
      </c>
      <c r="I31" s="2">
        <v>-71.249722222222218</v>
      </c>
      <c r="J31" s="2" t="s">
        <v>66</v>
      </c>
      <c r="K31" s="2" t="s">
        <v>50</v>
      </c>
      <c r="L31" s="2">
        <v>47</v>
      </c>
    </row>
    <row r="32" spans="1:12" x14ac:dyDescent="0.25">
      <c r="A32" s="7">
        <v>31</v>
      </c>
      <c r="B32" s="2" t="s">
        <v>47</v>
      </c>
      <c r="C32" s="2">
        <v>191</v>
      </c>
      <c r="D32" s="3" t="s">
        <v>4</v>
      </c>
      <c r="E32" s="3" t="s">
        <v>16</v>
      </c>
      <c r="F32" s="2">
        <v>131</v>
      </c>
      <c r="G32" s="2">
        <v>30</v>
      </c>
      <c r="H32" s="2">
        <v>42.375555555555557</v>
      </c>
      <c r="I32" s="2">
        <v>-71.249166666666667</v>
      </c>
      <c r="J32" s="2" t="s">
        <v>66</v>
      </c>
      <c r="K32" s="2" t="s">
        <v>50</v>
      </c>
      <c r="L32" s="2">
        <v>46</v>
      </c>
    </row>
    <row r="33" spans="1:12" x14ac:dyDescent="0.25">
      <c r="A33" s="2">
        <v>32</v>
      </c>
      <c r="B33" s="2" t="s">
        <v>47</v>
      </c>
      <c r="C33" s="2">
        <v>198</v>
      </c>
      <c r="D33" s="3" t="s">
        <v>4</v>
      </c>
      <c r="E33" s="3" t="s">
        <v>14</v>
      </c>
      <c r="F33" s="2">
        <v>102</v>
      </c>
      <c r="G33" s="2">
        <v>30</v>
      </c>
      <c r="H33" s="2">
        <v>42.269444444444446</v>
      </c>
      <c r="I33" s="2">
        <v>-71.615833333333327</v>
      </c>
      <c r="J33" s="2" t="s">
        <v>54</v>
      </c>
      <c r="K33" s="2" t="s">
        <v>50</v>
      </c>
      <c r="L33" s="2">
        <v>6</v>
      </c>
    </row>
    <row r="34" spans="1:12" x14ac:dyDescent="0.25">
      <c r="A34" s="2">
        <v>33</v>
      </c>
      <c r="B34" s="2" t="s">
        <v>47</v>
      </c>
      <c r="C34" s="2">
        <v>203</v>
      </c>
      <c r="D34" s="3" t="s">
        <v>4</v>
      </c>
      <c r="E34" s="3" t="s">
        <v>42</v>
      </c>
      <c r="F34" s="2">
        <v>444</v>
      </c>
      <c r="G34" s="2">
        <v>30</v>
      </c>
      <c r="H34" s="2">
        <v>42.583611111111111</v>
      </c>
      <c r="I34" s="2">
        <v>-71.802222222222213</v>
      </c>
      <c r="J34" s="2" t="s">
        <v>51</v>
      </c>
      <c r="K34" s="2" t="s">
        <v>50</v>
      </c>
      <c r="L34" s="2">
        <v>3</v>
      </c>
    </row>
    <row r="35" spans="1:12" x14ac:dyDescent="0.25">
      <c r="A35" s="7">
        <v>34</v>
      </c>
      <c r="B35" s="2" t="s">
        <v>47</v>
      </c>
      <c r="C35" s="2">
        <v>204</v>
      </c>
      <c r="D35" s="3" t="s">
        <v>4</v>
      </c>
      <c r="E35" s="3" t="s">
        <v>43</v>
      </c>
      <c r="F35" s="2">
        <v>423</v>
      </c>
      <c r="G35" s="2">
        <v>30</v>
      </c>
      <c r="H35" s="2">
        <v>41.666111111111107</v>
      </c>
      <c r="I35" s="2">
        <v>-72.777500000000003</v>
      </c>
      <c r="J35" s="2" t="s">
        <v>73</v>
      </c>
      <c r="K35" s="2" t="s">
        <v>71</v>
      </c>
      <c r="L35" s="2">
        <v>79</v>
      </c>
    </row>
    <row r="36" spans="1:12" x14ac:dyDescent="0.25">
      <c r="A36" s="2">
        <v>35</v>
      </c>
      <c r="B36" s="2" t="s">
        <v>47</v>
      </c>
      <c r="C36" s="2">
        <v>208</v>
      </c>
      <c r="D36" s="3" t="s">
        <v>4</v>
      </c>
      <c r="E36" s="3" t="s">
        <v>25</v>
      </c>
      <c r="F36" s="2">
        <v>140</v>
      </c>
      <c r="G36" s="2">
        <v>30</v>
      </c>
      <c r="H36" s="2">
        <v>42.364444444444445</v>
      </c>
      <c r="I36" s="2">
        <v>-71.067777777777778</v>
      </c>
      <c r="J36" s="2" t="s">
        <v>63</v>
      </c>
      <c r="K36" s="2" t="s">
        <v>50</v>
      </c>
      <c r="L36" s="2">
        <v>28</v>
      </c>
    </row>
    <row r="37" spans="1:12" x14ac:dyDescent="0.25">
      <c r="A37" s="2">
        <v>36</v>
      </c>
      <c r="B37" s="2" t="s">
        <v>47</v>
      </c>
      <c r="C37" s="2">
        <v>213</v>
      </c>
      <c r="D37" s="3" t="s">
        <v>4</v>
      </c>
      <c r="E37" s="3" t="s">
        <v>10</v>
      </c>
      <c r="F37" s="2">
        <v>154</v>
      </c>
      <c r="G37" s="2">
        <v>30</v>
      </c>
      <c r="H37" s="2">
        <v>41.719722222222224</v>
      </c>
      <c r="I37" s="2">
        <v>-72.831944444444446</v>
      </c>
      <c r="J37" s="2" t="s">
        <v>70</v>
      </c>
      <c r="K37" s="2" t="s">
        <v>71</v>
      </c>
      <c r="L37" s="2">
        <v>73</v>
      </c>
    </row>
    <row r="38" spans="1:12" x14ac:dyDescent="0.25">
      <c r="A38" s="7">
        <v>37</v>
      </c>
      <c r="B38" s="2" t="s">
        <v>47</v>
      </c>
      <c r="C38" s="2">
        <v>228</v>
      </c>
      <c r="D38" s="3" t="s">
        <v>4</v>
      </c>
      <c r="E38" s="3" t="s">
        <v>44</v>
      </c>
      <c r="F38" s="2">
        <v>119</v>
      </c>
      <c r="G38" s="2">
        <v>30</v>
      </c>
      <c r="H38" s="2">
        <v>42.305277777777775</v>
      </c>
      <c r="I38" s="2">
        <v>-71.523611111111109</v>
      </c>
      <c r="J38" s="2" t="s">
        <v>56</v>
      </c>
      <c r="K38" s="2" t="s">
        <v>50</v>
      </c>
      <c r="L38" s="2">
        <v>11</v>
      </c>
    </row>
    <row r="39" spans="1:12" x14ac:dyDescent="0.25">
      <c r="A39" s="2">
        <v>38</v>
      </c>
      <c r="B39" s="2" t="s">
        <v>47</v>
      </c>
      <c r="C39" s="2">
        <v>230</v>
      </c>
      <c r="D39" s="3" t="s">
        <v>4</v>
      </c>
      <c r="E39" s="3" t="s">
        <v>8</v>
      </c>
      <c r="F39" s="2">
        <v>132</v>
      </c>
      <c r="G39" s="2">
        <v>30</v>
      </c>
      <c r="H39" s="2">
        <v>42.528333333333329</v>
      </c>
      <c r="I39" s="2">
        <v>-71.102499999999992</v>
      </c>
      <c r="J39" s="2" t="s">
        <v>60</v>
      </c>
      <c r="K39" s="2" t="s">
        <v>50</v>
      </c>
      <c r="L39" s="2">
        <v>17</v>
      </c>
    </row>
    <row r="40" spans="1:12" x14ac:dyDescent="0.25">
      <c r="A40" s="2">
        <v>39</v>
      </c>
      <c r="B40" s="2" t="s">
        <v>47</v>
      </c>
      <c r="C40" s="2">
        <v>236</v>
      </c>
      <c r="D40" s="3" t="s">
        <v>4</v>
      </c>
      <c r="E40" s="3" t="s">
        <v>21</v>
      </c>
      <c r="F40" s="2">
        <v>221</v>
      </c>
      <c r="G40" s="2">
        <v>30</v>
      </c>
      <c r="H40" s="2">
        <v>42.348055555555561</v>
      </c>
      <c r="I40" s="2">
        <v>-71.086944444444441</v>
      </c>
      <c r="J40" s="2" t="s">
        <v>63</v>
      </c>
      <c r="K40" s="2" t="s">
        <v>50</v>
      </c>
      <c r="L40" s="2">
        <v>29</v>
      </c>
    </row>
    <row r="41" spans="1:12" x14ac:dyDescent="0.25">
      <c r="A41" s="7">
        <v>40</v>
      </c>
      <c r="B41" s="2" t="s">
        <v>47</v>
      </c>
      <c r="C41" s="2">
        <v>242</v>
      </c>
      <c r="D41" s="3" t="s">
        <v>4</v>
      </c>
      <c r="E41" s="3" t="s">
        <v>30</v>
      </c>
      <c r="F41" s="2">
        <v>109</v>
      </c>
      <c r="G41" s="2">
        <v>30</v>
      </c>
      <c r="H41" s="2">
        <v>42.372500000000002</v>
      </c>
      <c r="I41" s="2">
        <v>-71.121944444444438</v>
      </c>
      <c r="J41" s="2" t="s">
        <v>65</v>
      </c>
      <c r="K41" s="2" t="s">
        <v>50</v>
      </c>
      <c r="L41" s="2">
        <v>36</v>
      </c>
    </row>
    <row r="42" spans="1:12" x14ac:dyDescent="0.25">
      <c r="A42" s="2">
        <v>41</v>
      </c>
      <c r="B42" s="2" t="s">
        <v>47</v>
      </c>
      <c r="C42" s="2">
        <v>249</v>
      </c>
      <c r="D42" s="3" t="s">
        <v>4</v>
      </c>
      <c r="E42" s="3" t="s">
        <v>38</v>
      </c>
      <c r="F42" s="2">
        <v>106</v>
      </c>
      <c r="G42" s="2">
        <v>30</v>
      </c>
      <c r="H42" s="2">
        <v>42.276944444444446</v>
      </c>
      <c r="I42" s="2">
        <v>-71.415833333333339</v>
      </c>
      <c r="J42" s="2" t="s">
        <v>55</v>
      </c>
      <c r="K42" s="2" t="s">
        <v>50</v>
      </c>
      <c r="L42" s="2">
        <v>8</v>
      </c>
    </row>
    <row r="43" spans="1:12" x14ac:dyDescent="0.25">
      <c r="A43" s="2">
        <v>42</v>
      </c>
      <c r="B43" s="2" t="s">
        <v>47</v>
      </c>
      <c r="C43" s="2">
        <v>252</v>
      </c>
      <c r="D43" s="3" t="s">
        <v>4</v>
      </c>
      <c r="E43" s="3" t="s">
        <v>45</v>
      </c>
      <c r="F43" s="2">
        <v>181</v>
      </c>
      <c r="G43" s="2">
        <v>30</v>
      </c>
      <c r="H43" s="2">
        <v>42.497500000000002</v>
      </c>
      <c r="I43" s="2">
        <v>-70.926388888888894</v>
      </c>
      <c r="J43" s="2" t="s">
        <v>62</v>
      </c>
      <c r="K43" s="2" t="s">
        <v>50</v>
      </c>
      <c r="L43" s="2">
        <v>23</v>
      </c>
    </row>
    <row r="44" spans="1:12" x14ac:dyDescent="0.25">
      <c r="A44" s="7">
        <v>43</v>
      </c>
      <c r="B44" s="2" t="s">
        <v>47</v>
      </c>
      <c r="C44" s="2">
        <v>11</v>
      </c>
      <c r="D44" s="3" t="s">
        <v>4</v>
      </c>
      <c r="E44" s="3" t="s">
        <v>9</v>
      </c>
      <c r="F44" s="9">
        <v>3153</v>
      </c>
      <c r="G44" s="10">
        <v>95</v>
      </c>
      <c r="H44" s="2">
        <v>42.363055555555555</v>
      </c>
      <c r="I44" s="2">
        <v>-71.306111111111107</v>
      </c>
      <c r="J44" s="2" t="s">
        <v>67</v>
      </c>
      <c r="K44" s="2" t="s">
        <v>50</v>
      </c>
      <c r="L44" s="2">
        <v>51</v>
      </c>
    </row>
  </sheetData>
  <conditionalFormatting sqref="L1 H1:I1 A1">
    <cfRule type="duplicateValues" dxfId="7" priority="6"/>
  </conditionalFormatting>
  <conditionalFormatting sqref="L1:L2 A5 H1:I2 A1:A2 A8 A11 A14 A17 A20 A23 A26 A29 A32 A35 A38 A41 A44">
    <cfRule type="duplicateValues" dxfId="6" priority="5"/>
  </conditionalFormatting>
  <conditionalFormatting sqref="E2">
    <cfRule type="duplicateValues" dxfId="5" priority="7"/>
  </conditionalFormatting>
  <conditionalFormatting sqref="L2">
    <cfRule type="duplicateValues" dxfId="4" priority="8"/>
    <cfRule type="duplicateValues" dxfId="3" priority="9"/>
  </conditionalFormatting>
  <conditionalFormatting sqref="E3:E44">
    <cfRule type="duplicateValues" dxfId="2" priority="14"/>
  </conditionalFormatting>
  <conditionalFormatting sqref="L3:L44">
    <cfRule type="duplicateValues" dxfId="1" priority="2"/>
  </conditionalFormatting>
  <conditionalFormatting sqref="F1:F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CF76-20EF-4340-9D5A-BC44EAD3AC60}">
  <dimension ref="A1:G86"/>
  <sheetViews>
    <sheetView tabSelected="1" topLeftCell="A80" workbookViewId="0">
      <selection activeCell="F92" sqref="F92"/>
    </sheetView>
  </sheetViews>
  <sheetFormatPr defaultRowHeight="15.75" x14ac:dyDescent="0.25"/>
  <cols>
    <col min="1" max="1" width="9" style="2"/>
    <col min="2" max="2" width="13.875" style="2" customWidth="1"/>
    <col min="3" max="16384" width="9" style="2"/>
  </cols>
  <sheetData>
    <row r="1" spans="1:7" ht="17.25" x14ac:dyDescent="0.3">
      <c r="A1" s="12" t="s">
        <v>100</v>
      </c>
      <c r="B1" s="13"/>
      <c r="C1" s="13"/>
      <c r="D1" s="13"/>
      <c r="E1" s="13"/>
      <c r="F1" s="13"/>
      <c r="G1" s="15"/>
    </row>
    <row r="2" spans="1:7" ht="31.5" x14ac:dyDescent="0.25">
      <c r="A2" s="13" t="s">
        <v>95</v>
      </c>
      <c r="B2" s="13" t="s">
        <v>90</v>
      </c>
      <c r="C2" s="13" t="s">
        <v>91</v>
      </c>
      <c r="D2" s="13" t="s">
        <v>92</v>
      </c>
      <c r="E2" s="13" t="s">
        <v>93</v>
      </c>
      <c r="F2" s="13" t="s">
        <v>94</v>
      </c>
      <c r="G2" s="13" t="s">
        <v>106</v>
      </c>
    </row>
    <row r="3" spans="1:7" x14ac:dyDescent="0.25">
      <c r="A3" s="14">
        <v>1</v>
      </c>
      <c r="B3" s="15" t="str">
        <f>VLOOKUP(A3,fridaydeliveries!$A$2:$L$44,10,0)</f>
        <v>Wilmington</v>
      </c>
      <c r="C3" s="14" t="s">
        <v>97</v>
      </c>
      <c r="D3" s="21"/>
      <c r="E3" s="21">
        <v>6.51</v>
      </c>
      <c r="F3" s="15">
        <f>VLOOKUP(A3,fridaydeliveries!$A$2:$L$44,6,0)</f>
        <v>0</v>
      </c>
      <c r="G3" s="15">
        <v>46</v>
      </c>
    </row>
    <row r="4" spans="1:7" x14ac:dyDescent="0.25">
      <c r="A4" s="15">
        <v>33</v>
      </c>
      <c r="B4" s="15" t="str">
        <f>VLOOKUP(A4,fridaydeliveries!$A$2:$L$44,10,0)</f>
        <v>Fitchburg</v>
      </c>
      <c r="C4" s="14" t="s">
        <v>97</v>
      </c>
      <c r="D4" s="21">
        <v>8</v>
      </c>
      <c r="E4" s="21">
        <v>8.3000000000000007</v>
      </c>
      <c r="F4" s="15">
        <f>VLOOKUP(A4,fridaydeliveries!$A$2:$L$44,6,0)</f>
        <v>444</v>
      </c>
      <c r="G4" s="15">
        <v>17</v>
      </c>
    </row>
    <row r="5" spans="1:7" x14ac:dyDescent="0.25">
      <c r="A5" s="15">
        <v>16</v>
      </c>
      <c r="B5" s="15" t="str">
        <f>VLOOKUP(A5,fridaydeliveries!$A$2:$L$44,10,0)</f>
        <v>Clinton</v>
      </c>
      <c r="C5" s="14" t="s">
        <v>97</v>
      </c>
      <c r="D5" s="21">
        <v>8.56</v>
      </c>
      <c r="E5" s="21">
        <v>9.26</v>
      </c>
      <c r="F5" s="15">
        <f>VLOOKUP(A5,fridaydeliveries!$A$2:$L$44,6,0)</f>
        <v>390</v>
      </c>
      <c r="G5" s="15">
        <v>18</v>
      </c>
    </row>
    <row r="6" spans="1:7" x14ac:dyDescent="0.25">
      <c r="A6" s="15">
        <v>32</v>
      </c>
      <c r="B6" s="15" t="str">
        <f>VLOOKUP(A6,fridaydeliveries!$A$2:$L$44,10,0)</f>
        <v>Westborough</v>
      </c>
      <c r="C6" s="14" t="s">
        <v>97</v>
      </c>
      <c r="D6" s="21">
        <v>9.5299999999999994</v>
      </c>
      <c r="E6" s="21">
        <v>10.23</v>
      </c>
      <c r="F6" s="15">
        <f>VLOOKUP(A6,fridaydeliveries!$A$2:$L$44,6,0)</f>
        <v>102</v>
      </c>
      <c r="G6" s="15">
        <v>7</v>
      </c>
    </row>
    <row r="7" spans="1:7" x14ac:dyDescent="0.25">
      <c r="A7" s="15">
        <v>37</v>
      </c>
      <c r="B7" s="15" t="str">
        <f>VLOOKUP(A7,fridaydeliveries!$A$2:$L$44,10,0)</f>
        <v>Southborough</v>
      </c>
      <c r="C7" s="14" t="s">
        <v>97</v>
      </c>
      <c r="D7" s="21">
        <v>10.34</v>
      </c>
      <c r="E7" s="21">
        <v>11.04</v>
      </c>
      <c r="F7" s="15">
        <f>VLOOKUP(A7,fridaydeliveries!$A$2:$L$44,6,0)</f>
        <v>119</v>
      </c>
      <c r="G7" s="15">
        <v>15</v>
      </c>
    </row>
    <row r="8" spans="1:7" x14ac:dyDescent="0.25">
      <c r="A8" s="15">
        <v>4</v>
      </c>
      <c r="B8" s="15" t="str">
        <f>VLOOKUP(A8,fridaydeliveries!$A$2:$L$44,10,0)</f>
        <v>Weston</v>
      </c>
      <c r="C8" s="14" t="s">
        <v>97</v>
      </c>
      <c r="D8" s="21">
        <v>11.27</v>
      </c>
      <c r="E8" s="21">
        <v>11.57</v>
      </c>
      <c r="F8" s="15">
        <f>VLOOKUP(A8,fridaydeliveries!$A$2:$L$44,6,0)</f>
        <v>128</v>
      </c>
      <c r="G8" s="15">
        <v>4</v>
      </c>
    </row>
    <row r="9" spans="1:7" x14ac:dyDescent="0.25">
      <c r="A9" s="15">
        <v>30</v>
      </c>
      <c r="B9" s="15" t="str">
        <f>VLOOKUP(A9,fridaydeliveries!$A$2:$L$44,10,0)</f>
        <v>Waltham</v>
      </c>
      <c r="C9" s="14" t="s">
        <v>97</v>
      </c>
      <c r="D9" s="21">
        <v>12.03</v>
      </c>
      <c r="E9" s="21">
        <v>12.33</v>
      </c>
      <c r="F9" s="15">
        <f>VLOOKUP(A9,fridaydeliveries!$A$2:$L$44,6,0)</f>
        <v>182</v>
      </c>
      <c r="G9" s="15">
        <v>8</v>
      </c>
    </row>
    <row r="10" spans="1:7" x14ac:dyDescent="0.25">
      <c r="A10" s="15">
        <v>40</v>
      </c>
      <c r="B10" s="15" t="str">
        <f>VLOOKUP(A10,fridaydeliveries!$A$2:$L$44,10,0)</f>
        <v>Cambridge</v>
      </c>
      <c r="C10" s="14" t="s">
        <v>97</v>
      </c>
      <c r="D10" s="21">
        <v>12.45</v>
      </c>
      <c r="E10" s="21">
        <v>1.1499999999999999</v>
      </c>
      <c r="F10" s="15">
        <f>VLOOKUP(A10,fridaydeliveries!$A$2:$L$44,6,0)</f>
        <v>109</v>
      </c>
      <c r="G10" s="15">
        <v>6</v>
      </c>
    </row>
    <row r="11" spans="1:7" x14ac:dyDescent="0.25">
      <c r="A11" s="15">
        <v>28</v>
      </c>
      <c r="B11" s="15" t="str">
        <f>VLOOKUP(A11,fridaydeliveries!$A$2:$L$44,10,0)</f>
        <v>Boston</v>
      </c>
      <c r="C11" s="14" t="s">
        <v>97</v>
      </c>
      <c r="D11" s="21">
        <v>1.24</v>
      </c>
      <c r="E11" s="21">
        <v>1.54</v>
      </c>
      <c r="F11" s="15">
        <f>VLOOKUP(A11,fridaydeliveries!$A$2:$L$44,6,0)</f>
        <v>202</v>
      </c>
      <c r="G11" s="15">
        <v>1</v>
      </c>
    </row>
    <row r="12" spans="1:7" x14ac:dyDescent="0.25">
      <c r="A12" s="15">
        <v>39</v>
      </c>
      <c r="B12" s="15" t="str">
        <f>VLOOKUP(A12,fridaydeliveries!$A$2:$L$44,10,0)</f>
        <v>Boston</v>
      </c>
      <c r="C12" s="14" t="s">
        <v>97</v>
      </c>
      <c r="D12" s="21">
        <v>1.56</v>
      </c>
      <c r="E12" s="21">
        <v>2.2599999999999998</v>
      </c>
      <c r="F12" s="15">
        <f>VLOOKUP(A12,fridaydeliveries!$A$2:$L$44,6,0)</f>
        <v>221</v>
      </c>
      <c r="G12" s="15">
        <v>1</v>
      </c>
    </row>
    <row r="13" spans="1:7" x14ac:dyDescent="0.25">
      <c r="A13" s="15">
        <v>14</v>
      </c>
      <c r="B13" s="15" t="str">
        <f>VLOOKUP(A13,fridaydeliveries!$A$2:$L$44,10,0)</f>
        <v>Boston</v>
      </c>
      <c r="C13" s="14" t="s">
        <v>97</v>
      </c>
      <c r="D13" s="21">
        <v>2.2799999999999998</v>
      </c>
      <c r="E13" s="21">
        <v>2.58</v>
      </c>
      <c r="F13" s="15">
        <f>VLOOKUP(A13,fridaydeliveries!$A$2:$L$44,6,0)</f>
        <v>161</v>
      </c>
      <c r="G13" s="15">
        <v>2</v>
      </c>
    </row>
    <row r="14" spans="1:7" x14ac:dyDescent="0.25">
      <c r="A14" s="15">
        <v>11</v>
      </c>
      <c r="B14" s="15" t="str">
        <f>VLOOKUP(A14,fridaydeliveries!$A$2:$L$44,10,0)</f>
        <v>Boston</v>
      </c>
      <c r="C14" s="14" t="s">
        <v>97</v>
      </c>
      <c r="D14" s="21">
        <v>3.01</v>
      </c>
      <c r="E14" s="21">
        <v>3.31</v>
      </c>
      <c r="F14" s="15">
        <f>VLOOKUP(A14,fridaydeliveries!$A$2:$L$44,6,0)</f>
        <v>121</v>
      </c>
      <c r="G14" s="15">
        <v>2</v>
      </c>
    </row>
    <row r="15" spans="1:7" x14ac:dyDescent="0.25">
      <c r="A15" s="15">
        <v>35</v>
      </c>
      <c r="B15" s="15" t="str">
        <f>VLOOKUP(A15,fridaydeliveries!$A$2:$L$44,10,0)</f>
        <v>Boston</v>
      </c>
      <c r="C15" s="14" t="s">
        <v>97</v>
      </c>
      <c r="D15" s="21">
        <v>3.34</v>
      </c>
      <c r="E15" s="21">
        <v>4.04</v>
      </c>
      <c r="F15" s="15">
        <f>VLOOKUP(A15,fridaydeliveries!$A$2:$L$44,6,0)</f>
        <v>140</v>
      </c>
      <c r="G15" s="15">
        <v>2</v>
      </c>
    </row>
    <row r="16" spans="1:7" x14ac:dyDescent="0.25">
      <c r="A16" s="15">
        <v>12</v>
      </c>
      <c r="B16" s="15" t="str">
        <f>VLOOKUP(A16,fridaydeliveries!$A$2:$L$44,10,0)</f>
        <v>Charlestown</v>
      </c>
      <c r="C16" s="14" t="s">
        <v>97</v>
      </c>
      <c r="D16" s="21">
        <v>4.07</v>
      </c>
      <c r="E16" s="21">
        <v>4.37</v>
      </c>
      <c r="F16" s="15">
        <f>VLOOKUP(A16,fridaydeliveries!$A$2:$L$44,6,0)</f>
        <v>187</v>
      </c>
      <c r="G16" s="15">
        <v>10</v>
      </c>
    </row>
    <row r="17" spans="1:7" x14ac:dyDescent="0.25">
      <c r="A17" s="15">
        <v>22</v>
      </c>
      <c r="B17" s="15" t="str">
        <f>VLOOKUP(A17,fridaydeliveries!$A$2:$L$44,10,0)</f>
        <v>Woburn</v>
      </c>
      <c r="C17" s="14" t="s">
        <v>97</v>
      </c>
      <c r="D17" s="21">
        <v>4.5199999999999996</v>
      </c>
      <c r="E17" s="21">
        <v>5.22</v>
      </c>
      <c r="F17" s="15">
        <f>VLOOKUP(A17,fridaydeliveries!$A$2:$L$44,6,0)</f>
        <v>195</v>
      </c>
      <c r="G17" s="15">
        <v>9</v>
      </c>
    </row>
    <row r="18" spans="1:7" x14ac:dyDescent="0.25">
      <c r="A18" s="15">
        <v>1</v>
      </c>
      <c r="B18" s="15" t="str">
        <f>VLOOKUP(A18,fridaydeliveries!$A$2:$L$44,10,0)</f>
        <v>Wilmington</v>
      </c>
      <c r="C18" s="14" t="s">
        <v>97</v>
      </c>
      <c r="D18" s="21">
        <v>5.36</v>
      </c>
      <c r="E18" s="21"/>
      <c r="F18" s="15">
        <f>VLOOKUP(A18,fridaydeliveries!$A$2:$L$44,6,0)</f>
        <v>0</v>
      </c>
      <c r="G18" s="15" t="s">
        <v>107</v>
      </c>
    </row>
    <row r="19" spans="1:7" x14ac:dyDescent="0.25">
      <c r="A19" s="15"/>
      <c r="B19" s="15"/>
      <c r="C19" s="14"/>
      <c r="D19" s="21"/>
      <c r="E19" s="21" t="s">
        <v>104</v>
      </c>
      <c r="F19" s="15">
        <f>SUM(F3:F18)</f>
        <v>2701</v>
      </c>
      <c r="G19" s="15">
        <f>SUM(G3:G17)</f>
        <v>148</v>
      </c>
    </row>
    <row r="20" spans="1:7" x14ac:dyDescent="0.25">
      <c r="A20" s="26" t="s">
        <v>108</v>
      </c>
      <c r="C20" s="2" t="s">
        <v>109</v>
      </c>
    </row>
    <row r="22" spans="1:7" ht="17.25" x14ac:dyDescent="0.3">
      <c r="A22" s="12" t="s">
        <v>101</v>
      </c>
      <c r="B22" s="13"/>
      <c r="C22" s="13"/>
      <c r="D22" s="13"/>
      <c r="E22" s="13"/>
      <c r="F22" s="13"/>
      <c r="G22" s="15"/>
    </row>
    <row r="23" spans="1:7" ht="31.5" x14ac:dyDescent="0.25">
      <c r="A23" s="13" t="s">
        <v>95</v>
      </c>
      <c r="B23" s="13" t="s">
        <v>90</v>
      </c>
      <c r="C23" s="13" t="s">
        <v>91</v>
      </c>
      <c r="D23" s="13" t="s">
        <v>92</v>
      </c>
      <c r="E23" s="13" t="s">
        <v>93</v>
      </c>
      <c r="F23" s="13" t="s">
        <v>94</v>
      </c>
      <c r="G23" s="13" t="s">
        <v>106</v>
      </c>
    </row>
    <row r="24" spans="1:7" x14ac:dyDescent="0.25">
      <c r="A24" s="14">
        <v>1</v>
      </c>
      <c r="B24" s="15" t="str">
        <f>VLOOKUP(A24,fridaydeliveries!$A$2:$L$44,10,0)</f>
        <v>Wilmington</v>
      </c>
      <c r="C24" s="14" t="s">
        <v>97</v>
      </c>
      <c r="D24" s="21"/>
      <c r="E24" s="21">
        <v>7.43</v>
      </c>
      <c r="F24" s="15">
        <f>VLOOKUP(A24,fridaydeliveries!$A$2:$L$44,6,0)</f>
        <v>0</v>
      </c>
      <c r="G24" s="15">
        <v>11</v>
      </c>
    </row>
    <row r="25" spans="1:7" x14ac:dyDescent="0.25">
      <c r="A25" s="14">
        <v>3</v>
      </c>
      <c r="B25" s="15" t="str">
        <f>VLOOKUP(A25,fridaydeliveries!$A$2:$L$44,10,0)</f>
        <v>Lawrence</v>
      </c>
      <c r="C25" s="14" t="s">
        <v>97</v>
      </c>
      <c r="D25" s="21">
        <v>8</v>
      </c>
      <c r="E25" s="21">
        <v>8.3000000000000007</v>
      </c>
      <c r="F25" s="15">
        <f>VLOOKUP(A25,fridaydeliveries!$A$2:$L$44,6,0)</f>
        <v>903</v>
      </c>
      <c r="G25" s="15">
        <v>90</v>
      </c>
    </row>
    <row r="26" spans="1:7" x14ac:dyDescent="0.25">
      <c r="A26" s="14">
        <v>18</v>
      </c>
      <c r="B26" s="15" t="str">
        <f>VLOOKUP(A26,fridaydeliveries!$A$2:$L$44,10,0)</f>
        <v>Portland</v>
      </c>
      <c r="C26" s="14" t="s">
        <v>97</v>
      </c>
      <c r="D26" s="21">
        <v>10.45</v>
      </c>
      <c r="E26" s="21">
        <v>11.15</v>
      </c>
      <c r="F26" s="15">
        <f>VLOOKUP(A26,fridaydeliveries!$A$2:$L$44,6,0)</f>
        <v>177</v>
      </c>
      <c r="G26" s="15">
        <v>95</v>
      </c>
    </row>
    <row r="27" spans="1:7" x14ac:dyDescent="0.25">
      <c r="A27" s="14">
        <v>42</v>
      </c>
      <c r="B27" s="15" t="str">
        <f>VLOOKUP(A27,fridaydeliveries!$A$2:$L$44,10,0)</f>
        <v>Salem</v>
      </c>
      <c r="C27" s="14" t="s">
        <v>97</v>
      </c>
      <c r="D27" s="21">
        <v>1.38</v>
      </c>
      <c r="E27" s="21">
        <v>2.08</v>
      </c>
      <c r="F27" s="15">
        <f>VLOOKUP(A27,fridaydeliveries!$A$2:$L$44,6,0)</f>
        <v>181</v>
      </c>
      <c r="G27" s="15">
        <v>13</v>
      </c>
    </row>
    <row r="28" spans="1:7" x14ac:dyDescent="0.25">
      <c r="A28" s="14">
        <v>38</v>
      </c>
      <c r="B28" s="15" t="str">
        <f>VLOOKUP(A28,fridaydeliveries!$A$2:$L$44,10,0)</f>
        <v>Reading</v>
      </c>
      <c r="C28" s="14" t="s">
        <v>97</v>
      </c>
      <c r="D28" s="21">
        <v>2.2799999999999998</v>
      </c>
      <c r="E28" s="21">
        <v>2.58</v>
      </c>
      <c r="F28" s="15">
        <f>VLOOKUP(A28,fridaydeliveries!$A$2:$L$44,6,0)</f>
        <v>132</v>
      </c>
      <c r="G28" s="15">
        <v>6</v>
      </c>
    </row>
    <row r="29" spans="1:7" x14ac:dyDescent="0.25">
      <c r="A29" s="15">
        <v>1</v>
      </c>
      <c r="B29" s="15" t="str">
        <f>VLOOKUP(A29,fridaydeliveries!$A$2:$L$44,10,0)</f>
        <v>Wilmington</v>
      </c>
      <c r="C29" s="14" t="s">
        <v>97</v>
      </c>
      <c r="D29" s="21">
        <v>3.07</v>
      </c>
      <c r="E29" s="21"/>
      <c r="F29" s="15">
        <f>VLOOKUP(A29,fridaydeliveries!$A$2:$L$44,6,0)</f>
        <v>0</v>
      </c>
      <c r="G29" s="15" t="s">
        <v>107</v>
      </c>
    </row>
    <row r="30" spans="1:7" x14ac:dyDescent="0.25">
      <c r="A30" s="15"/>
      <c r="B30" s="15"/>
      <c r="C30" s="14"/>
      <c r="D30" s="21"/>
      <c r="E30" s="21" t="s">
        <v>104</v>
      </c>
      <c r="F30" s="15">
        <f>SUM(F24:F29)</f>
        <v>1393</v>
      </c>
      <c r="G30" s="15">
        <f>SUM(G24:G28)</f>
        <v>215</v>
      </c>
    </row>
    <row r="31" spans="1:7" x14ac:dyDescent="0.25">
      <c r="A31" s="26" t="s">
        <v>108</v>
      </c>
      <c r="B31" s="19"/>
      <c r="C31" s="20" t="s">
        <v>110</v>
      </c>
      <c r="D31" s="22"/>
      <c r="E31" s="22"/>
      <c r="F31" s="19"/>
      <c r="G31" s="19"/>
    </row>
    <row r="32" spans="1:7" x14ac:dyDescent="0.25">
      <c r="D32" s="23"/>
      <c r="E32" s="23"/>
    </row>
    <row r="33" spans="1:7" ht="17.25" x14ac:dyDescent="0.3">
      <c r="A33" s="12" t="s">
        <v>102</v>
      </c>
      <c r="B33" s="13"/>
      <c r="C33" s="13"/>
      <c r="D33" s="13"/>
      <c r="E33" s="13"/>
      <c r="F33" s="13"/>
      <c r="G33" s="15"/>
    </row>
    <row r="34" spans="1:7" ht="31.5" x14ac:dyDescent="0.25">
      <c r="A34" s="13" t="s">
        <v>95</v>
      </c>
      <c r="B34" s="13" t="s">
        <v>90</v>
      </c>
      <c r="C34" s="13" t="s">
        <v>91</v>
      </c>
      <c r="D34" s="13" t="s">
        <v>92</v>
      </c>
      <c r="E34" s="13" t="s">
        <v>93</v>
      </c>
      <c r="F34" s="13" t="s">
        <v>94</v>
      </c>
      <c r="G34" s="13" t="s">
        <v>106</v>
      </c>
    </row>
    <row r="35" spans="1:7" x14ac:dyDescent="0.25">
      <c r="A35" s="14">
        <v>1</v>
      </c>
      <c r="B35" s="15" t="str">
        <f>VLOOKUP(A35,fridaydeliveries!$A$2:$L$44,10,0)</f>
        <v>Wilmington</v>
      </c>
      <c r="C35" s="14" t="s">
        <v>97</v>
      </c>
      <c r="D35" s="21"/>
      <c r="E35" s="21">
        <v>4.5199999999999996</v>
      </c>
      <c r="F35" s="15">
        <f>VLOOKUP(A35,fridaydeliveries!$A$2:$L$44,6,0)</f>
        <v>0</v>
      </c>
      <c r="G35" s="15">
        <v>125</v>
      </c>
    </row>
    <row r="36" spans="1:7" x14ac:dyDescent="0.25">
      <c r="A36" s="14">
        <v>9</v>
      </c>
      <c r="B36" s="15" t="str">
        <f>VLOOKUP(A36,fridaydeliveries!$A$2:$L$44,10,0)</f>
        <v>Granby</v>
      </c>
      <c r="C36" s="14" t="s">
        <v>97</v>
      </c>
      <c r="D36" s="21">
        <v>8</v>
      </c>
      <c r="E36" s="21">
        <v>8.3000000000000007</v>
      </c>
      <c r="F36" s="15">
        <f>VLOOKUP(A36,fridaydeliveries!$A$2:$L$44,6,0)</f>
        <v>163</v>
      </c>
      <c r="G36" s="15">
        <v>18</v>
      </c>
    </row>
    <row r="37" spans="1:7" x14ac:dyDescent="0.25">
      <c r="A37" s="14">
        <v>36</v>
      </c>
      <c r="B37" s="15" t="str">
        <f>VLOOKUP(A37,fridaydeliveries!$A$2:$L$44,10,0)</f>
        <v>Farmington</v>
      </c>
      <c r="C37" s="14" t="s">
        <v>97</v>
      </c>
      <c r="D37" s="21">
        <v>8.57</v>
      </c>
      <c r="E37" s="21">
        <v>9.27</v>
      </c>
      <c r="F37" s="15">
        <f>VLOOKUP(A37,fridaydeliveries!$A$2:$L$44,6,0)</f>
        <v>154</v>
      </c>
      <c r="G37" s="15">
        <v>9</v>
      </c>
    </row>
    <row r="38" spans="1:7" x14ac:dyDescent="0.25">
      <c r="A38" s="14">
        <v>19</v>
      </c>
      <c r="B38" s="15" t="str">
        <f>VLOOKUP(A38,fridaydeliveries!$A$2:$L$44,10,0)</f>
        <v>New Britain</v>
      </c>
      <c r="C38" s="14" t="s">
        <v>97</v>
      </c>
      <c r="D38" s="21">
        <v>9.41</v>
      </c>
      <c r="E38" s="21">
        <v>10.11</v>
      </c>
      <c r="F38" s="15">
        <f>VLOOKUP(A38,fridaydeliveries!$A$2:$L$44,6,0)</f>
        <v>186</v>
      </c>
      <c r="G38" s="15">
        <v>1</v>
      </c>
    </row>
    <row r="39" spans="1:7" x14ac:dyDescent="0.25">
      <c r="A39" s="14">
        <v>34</v>
      </c>
      <c r="B39" s="15" t="str">
        <f>VLOOKUP(A39,fridaydeliveries!$A$2:$L$44,10,0)</f>
        <v>New Britain</v>
      </c>
      <c r="C39" s="14" t="s">
        <v>97</v>
      </c>
      <c r="D39" s="21">
        <v>10.130000000000001</v>
      </c>
      <c r="E39" s="21">
        <v>10.43</v>
      </c>
      <c r="F39" s="15">
        <f>VLOOKUP(A39,fridaydeliveries!$A$2:$L$44,6,0)</f>
        <v>423</v>
      </c>
      <c r="G39" s="15">
        <v>12</v>
      </c>
    </row>
    <row r="40" spans="1:7" x14ac:dyDescent="0.25">
      <c r="A40" s="14">
        <v>5</v>
      </c>
      <c r="B40" s="15" t="str">
        <f>VLOOKUP(A40,fridaydeliveries!$A$2:$L$44,10,0)</f>
        <v>Hartford</v>
      </c>
      <c r="C40" s="14" t="s">
        <v>97</v>
      </c>
      <c r="D40" s="21">
        <v>11.01</v>
      </c>
      <c r="E40" s="21">
        <v>11.31</v>
      </c>
      <c r="F40" s="15">
        <f>VLOOKUP(A40,fridaydeliveries!$A$2:$L$44,6,0)</f>
        <v>255</v>
      </c>
      <c r="G40" s="15">
        <v>1</v>
      </c>
    </row>
    <row r="41" spans="1:7" x14ac:dyDescent="0.25">
      <c r="A41" s="14">
        <v>26</v>
      </c>
      <c r="B41" s="15" t="str">
        <f>VLOOKUP(A41,fridaydeliveries!$A$2:$L$44,10,0)</f>
        <v>Hartford</v>
      </c>
      <c r="C41" s="14" t="s">
        <v>97</v>
      </c>
      <c r="D41" s="21">
        <v>11.33</v>
      </c>
      <c r="E41" s="21">
        <v>12.03</v>
      </c>
      <c r="F41" s="15">
        <f>VLOOKUP(A41,fridaydeliveries!$A$2:$L$44,6,0)</f>
        <v>122</v>
      </c>
      <c r="G41" s="15">
        <v>3</v>
      </c>
    </row>
    <row r="42" spans="1:7" x14ac:dyDescent="0.25">
      <c r="A42" s="14">
        <v>8</v>
      </c>
      <c r="B42" s="15" t="str">
        <f>VLOOKUP(A42,fridaydeliveries!$A$2:$L$44,10,0)</f>
        <v>East Hartford</v>
      </c>
      <c r="C42" s="14" t="s">
        <v>97</v>
      </c>
      <c r="D42" s="21">
        <v>12.08</v>
      </c>
      <c r="E42" s="21">
        <v>12.38</v>
      </c>
      <c r="F42" s="15">
        <f>VLOOKUP(A42,fridaydeliveries!$A$2:$L$44,6,0)</f>
        <v>592</v>
      </c>
      <c r="G42" s="15">
        <v>78</v>
      </c>
    </row>
    <row r="43" spans="1:7" x14ac:dyDescent="0.25">
      <c r="A43" s="14">
        <v>41</v>
      </c>
      <c r="B43" s="15" t="str">
        <f>VLOOKUP(A43,fridaydeliveries!$A$2:$L$44,10,0)</f>
        <v>Framingham</v>
      </c>
      <c r="C43" s="14" t="s">
        <v>97</v>
      </c>
      <c r="D43" s="21">
        <v>2.35</v>
      </c>
      <c r="E43" s="21">
        <v>3.05</v>
      </c>
      <c r="F43" s="15">
        <f>VLOOKUP(A43,fridaydeliveries!$A$2:$L$44,6,0)</f>
        <v>106</v>
      </c>
      <c r="G43" s="15">
        <v>31</v>
      </c>
    </row>
    <row r="44" spans="1:7" x14ac:dyDescent="0.25">
      <c r="A44" s="15">
        <v>1</v>
      </c>
      <c r="B44" s="15" t="str">
        <f>VLOOKUP(A44,fridaydeliveries!$A$2:$L$44,10,0)</f>
        <v>Wilmington</v>
      </c>
      <c r="C44" s="14" t="s">
        <v>97</v>
      </c>
      <c r="D44" s="21">
        <v>3.52</v>
      </c>
      <c r="E44" s="21"/>
      <c r="F44" s="15">
        <f>VLOOKUP(A44,fridaydeliveries!$A$2:$L$44,6,0)</f>
        <v>0</v>
      </c>
      <c r="G44" s="15" t="s">
        <v>107</v>
      </c>
    </row>
    <row r="45" spans="1:7" x14ac:dyDescent="0.25">
      <c r="A45" s="15"/>
      <c r="B45" s="15"/>
      <c r="C45" s="14"/>
      <c r="D45" s="21"/>
      <c r="E45" s="21" t="s">
        <v>104</v>
      </c>
      <c r="F45" s="15">
        <f>SUM(F35:F44)</f>
        <v>2001</v>
      </c>
      <c r="G45" s="15">
        <f>SUM(G35:G43)</f>
        <v>278</v>
      </c>
    </row>
    <row r="46" spans="1:7" x14ac:dyDescent="0.25">
      <c r="A46" s="26" t="s">
        <v>108</v>
      </c>
      <c r="B46" s="19"/>
      <c r="C46" s="20" t="s">
        <v>111</v>
      </c>
      <c r="D46" s="22"/>
      <c r="E46" s="22"/>
      <c r="F46" s="19"/>
      <c r="G46" s="19"/>
    </row>
    <row r="48" spans="1:7" ht="17.25" x14ac:dyDescent="0.3">
      <c r="A48" s="12" t="s">
        <v>103</v>
      </c>
      <c r="B48" s="13"/>
      <c r="C48" s="13"/>
      <c r="D48" s="13"/>
      <c r="E48" s="13"/>
      <c r="F48" s="13"/>
      <c r="G48" s="15"/>
    </row>
    <row r="49" spans="1:7" ht="31.5" x14ac:dyDescent="0.25">
      <c r="A49" s="13" t="s">
        <v>95</v>
      </c>
      <c r="B49" s="13" t="s">
        <v>90</v>
      </c>
      <c r="C49" s="13" t="s">
        <v>91</v>
      </c>
      <c r="D49" s="13" t="s">
        <v>92</v>
      </c>
      <c r="E49" s="13" t="s">
        <v>93</v>
      </c>
      <c r="F49" s="13" t="s">
        <v>94</v>
      </c>
      <c r="G49" s="13" t="s">
        <v>106</v>
      </c>
    </row>
    <row r="50" spans="1:7" x14ac:dyDescent="0.25">
      <c r="A50" s="14">
        <v>1</v>
      </c>
      <c r="B50" s="15" t="str">
        <f>VLOOKUP(A50,fridaydeliveries!$A$2:$L$44,10,0)</f>
        <v>Wilmington</v>
      </c>
      <c r="C50" s="14" t="s">
        <v>97</v>
      </c>
      <c r="D50" s="21"/>
      <c r="E50" s="21">
        <v>7.48</v>
      </c>
      <c r="F50" s="15">
        <f>VLOOKUP(A50,fridaydeliveries!$A$2:$L$44,6,0)</f>
        <v>0</v>
      </c>
      <c r="G50" s="15">
        <v>8</v>
      </c>
    </row>
    <row r="51" spans="1:7" x14ac:dyDescent="0.25">
      <c r="A51" s="14">
        <v>2</v>
      </c>
      <c r="B51" s="15" t="str">
        <f>VLOOKUP(A51,fridaydeliveries!$A$2:$L$44,10,0)</f>
        <v>Billerica</v>
      </c>
      <c r="C51" s="14" t="s">
        <v>97</v>
      </c>
      <c r="D51" s="21">
        <v>8</v>
      </c>
      <c r="E51" s="21">
        <v>8.3000000000000007</v>
      </c>
      <c r="F51" s="15">
        <f>VLOOKUP(A51,fridaydeliveries!$A$2:$L$44,6,0)</f>
        <v>556</v>
      </c>
      <c r="G51" s="15">
        <v>63</v>
      </c>
    </row>
    <row r="52" spans="1:7" x14ac:dyDescent="0.25">
      <c r="A52" s="14">
        <v>24</v>
      </c>
      <c r="B52" s="15" t="str">
        <f>VLOOKUP(A52,fridaydeliveries!$A$2:$L$44,10,0)</f>
        <v>Webster</v>
      </c>
      <c r="C52" s="14" t="s">
        <v>97</v>
      </c>
      <c r="D52" s="21">
        <v>10.050000000000001</v>
      </c>
      <c r="E52" s="21">
        <v>10.35</v>
      </c>
      <c r="F52" s="15">
        <f>VLOOKUP(A52,fridaydeliveries!$A$2:$L$44,6,0)</f>
        <v>336</v>
      </c>
      <c r="G52" s="15">
        <v>58</v>
      </c>
    </row>
    <row r="53" spans="1:7" x14ac:dyDescent="0.25">
      <c r="A53" s="14">
        <v>6</v>
      </c>
      <c r="B53" s="15" t="str">
        <f>VLOOKUP(A53,fridaydeliveries!$A$2:$L$44,10,0)</f>
        <v>New London</v>
      </c>
      <c r="C53" s="14" t="s">
        <v>97</v>
      </c>
      <c r="D53" s="21">
        <v>12.02</v>
      </c>
      <c r="E53" s="21">
        <v>12.32</v>
      </c>
      <c r="F53" s="15">
        <f>VLOOKUP(A53,fridaydeliveries!$A$2:$L$44,6,0)</f>
        <v>507</v>
      </c>
      <c r="G53" s="15">
        <v>5</v>
      </c>
    </row>
    <row r="54" spans="1:7" x14ac:dyDescent="0.25">
      <c r="A54" s="14">
        <v>10</v>
      </c>
      <c r="B54" s="15" t="str">
        <f>VLOOKUP(A54,fridaydeliveries!$A$2:$L$44,10,0)</f>
        <v>Groton</v>
      </c>
      <c r="C54" s="14" t="s">
        <v>97</v>
      </c>
      <c r="D54" s="21">
        <v>12.4</v>
      </c>
      <c r="E54" s="21">
        <v>1.1000000000000001</v>
      </c>
      <c r="F54" s="15">
        <f>VLOOKUP(A54,fridaydeliveries!$A$2:$L$44,6,0)</f>
        <v>164</v>
      </c>
      <c r="G54" s="15">
        <v>49</v>
      </c>
    </row>
    <row r="55" spans="1:7" x14ac:dyDescent="0.25">
      <c r="A55" s="14">
        <v>21</v>
      </c>
      <c r="B55" s="15" t="str">
        <f>VLOOKUP(A55,fridaydeliveries!$A$2:$L$44,10,0)</f>
        <v>Tolland</v>
      </c>
      <c r="C55" s="14" t="s">
        <v>97</v>
      </c>
      <c r="D55" s="21">
        <v>2.2400000000000002</v>
      </c>
      <c r="E55" s="21">
        <v>2.54</v>
      </c>
      <c r="F55" s="15">
        <f>VLOOKUP(A55,fridaydeliveries!$A$2:$L$44,6,0)</f>
        <v>78</v>
      </c>
      <c r="G55" s="15">
        <v>77</v>
      </c>
    </row>
    <row r="56" spans="1:7" x14ac:dyDescent="0.25">
      <c r="A56" s="14">
        <v>31</v>
      </c>
      <c r="B56" s="15" t="str">
        <f>VLOOKUP(A56,fridaydeliveries!$A$2:$L$44,10,0)</f>
        <v>Waltham</v>
      </c>
      <c r="C56" s="14" t="s">
        <v>97</v>
      </c>
      <c r="D56" s="21">
        <v>4.5</v>
      </c>
      <c r="E56" s="21">
        <v>5.2</v>
      </c>
      <c r="F56" s="15">
        <f>VLOOKUP(A56,fridaydeliveries!$A$2:$L$44,6,0)</f>
        <v>131</v>
      </c>
      <c r="G56" s="15">
        <v>19</v>
      </c>
    </row>
    <row r="57" spans="1:7" x14ac:dyDescent="0.25">
      <c r="A57" s="15">
        <v>1</v>
      </c>
      <c r="B57" s="15" t="str">
        <f>VLOOKUP(A57,fridaydeliveries!$A$2:$L$44,10,0)</f>
        <v>Wilmington</v>
      </c>
      <c r="C57" s="15"/>
      <c r="D57" s="21">
        <v>5.49</v>
      </c>
      <c r="E57" s="15"/>
      <c r="F57" s="15">
        <f>VLOOKUP(A57,fridaydeliveries!$A$2:$L$44,6,0)</f>
        <v>0</v>
      </c>
      <c r="G57" s="15" t="s">
        <v>107</v>
      </c>
    </row>
    <row r="58" spans="1:7" x14ac:dyDescent="0.25">
      <c r="A58" s="15"/>
      <c r="B58" s="15"/>
      <c r="C58" s="15"/>
      <c r="D58" s="21"/>
      <c r="E58" s="21" t="s">
        <v>104</v>
      </c>
      <c r="F58" s="15">
        <f>SUM(F50:F57)</f>
        <v>1772</v>
      </c>
      <c r="G58" s="15">
        <f>SUM(G50:G56)</f>
        <v>279</v>
      </c>
    </row>
    <row r="59" spans="1:7" x14ac:dyDescent="0.25">
      <c r="A59" s="26" t="s">
        <v>108</v>
      </c>
      <c r="B59" s="19"/>
      <c r="C59" s="19" t="s">
        <v>112</v>
      </c>
      <c r="D59" s="22"/>
      <c r="E59" s="22"/>
      <c r="F59" s="19"/>
      <c r="G59" s="19"/>
    </row>
    <row r="61" spans="1:7" ht="17.25" x14ac:dyDescent="0.3">
      <c r="A61" s="12" t="s">
        <v>98</v>
      </c>
      <c r="B61" s="13"/>
      <c r="C61" s="13"/>
      <c r="D61" s="13"/>
      <c r="E61" s="13"/>
      <c r="F61" s="13"/>
      <c r="G61" s="15"/>
    </row>
    <row r="62" spans="1:7" ht="31.5" x14ac:dyDescent="0.25">
      <c r="A62" s="13" t="s">
        <v>95</v>
      </c>
      <c r="B62" s="13" t="s">
        <v>90</v>
      </c>
      <c r="C62" s="13" t="s">
        <v>91</v>
      </c>
      <c r="D62" s="13" t="s">
        <v>92</v>
      </c>
      <c r="E62" s="13" t="s">
        <v>93</v>
      </c>
      <c r="F62" s="13" t="s">
        <v>94</v>
      </c>
      <c r="G62" s="13" t="s">
        <v>106</v>
      </c>
    </row>
    <row r="63" spans="1:7" x14ac:dyDescent="0.25">
      <c r="A63" s="14">
        <v>1</v>
      </c>
      <c r="B63" s="15" t="str">
        <f>VLOOKUP(A63,fridaydeliveries!$A$2:$L$44,10,0)</f>
        <v>Wilmington</v>
      </c>
      <c r="C63" s="14" t="s">
        <v>97</v>
      </c>
      <c r="D63" s="14"/>
      <c r="E63" s="14">
        <v>7.31</v>
      </c>
      <c r="F63" s="15">
        <f>VLOOKUP(A63,fridaydeliveries!$A$2:$L$44,6,0)</f>
        <v>0</v>
      </c>
      <c r="G63" s="15">
        <v>19</v>
      </c>
    </row>
    <row r="64" spans="1:7" x14ac:dyDescent="0.25">
      <c r="A64" s="14">
        <v>43</v>
      </c>
      <c r="B64" s="15" t="str">
        <f>VLOOKUP(A64,fridaydeliveries!$A$2:$L$44,10,0)</f>
        <v>Weston</v>
      </c>
      <c r="C64" s="14" t="s">
        <v>97</v>
      </c>
      <c r="D64" s="16">
        <v>8</v>
      </c>
      <c r="E64" s="16">
        <v>9.35</v>
      </c>
      <c r="F64" s="15">
        <f>VLOOKUP(A64,fridaydeliveries!$A$2:$L$44,6,0)</f>
        <v>3153</v>
      </c>
      <c r="G64" s="15">
        <v>19</v>
      </c>
    </row>
    <row r="65" spans="1:7" x14ac:dyDescent="0.25">
      <c r="A65" s="14">
        <v>1</v>
      </c>
      <c r="B65" s="15" t="str">
        <f>VLOOKUP(A65,fridaydeliveries!$A$2:$L$44,10,0)</f>
        <v>Wilmington</v>
      </c>
      <c r="C65" s="14" t="s">
        <v>97</v>
      </c>
      <c r="D65" s="14">
        <v>10.050000000000001</v>
      </c>
      <c r="E65" s="14"/>
      <c r="F65" s="15">
        <f>VLOOKUP(A65,fridaydeliveries!$A$2:$L$44,6,0)</f>
        <v>0</v>
      </c>
      <c r="G65" s="15" t="s">
        <v>107</v>
      </c>
    </row>
    <row r="66" spans="1:7" x14ac:dyDescent="0.25">
      <c r="A66" s="15"/>
      <c r="B66" s="15"/>
      <c r="C66" s="15"/>
      <c r="D66" s="15"/>
      <c r="E66" s="21" t="s">
        <v>104</v>
      </c>
      <c r="F66" s="15">
        <f>SUM(F63:F65)</f>
        <v>3153</v>
      </c>
      <c r="G66" s="15">
        <f>SUM(G63:G64)</f>
        <v>38</v>
      </c>
    </row>
    <row r="67" spans="1:7" x14ac:dyDescent="0.25">
      <c r="A67" s="26" t="s">
        <v>108</v>
      </c>
      <c r="B67" s="19"/>
      <c r="C67" s="19" t="s">
        <v>113</v>
      </c>
      <c r="D67" s="19"/>
      <c r="E67" s="22"/>
      <c r="F67" s="19"/>
      <c r="G67" s="19"/>
    </row>
    <row r="69" spans="1:7" ht="17.25" x14ac:dyDescent="0.3">
      <c r="A69" s="12" t="s">
        <v>99</v>
      </c>
      <c r="B69" s="17"/>
      <c r="C69" s="17"/>
      <c r="D69" s="17"/>
      <c r="E69" s="17"/>
      <c r="F69" s="17"/>
      <c r="G69" s="15"/>
    </row>
    <row r="70" spans="1:7" ht="31.5" x14ac:dyDescent="0.25">
      <c r="A70" s="17" t="s">
        <v>95</v>
      </c>
      <c r="B70" s="17" t="s">
        <v>90</v>
      </c>
      <c r="C70" s="17" t="s">
        <v>91</v>
      </c>
      <c r="D70" s="17" t="s">
        <v>92</v>
      </c>
      <c r="E70" s="17" t="s">
        <v>93</v>
      </c>
      <c r="F70" s="17" t="s">
        <v>94</v>
      </c>
      <c r="G70" s="13" t="s">
        <v>106</v>
      </c>
    </row>
    <row r="71" spans="1:7" x14ac:dyDescent="0.25">
      <c r="A71" s="18">
        <v>1</v>
      </c>
      <c r="B71" s="24" t="str">
        <f>VLOOKUP(A71,fridaydeliveries!$A$2:$L$44,10,0)</f>
        <v>Wilmington</v>
      </c>
      <c r="C71" s="18" t="s">
        <v>97</v>
      </c>
      <c r="D71" s="25"/>
      <c r="E71" s="25">
        <v>0.22361111111111109</v>
      </c>
      <c r="F71" s="24">
        <f>VLOOKUP(A71,fridaydeliveries!$A$2:$L$44,6,0)</f>
        <v>0</v>
      </c>
      <c r="G71" s="15">
        <v>166</v>
      </c>
    </row>
    <row r="72" spans="1:7" x14ac:dyDescent="0.25">
      <c r="A72" s="18">
        <v>25</v>
      </c>
      <c r="B72" s="24" t="str">
        <f>VLOOKUP(A72,fridaydeliveries!$A$2:$L$44,10,0)</f>
        <v>Danbury</v>
      </c>
      <c r="C72" s="18" t="s">
        <v>97</v>
      </c>
      <c r="D72" s="25">
        <v>0.33333333333333331</v>
      </c>
      <c r="E72" s="25">
        <v>0.35416666666666663</v>
      </c>
      <c r="F72" s="24">
        <f>VLOOKUP(A72,fridaydeliveries!$A$2:$L$44,6,0)</f>
        <v>147</v>
      </c>
      <c r="G72" s="15">
        <v>0</v>
      </c>
    </row>
    <row r="73" spans="1:7" x14ac:dyDescent="0.25">
      <c r="A73" s="18">
        <v>29</v>
      </c>
      <c r="B73" s="24" t="str">
        <f>VLOOKUP(A73,fridaydeliveries!$A$2:$L$44,10,0)</f>
        <v>Danbury</v>
      </c>
      <c r="C73" s="18" t="s">
        <v>97</v>
      </c>
      <c r="D73" s="25">
        <v>0.35416666666666663</v>
      </c>
      <c r="E73" s="25">
        <v>0.37499999999999994</v>
      </c>
      <c r="F73" s="24">
        <f>VLOOKUP(A73,fridaydeliveries!$A$2:$L$44,6,0)</f>
        <v>261</v>
      </c>
      <c r="G73" s="15">
        <v>11</v>
      </c>
    </row>
    <row r="74" spans="1:7" x14ac:dyDescent="0.25">
      <c r="A74" s="18">
        <v>15</v>
      </c>
      <c r="B74" s="24" t="str">
        <f>VLOOKUP(A74,fridaydeliveries!$A$2:$L$44,10,0)</f>
        <v>Ridgefield</v>
      </c>
      <c r="C74" s="18" t="s">
        <v>97</v>
      </c>
      <c r="D74" s="25">
        <v>0.38888888888888884</v>
      </c>
      <c r="E74" s="25">
        <v>0.40972222222222215</v>
      </c>
      <c r="F74" s="24">
        <f>VLOOKUP(A74,fridaydeliveries!$A$2:$L$44,6,0)</f>
        <v>172</v>
      </c>
      <c r="G74" s="15">
        <v>22</v>
      </c>
    </row>
    <row r="75" spans="1:7" x14ac:dyDescent="0.25">
      <c r="A75" s="18">
        <v>23</v>
      </c>
      <c r="B75" s="24" t="str">
        <f>VLOOKUP(A75,fridaydeliveries!$A$2:$L$44,10,0)</f>
        <v>Stamford</v>
      </c>
      <c r="C75" s="18" t="s">
        <v>97</v>
      </c>
      <c r="D75" s="25">
        <v>0.43472222222222218</v>
      </c>
      <c r="E75" s="25">
        <v>0.45555555555555549</v>
      </c>
      <c r="F75" s="24">
        <f>VLOOKUP(A75,fridaydeliveries!$A$2:$L$44,6,0)</f>
        <v>88</v>
      </c>
      <c r="G75" s="15">
        <v>22</v>
      </c>
    </row>
    <row r="76" spans="1:7" x14ac:dyDescent="0.25">
      <c r="A76" s="18">
        <v>7</v>
      </c>
      <c r="B76" s="24" t="str">
        <f>VLOOKUP(A76,fridaydeliveries!$A$2:$L$44,10,0)</f>
        <v>Stamford</v>
      </c>
      <c r="C76" s="18" t="s">
        <v>97</v>
      </c>
      <c r="D76" s="25">
        <v>0.45555555555555549</v>
      </c>
      <c r="E76" s="25">
        <v>0.47638888888888881</v>
      </c>
      <c r="F76" s="24">
        <f>VLOOKUP(A76,fridaydeliveries!$A$2:$L$44,6,0)</f>
        <v>896</v>
      </c>
      <c r="G76" s="15">
        <v>3</v>
      </c>
    </row>
    <row r="77" spans="1:7" x14ac:dyDescent="0.25">
      <c r="A77" s="18">
        <v>27</v>
      </c>
      <c r="B77" s="24" t="str">
        <f>VLOOKUP(A77,fridaydeliveries!$A$2:$L$44,10,0)</f>
        <v>Old Greenwich</v>
      </c>
      <c r="C77" s="18" t="s">
        <v>97</v>
      </c>
      <c r="D77" s="25">
        <v>0.48125000000000001</v>
      </c>
      <c r="E77" s="25">
        <v>0.50208333333333321</v>
      </c>
      <c r="F77" s="24">
        <f>VLOOKUP(A77,fridaydeliveries!$A$2:$L$44,6,0)</f>
        <v>126</v>
      </c>
      <c r="G77" s="15">
        <v>21</v>
      </c>
    </row>
    <row r="78" spans="1:7" x14ac:dyDescent="0.25">
      <c r="A78" s="18">
        <v>13</v>
      </c>
      <c r="B78" s="24" t="str">
        <f>VLOOKUP(A78,fridaydeliveries!$A$2:$L$44,10,0)</f>
        <v>Fairfield</v>
      </c>
      <c r="C78" s="18" t="s">
        <v>97</v>
      </c>
      <c r="D78" s="25">
        <v>0.52013888888888882</v>
      </c>
      <c r="E78" s="25">
        <v>0.54097222222222219</v>
      </c>
      <c r="F78" s="24">
        <f>VLOOKUP(A78,fridaydeliveries!$A$2:$L$44,6,0)</f>
        <v>143</v>
      </c>
      <c r="G78" s="15">
        <v>9</v>
      </c>
    </row>
    <row r="79" spans="1:7" x14ac:dyDescent="0.25">
      <c r="A79" s="18">
        <v>20</v>
      </c>
      <c r="B79" s="24" t="str">
        <f>VLOOKUP(A79,fridaydeliveries!$A$2:$L$44,10,0)</f>
        <v>Stratford</v>
      </c>
      <c r="C79" s="18" t="s">
        <v>97</v>
      </c>
      <c r="D79" s="25">
        <v>0.54999999999999993</v>
      </c>
      <c r="E79" s="25">
        <v>0.5708333333333333</v>
      </c>
      <c r="F79" s="24">
        <f>VLOOKUP(A79,fridaydeliveries!$A$2:$L$44,6,0)</f>
        <v>368</v>
      </c>
      <c r="G79" s="15">
        <v>22</v>
      </c>
    </row>
    <row r="80" spans="1:7" x14ac:dyDescent="0.25">
      <c r="A80" s="18">
        <v>17</v>
      </c>
      <c r="B80" s="24" t="str">
        <f>VLOOKUP(A80,fridaydeliveries!$A$2:$L$44,10,0)</f>
        <v>Bethany</v>
      </c>
      <c r="C80" s="18" t="s">
        <v>97</v>
      </c>
      <c r="D80" s="25">
        <v>0.59166666666666667</v>
      </c>
      <c r="E80" s="25">
        <v>0.61250000000000004</v>
      </c>
      <c r="F80" s="24">
        <f>VLOOKUP(A80,fridaydeliveries!$A$2:$L$44,6,0)</f>
        <v>247</v>
      </c>
      <c r="G80" s="15">
        <v>146</v>
      </c>
    </row>
    <row r="81" spans="1:7" x14ac:dyDescent="0.25">
      <c r="A81" s="18">
        <v>1</v>
      </c>
      <c r="B81" s="24" t="str">
        <f>VLOOKUP(A81,fridaydeliveries!$A$2:$L$44,10,0)</f>
        <v>Wilmington</v>
      </c>
      <c r="C81" s="18" t="s">
        <v>97</v>
      </c>
      <c r="D81" s="25">
        <v>0.76458333333333339</v>
      </c>
      <c r="E81" s="25"/>
      <c r="F81" s="24">
        <f>VLOOKUP(A81,fridaydeliveries!$A$2:$L$44,6,0)</f>
        <v>0</v>
      </c>
      <c r="G81" s="15" t="s">
        <v>107</v>
      </c>
    </row>
    <row r="82" spans="1:7" x14ac:dyDescent="0.25">
      <c r="A82" s="15"/>
      <c r="B82" s="15"/>
      <c r="C82" s="15"/>
      <c r="D82" s="15"/>
      <c r="E82" s="21" t="s">
        <v>104</v>
      </c>
      <c r="F82" s="15">
        <f>SUM(F71:F81)</f>
        <v>2448</v>
      </c>
      <c r="G82" s="15">
        <f>SUM(G71:G80)</f>
        <v>422</v>
      </c>
    </row>
    <row r="83" spans="1:7" x14ac:dyDescent="0.25">
      <c r="A83" s="26" t="s">
        <v>108</v>
      </c>
      <c r="C83" s="2" t="s">
        <v>114</v>
      </c>
    </row>
    <row r="85" spans="1:7" s="29" customFormat="1" ht="17.25" x14ac:dyDescent="0.3">
      <c r="A85" s="27" t="s">
        <v>105</v>
      </c>
      <c r="B85" s="28"/>
      <c r="C85" s="28">
        <f>F82+F66+F58+F45+F19+F30</f>
        <v>13468</v>
      </c>
    </row>
    <row r="86" spans="1:7" s="29" customFormat="1" ht="17.25" x14ac:dyDescent="0.3">
      <c r="A86" s="27" t="s">
        <v>115</v>
      </c>
      <c r="C86" s="27">
        <f>G82+G66+G58+G45+G30+G19</f>
        <v>1380</v>
      </c>
    </row>
  </sheetData>
  <phoneticPr fontId="6" type="noConversion"/>
  <conditionalFormatting sqref="F3:F18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{A4D443B9-39E4-4E53-B940-868DE5E8BB19}</x14:id>
        </ext>
      </extLst>
    </cfRule>
  </conditionalFormatting>
  <conditionalFormatting sqref="F24:F29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{3D9B26BA-155A-45C5-9261-C4E65B1EC205}</x14:id>
        </ext>
      </extLst>
    </cfRule>
  </conditionalFormatting>
  <conditionalFormatting sqref="F35:F44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{86AC0F91-0856-4D6C-B178-F47873F5EE92}</x14:id>
        </ext>
      </extLst>
    </cfRule>
  </conditionalFormatting>
  <conditionalFormatting sqref="F50:F57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{1219FBAB-7BA5-4993-83D4-52830ABAD2B8}</x14:id>
        </ext>
      </extLst>
    </cfRule>
  </conditionalFormatting>
  <conditionalFormatting sqref="F63:F65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{BBE20A13-C0E0-4451-B7A1-4BD64030B493}</x14:id>
        </ext>
      </extLst>
    </cfRule>
  </conditionalFormatting>
  <conditionalFormatting sqref="F71:F81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{77377D44-85B0-4BAE-ABF1-7BEE523613E2}</x14:id>
        </ext>
      </extLst>
    </cfRule>
  </conditionalFormatting>
  <conditionalFormatting sqref="G3:G17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{80F3E49F-E8ED-4E93-AE0A-96C9C87FD9A4}</x14:id>
        </ext>
      </extLst>
    </cfRule>
  </conditionalFormatting>
  <conditionalFormatting sqref="G24:G28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{E3DAE050-3C04-43AF-B26B-F6783AD9732C}</x14:id>
        </ext>
      </extLst>
    </cfRule>
  </conditionalFormatting>
  <conditionalFormatting sqref="G35:G43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{E1CED826-8084-49F4-A451-6C52974AF1EC}</x14:id>
        </ext>
      </extLst>
    </cfRule>
  </conditionalFormatting>
  <conditionalFormatting sqref="G50:G56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{D9824C8A-0807-4FF4-A42C-D7542A72942B}</x14:id>
        </ext>
      </extLst>
    </cfRule>
  </conditionalFormatting>
  <conditionalFormatting sqref="G63:G65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{47BF117D-D0AE-406B-82A8-84A5515B6AD3}</x14:id>
        </ext>
      </extLst>
    </cfRule>
  </conditionalFormatting>
  <conditionalFormatting sqref="G71:G80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{6E068285-FBF6-48C8-B360-EF51FDCD10C3}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4D443B9-39E4-4E53-B940-868DE5E8BB1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F3:F18</xm:sqref>
        </x14:conditionalFormatting>
        <x14:conditionalFormatting xmlns:xm="http://schemas.microsoft.com/office/excel/2006/main">
          <x14:cfRule type="dataBar" id="{3D9B26BA-155A-45C5-9261-C4E65B1EC2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F24:F29</xm:sqref>
        </x14:conditionalFormatting>
        <x14:conditionalFormatting xmlns:xm="http://schemas.microsoft.com/office/excel/2006/main">
          <x14:cfRule type="dataBar" id="{86AC0F91-0856-4D6C-B178-F47873F5EE9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F35:F44</xm:sqref>
        </x14:conditionalFormatting>
        <x14:conditionalFormatting xmlns:xm="http://schemas.microsoft.com/office/excel/2006/main">
          <x14:cfRule type="dataBar" id="{1219FBAB-7BA5-4993-83D4-52830ABAD2B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F50:F57</xm:sqref>
        </x14:conditionalFormatting>
        <x14:conditionalFormatting xmlns:xm="http://schemas.microsoft.com/office/excel/2006/main">
          <x14:cfRule type="dataBar" id="{BBE20A13-C0E0-4451-B7A1-4BD64030B4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F63:F65</xm:sqref>
        </x14:conditionalFormatting>
        <x14:conditionalFormatting xmlns:xm="http://schemas.microsoft.com/office/excel/2006/main">
          <x14:cfRule type="dataBar" id="{77377D44-85B0-4BAE-ABF1-7BEE523613E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F71:F81</xm:sqref>
        </x14:conditionalFormatting>
        <x14:conditionalFormatting xmlns:xm="http://schemas.microsoft.com/office/excel/2006/main">
          <x14:cfRule type="dataBar" id="{80F3E49F-E8ED-4E93-AE0A-96C9C87FD9A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G3:G17</xm:sqref>
        </x14:conditionalFormatting>
        <x14:conditionalFormatting xmlns:xm="http://schemas.microsoft.com/office/excel/2006/main">
          <x14:cfRule type="dataBar" id="{E3DAE050-3C04-43AF-B26B-F6783AD9732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G24:G28</xm:sqref>
        </x14:conditionalFormatting>
        <x14:conditionalFormatting xmlns:xm="http://schemas.microsoft.com/office/excel/2006/main">
          <x14:cfRule type="dataBar" id="{E1CED826-8084-49F4-A451-6C52974AF1E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G35:G43</xm:sqref>
        </x14:conditionalFormatting>
        <x14:conditionalFormatting xmlns:xm="http://schemas.microsoft.com/office/excel/2006/main">
          <x14:cfRule type="dataBar" id="{D9824C8A-0807-4FF4-A42C-D7542A72942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G50:G56</xm:sqref>
        </x14:conditionalFormatting>
        <x14:conditionalFormatting xmlns:xm="http://schemas.microsoft.com/office/excel/2006/main">
          <x14:cfRule type="dataBar" id="{47BF117D-D0AE-406B-82A8-84A5515B6AD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G63:G65</xm:sqref>
        </x14:conditionalFormatting>
        <x14:conditionalFormatting xmlns:xm="http://schemas.microsoft.com/office/excel/2006/main">
          <x14:cfRule type="dataBar" id="{6E068285-FBF6-48C8-B360-EF51FDCD10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G71:G80</xm:sqref>
        </x14:conditionalFormatting>
        <x14:conditionalFormatting xmlns:xm="http://schemas.microsoft.com/office/excel/2006/main">
          <x14:cfRule type="iconSet" priority="19" id="{50C548C6-0264-47C0-80DF-5A4D5009063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Arrows" iconId="0"/>
              <x14:cfIcon iconSet="3Arrows" iconId="0"/>
            </x14:iconSet>
          </x14:cfRule>
          <xm:sqref>A3:A17</xm:sqref>
        </x14:conditionalFormatting>
        <x14:conditionalFormatting xmlns:xm="http://schemas.microsoft.com/office/excel/2006/main">
          <x14:cfRule type="iconSet" priority="18" id="{9E29ADBA-9910-4DA1-9FE7-E9E682CB8048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Arrows" iconId="0"/>
              <x14:cfIcon iconSet="3Arrows" iconId="0"/>
            </x14:iconSet>
          </x14:cfRule>
          <xm:sqref>A24:A28</xm:sqref>
        </x14:conditionalFormatting>
        <x14:conditionalFormatting xmlns:xm="http://schemas.microsoft.com/office/excel/2006/main">
          <x14:cfRule type="iconSet" priority="17" id="{762CEDBE-E7D1-49C9-8B3E-61B612C1FF6B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Arrows" iconId="0"/>
              <x14:cfIcon iconSet="3Arrows" iconId="0"/>
            </x14:iconSet>
          </x14:cfRule>
          <xm:sqref>A35:A43</xm:sqref>
        </x14:conditionalFormatting>
        <x14:conditionalFormatting xmlns:xm="http://schemas.microsoft.com/office/excel/2006/main">
          <x14:cfRule type="iconSet" priority="16" id="{B8FF34B8-82C1-409C-BA51-67473CF6D79E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Arrows" iconId="0"/>
              <x14:cfIcon iconSet="3Arrows" iconId="0"/>
            </x14:iconSet>
          </x14:cfRule>
          <xm:sqref>A50:A56</xm:sqref>
        </x14:conditionalFormatting>
        <x14:conditionalFormatting xmlns:xm="http://schemas.microsoft.com/office/excel/2006/main">
          <x14:cfRule type="iconSet" priority="15" id="{2068D4AD-31A0-47D3-AE4E-F092C982D4FA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Arrows" iconId="0"/>
              <x14:cfIcon iconSet="3Arrows" iconId="0"/>
            </x14:iconSet>
          </x14:cfRule>
          <xm:sqref>A63:A64</xm:sqref>
        </x14:conditionalFormatting>
        <x14:conditionalFormatting xmlns:xm="http://schemas.microsoft.com/office/excel/2006/main">
          <x14:cfRule type="iconSet" priority="14" id="{CAC686F8-5333-452A-9207-1B6D39B79A5F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Arrows" iconId="0"/>
              <x14:cfIcon iconSet="3Arrows" iconId="0"/>
            </x14:iconSet>
          </x14:cfRule>
          <xm:sqref>A71:A80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fridaydeliveries</vt:lpstr>
      <vt:lpstr>Final 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Ashlea</dc:creator>
  <cp:lastModifiedBy>Raj Thopte</cp:lastModifiedBy>
  <dcterms:created xsi:type="dcterms:W3CDTF">2013-04-12T17:30:06Z</dcterms:created>
  <dcterms:modified xsi:type="dcterms:W3CDTF">2020-04-29T21:21:20Z</dcterms:modified>
</cp:coreProperties>
</file>