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E:\MASTERS\Lean Supply Networks\PROJECT\Project Case - 2017\4.Thursday Data\"/>
    </mc:Choice>
  </mc:AlternateContent>
  <xr:revisionPtr revIDLastSave="0" documentId="8_{79A4CABB-E333-4421-A2AE-DB07900DF0CF}" xr6:coauthVersionLast="45" xr6:coauthVersionMax="45" xr10:uidLastSave="{00000000-0000-0000-0000-000000000000}"/>
  <bookViews>
    <workbookView xWindow="-120" yWindow="-120" windowWidth="20730" windowHeight="11310" tabRatio="668" activeTab="1" xr2:uid="{00000000-000D-0000-FFFF-FFFF00000000}"/>
  </bookViews>
  <sheets>
    <sheet name="thursdaydeliveries" sheetId="4" r:id="rId1"/>
    <sheet name="Final Routes" sheetId="5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96" i="5" l="1"/>
  <c r="G92" i="5" l="1"/>
  <c r="G79" i="5"/>
  <c r="G64" i="5"/>
  <c r="G50" i="5"/>
  <c r="G39" i="5"/>
  <c r="G29" i="5"/>
  <c r="G14" i="5"/>
  <c r="F10" i="5" l="1"/>
  <c r="F11" i="5"/>
  <c r="F12" i="5"/>
  <c r="B10" i="5"/>
  <c r="B11" i="5"/>
  <c r="B12" i="5"/>
  <c r="F77" i="5"/>
  <c r="F70" i="5"/>
  <c r="F71" i="5"/>
  <c r="F72" i="5"/>
  <c r="F73" i="5"/>
  <c r="F74" i="5"/>
  <c r="F75" i="5"/>
  <c r="F76" i="5"/>
  <c r="F78" i="5"/>
  <c r="F69" i="5"/>
  <c r="B70" i="5"/>
  <c r="B71" i="5"/>
  <c r="B72" i="5"/>
  <c r="B73" i="5"/>
  <c r="B74" i="5"/>
  <c r="B75" i="5"/>
  <c r="B76" i="5"/>
  <c r="B77" i="5"/>
  <c r="B78" i="5"/>
  <c r="B69" i="5"/>
  <c r="F56" i="5"/>
  <c r="F57" i="5"/>
  <c r="F58" i="5"/>
  <c r="F59" i="5"/>
  <c r="F60" i="5"/>
  <c r="F61" i="5"/>
  <c r="F62" i="5"/>
  <c r="F63" i="5"/>
  <c r="B56" i="5"/>
  <c r="B57" i="5"/>
  <c r="B58" i="5"/>
  <c r="B59" i="5"/>
  <c r="B60" i="5"/>
  <c r="B61" i="5"/>
  <c r="B62" i="5"/>
  <c r="B63" i="5"/>
  <c r="F55" i="5"/>
  <c r="B55" i="5"/>
  <c r="F45" i="5"/>
  <c r="F46" i="5"/>
  <c r="F47" i="5"/>
  <c r="F48" i="5"/>
  <c r="F49" i="5"/>
  <c r="B45" i="5"/>
  <c r="B46" i="5"/>
  <c r="B47" i="5"/>
  <c r="B48" i="5"/>
  <c r="B49" i="5"/>
  <c r="F44" i="5"/>
  <c r="B44" i="5"/>
  <c r="F35" i="5"/>
  <c r="F36" i="5"/>
  <c r="F37" i="5"/>
  <c r="F38" i="5"/>
  <c r="B35" i="5"/>
  <c r="B36" i="5"/>
  <c r="B37" i="5"/>
  <c r="B38" i="5"/>
  <c r="F34" i="5"/>
  <c r="B34" i="5"/>
  <c r="F20" i="5"/>
  <c r="F21" i="5"/>
  <c r="F22" i="5"/>
  <c r="F23" i="5"/>
  <c r="F24" i="5"/>
  <c r="F25" i="5"/>
  <c r="F26" i="5"/>
  <c r="F27" i="5"/>
  <c r="F28" i="5"/>
  <c r="B20" i="5"/>
  <c r="B21" i="5"/>
  <c r="B22" i="5"/>
  <c r="B23" i="5"/>
  <c r="B24" i="5"/>
  <c r="B25" i="5"/>
  <c r="B26" i="5"/>
  <c r="B27" i="5"/>
  <c r="B28" i="5"/>
  <c r="F19" i="5"/>
  <c r="B19" i="5"/>
  <c r="F4" i="5"/>
  <c r="F5" i="5"/>
  <c r="F6" i="5"/>
  <c r="F7" i="5"/>
  <c r="F8" i="5"/>
  <c r="F9" i="5"/>
  <c r="F13" i="5"/>
  <c r="B4" i="5"/>
  <c r="B5" i="5"/>
  <c r="B6" i="5"/>
  <c r="B7" i="5"/>
  <c r="B8" i="5"/>
  <c r="B9" i="5"/>
  <c r="B13" i="5"/>
  <c r="F3" i="5"/>
  <c r="B3" i="5"/>
  <c r="F85" i="5"/>
  <c r="F86" i="5"/>
  <c r="F87" i="5"/>
  <c r="F88" i="5"/>
  <c r="F89" i="5"/>
  <c r="F90" i="5"/>
  <c r="F91" i="5"/>
  <c r="F84" i="5"/>
  <c r="B85" i="5"/>
  <c r="B86" i="5"/>
  <c r="B87" i="5"/>
  <c r="B88" i="5"/>
  <c r="B89" i="5"/>
  <c r="B90" i="5"/>
  <c r="B91" i="5"/>
  <c r="B84" i="5"/>
  <c r="F79" i="5" l="1"/>
  <c r="F50" i="5"/>
  <c r="F92" i="5"/>
  <c r="F14" i="5"/>
  <c r="F29" i="5"/>
  <c r="F39" i="5"/>
  <c r="F64" i="5"/>
  <c r="C95" i="5" l="1"/>
</calcChain>
</file>

<file path=xl/sharedStrings.xml><?xml version="1.0" encoding="utf-8"?>
<sst xmlns="http://schemas.openxmlformats.org/spreadsheetml/2006/main" count="387" uniqueCount="124">
  <si>
    <t>ORDERID</t>
  </si>
  <si>
    <t>FROMZIP</t>
  </si>
  <si>
    <t>TOZIP</t>
  </si>
  <si>
    <t>CUBE</t>
  </si>
  <si>
    <t>01887</t>
  </si>
  <si>
    <t>01821</t>
  </si>
  <si>
    <t>01867</t>
  </si>
  <si>
    <t>02139</t>
  </si>
  <si>
    <t>02215</t>
  </si>
  <si>
    <t>02493</t>
  </si>
  <si>
    <t>06320</t>
  </si>
  <si>
    <t>02451</t>
  </si>
  <si>
    <t>02110</t>
  </si>
  <si>
    <t>06340</t>
  </si>
  <si>
    <t>02142</t>
  </si>
  <si>
    <t>02116</t>
  </si>
  <si>
    <t>06103</t>
  </si>
  <si>
    <t>02115</t>
  </si>
  <si>
    <t>02111</t>
  </si>
  <si>
    <t>06524</t>
  </si>
  <si>
    <t>06033</t>
  </si>
  <si>
    <t>06927</t>
  </si>
  <si>
    <t>03101</t>
  </si>
  <si>
    <t>06854</t>
  </si>
  <si>
    <t>06492</t>
  </si>
  <si>
    <t>06510</t>
  </si>
  <si>
    <t>02120</t>
  </si>
  <si>
    <t>06877</t>
  </si>
  <si>
    <t>04092</t>
  </si>
  <si>
    <t>03766</t>
  </si>
  <si>
    <t>02138</t>
  </si>
  <si>
    <t>04101</t>
  </si>
  <si>
    <t>01886</t>
  </si>
  <si>
    <t>01752</t>
  </si>
  <si>
    <t>06105</t>
  </si>
  <si>
    <t>02134</t>
  </si>
  <si>
    <t>06451</t>
  </si>
  <si>
    <t>03109</t>
  </si>
  <si>
    <t>06840</t>
  </si>
  <si>
    <t>06814</t>
  </si>
  <si>
    <t>03755</t>
  </si>
  <si>
    <t>01701</t>
  </si>
  <si>
    <t>02766</t>
  </si>
  <si>
    <t>03054</t>
  </si>
  <si>
    <t>01890</t>
  </si>
  <si>
    <t>06851</t>
  </si>
  <si>
    <t>03103</t>
  </si>
  <si>
    <t>02108</t>
  </si>
  <si>
    <t>02188</t>
  </si>
  <si>
    <t>02747</t>
  </si>
  <si>
    <t>DayOfWeek</t>
  </si>
  <si>
    <t>Thu</t>
  </si>
  <si>
    <t>CITY</t>
  </si>
  <si>
    <t>STATE</t>
  </si>
  <si>
    <t>MA</t>
  </si>
  <si>
    <t>Framingham</t>
  </si>
  <si>
    <t>Marlborough</t>
  </si>
  <si>
    <t>Billerica</t>
  </si>
  <si>
    <t>Reading</t>
  </si>
  <si>
    <t>Westford</t>
  </si>
  <si>
    <t>Wilmington</t>
  </si>
  <si>
    <t>Winchester</t>
  </si>
  <si>
    <t>Boston</t>
  </si>
  <si>
    <t>Allston</t>
  </si>
  <si>
    <t>Cambridge</t>
  </si>
  <si>
    <t>Weymouth</t>
  </si>
  <si>
    <t>Waltham</t>
  </si>
  <si>
    <t>Weston</t>
  </si>
  <si>
    <t>North Dartmouth</t>
  </si>
  <si>
    <t>Norton</t>
  </si>
  <si>
    <t>Merrimack</t>
  </si>
  <si>
    <t>NH</t>
  </si>
  <si>
    <t>Manchester</t>
  </si>
  <si>
    <t>Hanover</t>
  </si>
  <si>
    <t>Lebanon</t>
  </si>
  <si>
    <t>ME</t>
  </si>
  <si>
    <t>Westbrook</t>
  </si>
  <si>
    <t>Portland</t>
  </si>
  <si>
    <t>CT</t>
  </si>
  <si>
    <t>Glastonbury</t>
  </si>
  <si>
    <t>Hartford</t>
  </si>
  <si>
    <t>New London</t>
  </si>
  <si>
    <t>Groton</t>
  </si>
  <si>
    <t>Meriden</t>
  </si>
  <si>
    <t>Wallingford</t>
  </si>
  <si>
    <t>New Haven</t>
  </si>
  <si>
    <t>Bethany</t>
  </si>
  <si>
    <t>Danbury</t>
  </si>
  <si>
    <t>New Canaan</t>
  </si>
  <si>
    <t>Norwalk</t>
  </si>
  <si>
    <t>Ridgefield</t>
  </si>
  <si>
    <t>Stamford</t>
  </si>
  <si>
    <t>ZIPID</t>
  </si>
  <si>
    <t>Unload Time</t>
  </si>
  <si>
    <t>Y(Latitude)</t>
  </si>
  <si>
    <t>X(Longitude)</t>
  </si>
  <si>
    <t>Stop No</t>
  </si>
  <si>
    <t>ROUTE 1</t>
  </si>
  <si>
    <t xml:space="preserve">Stop No </t>
  </si>
  <si>
    <t>Location</t>
  </si>
  <si>
    <t>Day</t>
  </si>
  <si>
    <t>Arrival Time</t>
  </si>
  <si>
    <t>Departure Time</t>
  </si>
  <si>
    <t>Delivery Volume</t>
  </si>
  <si>
    <t>Thursday</t>
  </si>
  <si>
    <t>ROUTE 2</t>
  </si>
  <si>
    <t>ROUTE 3</t>
  </si>
  <si>
    <t>ROUTE 4</t>
  </si>
  <si>
    <t>ROUTE 5</t>
  </si>
  <si>
    <t>ROUTE 7</t>
  </si>
  <si>
    <t>ROUTE 6</t>
  </si>
  <si>
    <t>Total</t>
  </si>
  <si>
    <t>Total Cargo Volume=</t>
  </si>
  <si>
    <t>Distance Travelled</t>
  </si>
  <si>
    <t>Total On-Duty Time =</t>
  </si>
  <si>
    <t>-</t>
  </si>
  <si>
    <t>10 Hours</t>
  </si>
  <si>
    <t>10 Hours 55 Minutes</t>
  </si>
  <si>
    <t>9 Hours 46 Minutes</t>
  </si>
  <si>
    <t>9 Hours 25 minutes</t>
  </si>
  <si>
    <t>10 Hours 57 Minutes</t>
  </si>
  <si>
    <t>10 Hours 1 Minutes</t>
  </si>
  <si>
    <t>12 Hours 24 Minutes</t>
  </si>
  <si>
    <t>Total Distance Travelled=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</si>
</sst>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b/>
      <u/>
      <sz val="13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0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3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4">
    <xf numFmtId="0" fontId="0" fillId="0" borderId="0" xfId="0"/>
    <xf numFmtId="164" fontId="2" fillId="2" borderId="1" xfId="1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2" fillId="2" borderId="1" xfId="2" applyFill="1" applyBorder="1" applyAlignment="1">
      <alignment horizontal="center"/>
    </xf>
    <xf numFmtId="49" fontId="2" fillId="2" borderId="1" xfId="2" applyNumberForma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49" fontId="0" fillId="4" borderId="0" xfId="0" applyNumberFormat="1" applyFill="1" applyAlignment="1">
      <alignment horizontal="center"/>
    </xf>
    <xf numFmtId="49" fontId="0" fillId="4" borderId="2" xfId="0" applyNumberFormat="1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7" fillId="3" borderId="3" xfId="0" applyFont="1" applyFill="1" applyBorder="1" applyAlignment="1">
      <alignment horizontal="center" wrapText="1"/>
    </xf>
    <xf numFmtId="0" fontId="1" fillId="0" borderId="3" xfId="0" applyFont="1" applyBorder="1" applyAlignment="1">
      <alignment horizontal="center"/>
    </xf>
    <xf numFmtId="0" fontId="0" fillId="0" borderId="3" xfId="0" applyBorder="1" applyAlignment="1">
      <alignment horizontal="center" wrapText="1"/>
    </xf>
    <xf numFmtId="0" fontId="0" fillId="0" borderId="3" xfId="0" applyBorder="1" applyAlignment="1">
      <alignment horizontal="center"/>
    </xf>
    <xf numFmtId="0" fontId="0" fillId="0" borderId="0" xfId="0" applyAlignment="1">
      <alignment horizontal="left"/>
    </xf>
    <xf numFmtId="2" fontId="0" fillId="0" borderId="3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3" xfId="0" applyNumberFormat="1" applyFont="1" applyFill="1" applyBorder="1" applyAlignment="1">
      <alignment horizontal="center"/>
    </xf>
    <xf numFmtId="20" fontId="0" fillId="0" borderId="3" xfId="0" applyNumberFormat="1" applyBorder="1" applyAlignment="1">
      <alignment horizontal="center"/>
    </xf>
    <xf numFmtId="0" fontId="8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</cellXfs>
  <cellStyles count="120">
    <cellStyle name="Comma" xfId="1" builtinId="3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Normal" xfId="0" builtinId="0"/>
    <cellStyle name="Normal 2" xfId="3" xr:uid="{00000000-0005-0000-0000-000076000000}"/>
    <cellStyle name="Normal_Sheet1" xfId="2" xr:uid="{00000000-0005-0000-0000-000077000000}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1</xdr:row>
      <xdr:rowOff>0</xdr:rowOff>
    </xdr:from>
    <xdr:to>
      <xdr:col>13</xdr:col>
      <xdr:colOff>666750</xdr:colOff>
      <xdr:row>19</xdr:row>
      <xdr:rowOff>162509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71F0E49-9CC4-445B-A42F-48242AE634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24675" y="219075"/>
          <a:ext cx="3409950" cy="418205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3305DB-F8DB-4071-AC73-3F3E0A2989B4}">
  <dimension ref="A1:L47"/>
  <sheetViews>
    <sheetView workbookViewId="0">
      <selection activeCell="E13" sqref="E13"/>
    </sheetView>
  </sheetViews>
  <sheetFormatPr defaultRowHeight="15.75" x14ac:dyDescent="0.25"/>
  <cols>
    <col min="1" max="1" width="9" style="2"/>
    <col min="2" max="2" width="11.625" style="2" customWidth="1"/>
    <col min="3" max="6" width="9" style="2"/>
    <col min="7" max="7" width="17.5" style="2" customWidth="1"/>
    <col min="8" max="16384" width="9" style="2"/>
  </cols>
  <sheetData>
    <row r="1" spans="1:12" x14ac:dyDescent="0.25">
      <c r="A1" s="6" t="s">
        <v>96</v>
      </c>
      <c r="B1" s="4" t="s">
        <v>50</v>
      </c>
      <c r="C1" s="4" t="s">
        <v>0</v>
      </c>
      <c r="D1" s="5" t="s">
        <v>1</v>
      </c>
      <c r="E1" s="5" t="s">
        <v>2</v>
      </c>
      <c r="F1" s="1" t="s">
        <v>3</v>
      </c>
      <c r="G1" s="2" t="s">
        <v>93</v>
      </c>
      <c r="H1" s="6" t="s">
        <v>94</v>
      </c>
      <c r="I1" s="6" t="s">
        <v>95</v>
      </c>
      <c r="J1" s="6" t="s">
        <v>52</v>
      </c>
      <c r="K1" s="6" t="s">
        <v>53</v>
      </c>
      <c r="L1" s="6" t="s">
        <v>92</v>
      </c>
    </row>
    <row r="2" spans="1:12" x14ac:dyDescent="0.25">
      <c r="A2" s="7">
        <v>1</v>
      </c>
      <c r="B2" s="7" t="s">
        <v>51</v>
      </c>
      <c r="C2" s="7">
        <v>0</v>
      </c>
      <c r="D2" s="8" t="s">
        <v>4</v>
      </c>
      <c r="E2" s="9" t="s">
        <v>4</v>
      </c>
      <c r="F2" s="10">
        <v>0</v>
      </c>
      <c r="G2" s="7">
        <v>0</v>
      </c>
      <c r="H2" s="7">
        <v>42.545555555555602</v>
      </c>
      <c r="I2" s="7">
        <v>-71.175555555555562</v>
      </c>
      <c r="J2" s="7" t="s">
        <v>60</v>
      </c>
      <c r="K2" s="7" t="s">
        <v>54</v>
      </c>
      <c r="L2" s="7">
        <v>20</v>
      </c>
    </row>
    <row r="3" spans="1:12" x14ac:dyDescent="0.25">
      <c r="A3" s="2">
        <v>2</v>
      </c>
      <c r="B3" s="2" t="s">
        <v>51</v>
      </c>
      <c r="C3" s="3">
        <v>5</v>
      </c>
      <c r="D3" s="3" t="s">
        <v>4</v>
      </c>
      <c r="E3" s="3" t="s">
        <v>6</v>
      </c>
      <c r="F3" s="2">
        <v>206</v>
      </c>
      <c r="G3" s="2">
        <v>30</v>
      </c>
      <c r="H3" s="2">
        <v>42.528333333333329</v>
      </c>
      <c r="I3" s="2">
        <v>-71.102499999999992</v>
      </c>
      <c r="J3" s="2" t="s">
        <v>58</v>
      </c>
      <c r="K3" s="2" t="s">
        <v>54</v>
      </c>
      <c r="L3" s="2">
        <v>17</v>
      </c>
    </row>
    <row r="4" spans="1:12" x14ac:dyDescent="0.25">
      <c r="A4" s="2">
        <v>3</v>
      </c>
      <c r="B4" s="2" t="s">
        <v>51</v>
      </c>
      <c r="C4" s="3">
        <v>21</v>
      </c>
      <c r="D4" s="3" t="s">
        <v>4</v>
      </c>
      <c r="E4" s="3" t="s">
        <v>5</v>
      </c>
      <c r="F4" s="2">
        <v>1396</v>
      </c>
      <c r="G4" s="11">
        <v>42</v>
      </c>
      <c r="H4" s="2">
        <v>42.527777777777779</v>
      </c>
      <c r="I4" s="2">
        <v>-71.275277777777774</v>
      </c>
      <c r="J4" s="2" t="s">
        <v>57</v>
      </c>
      <c r="K4" s="2" t="s">
        <v>54</v>
      </c>
      <c r="L4" s="2">
        <v>13</v>
      </c>
    </row>
    <row r="5" spans="1:12" x14ac:dyDescent="0.25">
      <c r="A5" s="7">
        <v>4</v>
      </c>
      <c r="B5" s="2" t="s">
        <v>51</v>
      </c>
      <c r="C5" s="3">
        <v>25</v>
      </c>
      <c r="D5" s="3" t="s">
        <v>4</v>
      </c>
      <c r="E5" s="3" t="s">
        <v>11</v>
      </c>
      <c r="F5" s="2">
        <v>2614</v>
      </c>
      <c r="G5" s="11">
        <v>79</v>
      </c>
      <c r="H5" s="2">
        <v>42.375555555555557</v>
      </c>
      <c r="I5" s="2">
        <v>-71.249166666666667</v>
      </c>
      <c r="J5" s="2" t="s">
        <v>66</v>
      </c>
      <c r="K5" s="2" t="s">
        <v>54</v>
      </c>
      <c r="L5" s="2">
        <v>46</v>
      </c>
    </row>
    <row r="6" spans="1:12" x14ac:dyDescent="0.25">
      <c r="A6" s="2">
        <v>5</v>
      </c>
      <c r="B6" s="2" t="s">
        <v>51</v>
      </c>
      <c r="C6" s="3">
        <v>31</v>
      </c>
      <c r="D6" s="3" t="s">
        <v>4</v>
      </c>
      <c r="E6" s="3" t="s">
        <v>14</v>
      </c>
      <c r="F6" s="2">
        <v>424</v>
      </c>
      <c r="G6" s="2">
        <v>30</v>
      </c>
      <c r="H6" s="2">
        <v>42.343611111111116</v>
      </c>
      <c r="I6" s="2">
        <v>-71.109166666666667</v>
      </c>
      <c r="J6" s="2" t="s">
        <v>64</v>
      </c>
      <c r="K6" s="2" t="s">
        <v>54</v>
      </c>
      <c r="L6" s="2">
        <v>38</v>
      </c>
    </row>
    <row r="7" spans="1:12" x14ac:dyDescent="0.25">
      <c r="A7" s="2">
        <v>6</v>
      </c>
      <c r="B7" s="2" t="s">
        <v>51</v>
      </c>
      <c r="C7" s="3">
        <v>36</v>
      </c>
      <c r="D7" s="3" t="s">
        <v>4</v>
      </c>
      <c r="E7" s="3" t="s">
        <v>16</v>
      </c>
      <c r="F7" s="2">
        <v>102</v>
      </c>
      <c r="G7" s="2">
        <v>30</v>
      </c>
      <c r="H7" s="2">
        <v>41.768055555555556</v>
      </c>
      <c r="I7" s="2">
        <v>-72.679444444444442</v>
      </c>
      <c r="J7" s="2" t="s">
        <v>80</v>
      </c>
      <c r="K7" s="2" t="s">
        <v>78</v>
      </c>
      <c r="L7" s="2">
        <v>87</v>
      </c>
    </row>
    <row r="8" spans="1:12" x14ac:dyDescent="0.25">
      <c r="A8" s="7">
        <v>7</v>
      </c>
      <c r="B8" s="2" t="s">
        <v>51</v>
      </c>
      <c r="C8" s="3">
        <v>56</v>
      </c>
      <c r="D8" s="3" t="s">
        <v>4</v>
      </c>
      <c r="E8" s="3" t="s">
        <v>22</v>
      </c>
      <c r="F8" s="2">
        <v>94</v>
      </c>
      <c r="G8" s="2">
        <v>30</v>
      </c>
      <c r="H8" s="2">
        <v>42.969722222222224</v>
      </c>
      <c r="I8" s="2">
        <v>-71.489444444444445</v>
      </c>
      <c r="J8" s="2" t="s">
        <v>72</v>
      </c>
      <c r="K8" s="2" t="s">
        <v>71</v>
      </c>
      <c r="L8" s="2">
        <v>60</v>
      </c>
    </row>
    <row r="9" spans="1:12" x14ac:dyDescent="0.25">
      <c r="A9" s="2">
        <v>8</v>
      </c>
      <c r="B9" s="2" t="s">
        <v>51</v>
      </c>
      <c r="C9" s="3">
        <v>61</v>
      </c>
      <c r="D9" s="3" t="s">
        <v>4</v>
      </c>
      <c r="E9" s="3" t="s">
        <v>24</v>
      </c>
      <c r="F9" s="2">
        <v>103</v>
      </c>
      <c r="G9" s="2">
        <v>30</v>
      </c>
      <c r="H9" s="2">
        <v>41.456944444444446</v>
      </c>
      <c r="I9" s="2">
        <v>-72.823055555555555</v>
      </c>
      <c r="J9" s="2" t="s">
        <v>84</v>
      </c>
      <c r="K9" s="2" t="s">
        <v>78</v>
      </c>
      <c r="L9" s="2">
        <v>103</v>
      </c>
    </row>
    <row r="10" spans="1:12" x14ac:dyDescent="0.25">
      <c r="A10" s="2">
        <v>9</v>
      </c>
      <c r="B10" s="2" t="s">
        <v>51</v>
      </c>
      <c r="C10" s="3">
        <v>63</v>
      </c>
      <c r="D10" s="3" t="s">
        <v>4</v>
      </c>
      <c r="E10" s="3" t="s">
        <v>25</v>
      </c>
      <c r="F10" s="2">
        <v>112</v>
      </c>
      <c r="G10" s="2">
        <v>30</v>
      </c>
      <c r="H10" s="2">
        <v>41.307222222222222</v>
      </c>
      <c r="I10" s="2">
        <v>-72.923611111111114</v>
      </c>
      <c r="J10" s="2" t="s">
        <v>85</v>
      </c>
      <c r="K10" s="2" t="s">
        <v>78</v>
      </c>
      <c r="L10" s="2">
        <v>104</v>
      </c>
    </row>
    <row r="11" spans="1:12" x14ac:dyDescent="0.25">
      <c r="A11" s="7">
        <v>10</v>
      </c>
      <c r="B11" s="2" t="s">
        <v>51</v>
      </c>
      <c r="C11" s="3">
        <v>69</v>
      </c>
      <c r="D11" s="3" t="s">
        <v>4</v>
      </c>
      <c r="E11" s="3" t="s">
        <v>17</v>
      </c>
      <c r="F11" s="2">
        <v>461</v>
      </c>
      <c r="G11" s="2">
        <v>30</v>
      </c>
      <c r="H11" s="2">
        <v>42.348055555555561</v>
      </c>
      <c r="I11" s="2">
        <v>-71.086944444444441</v>
      </c>
      <c r="J11" s="2" t="s">
        <v>62</v>
      </c>
      <c r="K11" s="2" t="s">
        <v>54</v>
      </c>
      <c r="L11" s="2">
        <v>29</v>
      </c>
    </row>
    <row r="12" spans="1:12" x14ac:dyDescent="0.25">
      <c r="A12" s="2">
        <v>11</v>
      </c>
      <c r="B12" s="2" t="s">
        <v>51</v>
      </c>
      <c r="C12" s="3">
        <v>75</v>
      </c>
      <c r="D12" s="3" t="s">
        <v>4</v>
      </c>
      <c r="E12" s="3" t="s">
        <v>9</v>
      </c>
      <c r="F12" s="2">
        <v>582</v>
      </c>
      <c r="G12" s="2">
        <v>30</v>
      </c>
      <c r="H12" s="2">
        <v>42.363055555555555</v>
      </c>
      <c r="I12" s="2">
        <v>-71.306111111111107</v>
      </c>
      <c r="J12" s="2" t="s">
        <v>67</v>
      </c>
      <c r="K12" s="2" t="s">
        <v>54</v>
      </c>
      <c r="L12" s="2">
        <v>51</v>
      </c>
    </row>
    <row r="13" spans="1:12" x14ac:dyDescent="0.25">
      <c r="A13" s="2">
        <v>12</v>
      </c>
      <c r="B13" s="2" t="s">
        <v>51</v>
      </c>
      <c r="C13" s="3">
        <v>79</v>
      </c>
      <c r="D13" s="3" t="s">
        <v>4</v>
      </c>
      <c r="E13" s="3" t="s">
        <v>26</v>
      </c>
      <c r="F13" s="2">
        <v>148</v>
      </c>
      <c r="G13" s="2">
        <v>30</v>
      </c>
      <c r="H13" s="2">
        <v>42.328611111111115</v>
      </c>
      <c r="I13" s="2">
        <v>-71.10777777777777</v>
      </c>
      <c r="J13" s="2" t="s">
        <v>62</v>
      </c>
      <c r="K13" s="2" t="s">
        <v>54</v>
      </c>
      <c r="L13" s="2">
        <v>31</v>
      </c>
    </row>
    <row r="14" spans="1:12" x14ac:dyDescent="0.25">
      <c r="A14" s="7">
        <v>13</v>
      </c>
      <c r="B14" s="2" t="s">
        <v>51</v>
      </c>
      <c r="C14" s="3">
        <v>84</v>
      </c>
      <c r="D14" s="3" t="s">
        <v>4</v>
      </c>
      <c r="E14" s="3" t="s">
        <v>28</v>
      </c>
      <c r="F14" s="2">
        <v>175</v>
      </c>
      <c r="G14" s="2">
        <v>30</v>
      </c>
      <c r="H14" s="2">
        <v>43.679166666666667</v>
      </c>
      <c r="I14" s="2">
        <v>-70.374722222222218</v>
      </c>
      <c r="J14" s="2" t="s">
        <v>76</v>
      </c>
      <c r="K14" s="2" t="s">
        <v>75</v>
      </c>
      <c r="L14" s="2">
        <v>69</v>
      </c>
    </row>
    <row r="15" spans="1:12" x14ac:dyDescent="0.25">
      <c r="A15" s="2">
        <v>14</v>
      </c>
      <c r="B15" s="2" t="s">
        <v>51</v>
      </c>
      <c r="C15" s="3">
        <v>86</v>
      </c>
      <c r="D15" s="3" t="s">
        <v>4</v>
      </c>
      <c r="E15" s="3" t="s">
        <v>29</v>
      </c>
      <c r="F15" s="2">
        <v>193</v>
      </c>
      <c r="G15" s="2">
        <v>30</v>
      </c>
      <c r="H15" s="2">
        <v>43.642222222222223</v>
      </c>
      <c r="I15" s="2">
        <v>-72.25055555555555</v>
      </c>
      <c r="J15" s="2" t="s">
        <v>74</v>
      </c>
      <c r="K15" s="2" t="s">
        <v>71</v>
      </c>
      <c r="L15" s="2">
        <v>65</v>
      </c>
    </row>
    <row r="16" spans="1:12" x14ac:dyDescent="0.25">
      <c r="A16" s="2">
        <v>15</v>
      </c>
      <c r="B16" s="2" t="s">
        <v>51</v>
      </c>
      <c r="C16" s="3">
        <v>93</v>
      </c>
      <c r="D16" s="3" t="s">
        <v>4</v>
      </c>
      <c r="E16" s="3" t="s">
        <v>13</v>
      </c>
      <c r="F16" s="2">
        <v>479</v>
      </c>
      <c r="G16" s="2">
        <v>30</v>
      </c>
      <c r="H16" s="2">
        <v>41.35</v>
      </c>
      <c r="I16" s="2">
        <v>-72.078611111111101</v>
      </c>
      <c r="J16" s="2" t="s">
        <v>82</v>
      </c>
      <c r="K16" s="2" t="s">
        <v>78</v>
      </c>
      <c r="L16" s="2">
        <v>97</v>
      </c>
    </row>
    <row r="17" spans="1:12" x14ac:dyDescent="0.25">
      <c r="A17" s="7">
        <v>16</v>
      </c>
      <c r="B17" s="2" t="s">
        <v>51</v>
      </c>
      <c r="C17" s="3">
        <v>97</v>
      </c>
      <c r="D17" s="3" t="s">
        <v>4</v>
      </c>
      <c r="E17" s="3" t="s">
        <v>7</v>
      </c>
      <c r="F17" s="2">
        <v>604</v>
      </c>
      <c r="G17" s="2">
        <v>30</v>
      </c>
      <c r="H17" s="2">
        <v>42.346111111111114</v>
      </c>
      <c r="I17" s="2">
        <v>-71.129444444444431</v>
      </c>
      <c r="J17" s="2" t="s">
        <v>64</v>
      </c>
      <c r="K17" s="2" t="s">
        <v>54</v>
      </c>
      <c r="L17" s="2">
        <v>37</v>
      </c>
    </row>
    <row r="18" spans="1:12" x14ac:dyDescent="0.25">
      <c r="A18" s="2">
        <v>17</v>
      </c>
      <c r="B18" s="2" t="s">
        <v>51</v>
      </c>
      <c r="C18" s="3">
        <v>99</v>
      </c>
      <c r="D18" s="3" t="s">
        <v>4</v>
      </c>
      <c r="E18" s="3" t="s">
        <v>30</v>
      </c>
      <c r="F18" s="2">
        <v>172</v>
      </c>
      <c r="G18" s="2">
        <v>30</v>
      </c>
      <c r="H18" s="2">
        <v>42.372500000000002</v>
      </c>
      <c r="I18" s="2">
        <v>-71.121944444444438</v>
      </c>
      <c r="J18" s="2" t="s">
        <v>64</v>
      </c>
      <c r="K18" s="2" t="s">
        <v>54</v>
      </c>
      <c r="L18" s="2">
        <v>36</v>
      </c>
    </row>
    <row r="19" spans="1:12" x14ac:dyDescent="0.25">
      <c r="A19" s="2">
        <v>18</v>
      </c>
      <c r="B19" s="2" t="s">
        <v>51</v>
      </c>
      <c r="C19" s="3">
        <v>102</v>
      </c>
      <c r="D19" s="3" t="s">
        <v>4</v>
      </c>
      <c r="E19" s="3" t="s">
        <v>20</v>
      </c>
      <c r="F19" s="2">
        <v>168</v>
      </c>
      <c r="G19" s="2">
        <v>30</v>
      </c>
      <c r="H19" s="2">
        <v>41.712222222222223</v>
      </c>
      <c r="I19" s="2">
        <v>-72.608055555555552</v>
      </c>
      <c r="J19" s="2" t="s">
        <v>79</v>
      </c>
      <c r="K19" s="2" t="s">
        <v>78</v>
      </c>
      <c r="L19" s="2">
        <v>74</v>
      </c>
    </row>
    <row r="20" spans="1:12" x14ac:dyDescent="0.25">
      <c r="A20" s="7">
        <v>19</v>
      </c>
      <c r="B20" s="2" t="s">
        <v>51</v>
      </c>
      <c r="C20" s="3">
        <v>103</v>
      </c>
      <c r="D20" s="3" t="s">
        <v>4</v>
      </c>
      <c r="E20" s="3" t="s">
        <v>15</v>
      </c>
      <c r="F20" s="2">
        <v>480</v>
      </c>
      <c r="G20" s="2">
        <v>30</v>
      </c>
      <c r="H20" s="2">
        <v>42.347777777777779</v>
      </c>
      <c r="I20" s="2">
        <v>-71.081111111111113</v>
      </c>
      <c r="J20" s="2" t="s">
        <v>62</v>
      </c>
      <c r="K20" s="2" t="s">
        <v>54</v>
      </c>
      <c r="L20" s="2">
        <v>30</v>
      </c>
    </row>
    <row r="21" spans="1:12" x14ac:dyDescent="0.25">
      <c r="A21" s="2">
        <v>20</v>
      </c>
      <c r="B21" s="2" t="s">
        <v>51</v>
      </c>
      <c r="C21" s="3">
        <v>113</v>
      </c>
      <c r="D21" s="3" t="s">
        <v>4</v>
      </c>
      <c r="E21" s="3" t="s">
        <v>32</v>
      </c>
      <c r="F21" s="2">
        <v>163</v>
      </c>
      <c r="G21" s="2">
        <v>30</v>
      </c>
      <c r="H21" s="2">
        <v>42.579166666666673</v>
      </c>
      <c r="I21" s="2">
        <v>-71.438333333333333</v>
      </c>
      <c r="J21" s="2" t="s">
        <v>59</v>
      </c>
      <c r="K21" s="2" t="s">
        <v>54</v>
      </c>
      <c r="L21" s="2">
        <v>19</v>
      </c>
    </row>
    <row r="22" spans="1:12" x14ac:dyDescent="0.25">
      <c r="A22" s="2">
        <v>21</v>
      </c>
      <c r="B22" s="2" t="s">
        <v>51</v>
      </c>
      <c r="C22" s="3">
        <v>119</v>
      </c>
      <c r="D22" s="3" t="s">
        <v>4</v>
      </c>
      <c r="E22" s="3" t="s">
        <v>19</v>
      </c>
      <c r="F22" s="2">
        <v>138</v>
      </c>
      <c r="G22" s="2">
        <v>30</v>
      </c>
      <c r="H22" s="2">
        <v>41.421666666666667</v>
      </c>
      <c r="I22" s="2">
        <v>-72.996944444444452</v>
      </c>
      <c r="J22" s="2" t="s">
        <v>86</v>
      </c>
      <c r="K22" s="2" t="s">
        <v>78</v>
      </c>
      <c r="L22" s="2">
        <v>107</v>
      </c>
    </row>
    <row r="23" spans="1:12" x14ac:dyDescent="0.25">
      <c r="A23" s="7">
        <v>22</v>
      </c>
      <c r="B23" s="2" t="s">
        <v>51</v>
      </c>
      <c r="C23" s="3">
        <v>124</v>
      </c>
      <c r="D23" s="3" t="s">
        <v>4</v>
      </c>
      <c r="E23" s="3" t="s">
        <v>8</v>
      </c>
      <c r="F23" s="2">
        <v>478</v>
      </c>
      <c r="G23" s="2">
        <v>30</v>
      </c>
      <c r="H23" s="2">
        <v>42.325277777777778</v>
      </c>
      <c r="I23" s="2">
        <v>-71.12833333333333</v>
      </c>
      <c r="J23" s="2" t="s">
        <v>62</v>
      </c>
      <c r="K23" s="2" t="s">
        <v>54</v>
      </c>
      <c r="L23" s="2">
        <v>43</v>
      </c>
    </row>
    <row r="24" spans="1:12" x14ac:dyDescent="0.25">
      <c r="A24" s="2">
        <v>23</v>
      </c>
      <c r="B24" s="2" t="s">
        <v>51</v>
      </c>
      <c r="C24" s="3">
        <v>127</v>
      </c>
      <c r="D24" s="3" t="s">
        <v>4</v>
      </c>
      <c r="E24" s="3" t="s">
        <v>34</v>
      </c>
      <c r="F24" s="2">
        <v>127</v>
      </c>
      <c r="G24" s="2">
        <v>30</v>
      </c>
      <c r="H24" s="2">
        <v>41.771111111111111</v>
      </c>
      <c r="I24" s="2">
        <v>-72.706666666666663</v>
      </c>
      <c r="J24" s="2" t="s">
        <v>80</v>
      </c>
      <c r="K24" s="2" t="s">
        <v>78</v>
      </c>
      <c r="L24" s="2">
        <v>88</v>
      </c>
    </row>
    <row r="25" spans="1:12" x14ac:dyDescent="0.25">
      <c r="A25" s="2">
        <v>24</v>
      </c>
      <c r="B25" s="2" t="s">
        <v>51</v>
      </c>
      <c r="C25" s="3">
        <v>131</v>
      </c>
      <c r="D25" s="3" t="s">
        <v>4</v>
      </c>
      <c r="E25" s="3" t="s">
        <v>35</v>
      </c>
      <c r="F25" s="2">
        <v>142</v>
      </c>
      <c r="G25" s="2">
        <v>30</v>
      </c>
      <c r="H25" s="2">
        <v>42.354722222222222</v>
      </c>
      <c r="I25" s="2">
        <v>-71.126388888888883</v>
      </c>
      <c r="J25" s="2" t="s">
        <v>63</v>
      </c>
      <c r="K25" s="2" t="s">
        <v>54</v>
      </c>
      <c r="L25" s="2">
        <v>34</v>
      </c>
    </row>
    <row r="26" spans="1:12" x14ac:dyDescent="0.25">
      <c r="A26" s="7">
        <v>25</v>
      </c>
      <c r="B26" s="2" t="s">
        <v>51</v>
      </c>
      <c r="C26" s="3">
        <v>134</v>
      </c>
      <c r="D26" s="3" t="s">
        <v>4</v>
      </c>
      <c r="E26" s="3" t="s">
        <v>36</v>
      </c>
      <c r="F26" s="2">
        <v>225</v>
      </c>
      <c r="G26" s="2">
        <v>30</v>
      </c>
      <c r="H26" s="2">
        <v>41.543611111111112</v>
      </c>
      <c r="I26" s="2">
        <v>-72.789444444444442</v>
      </c>
      <c r="J26" s="2" t="s">
        <v>83</v>
      </c>
      <c r="K26" s="2" t="s">
        <v>78</v>
      </c>
      <c r="L26" s="2">
        <v>100</v>
      </c>
    </row>
    <row r="27" spans="1:12" x14ac:dyDescent="0.25">
      <c r="A27" s="2">
        <v>26</v>
      </c>
      <c r="B27" s="2" t="s">
        <v>51</v>
      </c>
      <c r="C27" s="3">
        <v>136</v>
      </c>
      <c r="D27" s="3" t="s">
        <v>4</v>
      </c>
      <c r="E27" s="3" t="s">
        <v>37</v>
      </c>
      <c r="F27" s="2">
        <v>257</v>
      </c>
      <c r="G27" s="2">
        <v>30</v>
      </c>
      <c r="H27" s="2">
        <v>42.955833333333338</v>
      </c>
      <c r="I27" s="2">
        <v>-71.441666666666677</v>
      </c>
      <c r="J27" s="2" t="s">
        <v>72</v>
      </c>
      <c r="K27" s="2" t="s">
        <v>71</v>
      </c>
      <c r="L27" s="2">
        <v>62</v>
      </c>
    </row>
    <row r="28" spans="1:12" x14ac:dyDescent="0.25">
      <c r="A28" s="2">
        <v>27</v>
      </c>
      <c r="B28" s="2" t="s">
        <v>51</v>
      </c>
      <c r="C28" s="3">
        <v>137</v>
      </c>
      <c r="D28" s="3" t="s">
        <v>4</v>
      </c>
      <c r="E28" s="3" t="s">
        <v>38</v>
      </c>
      <c r="F28" s="2">
        <v>195</v>
      </c>
      <c r="G28" s="2">
        <v>30</v>
      </c>
      <c r="H28" s="2">
        <v>41.146666666666668</v>
      </c>
      <c r="I28" s="2">
        <v>-73.494722222222222</v>
      </c>
      <c r="J28" s="2" t="s">
        <v>88</v>
      </c>
      <c r="K28" s="2" t="s">
        <v>78</v>
      </c>
      <c r="L28" s="2">
        <v>114</v>
      </c>
    </row>
    <row r="29" spans="1:12" x14ac:dyDescent="0.25">
      <c r="A29" s="7">
        <v>28</v>
      </c>
      <c r="B29" s="2" t="s">
        <v>51</v>
      </c>
      <c r="C29" s="3">
        <v>141</v>
      </c>
      <c r="D29" s="3" t="s">
        <v>4</v>
      </c>
      <c r="E29" s="3" t="s">
        <v>18</v>
      </c>
      <c r="F29" s="2">
        <v>281</v>
      </c>
      <c r="G29" s="2">
        <v>30</v>
      </c>
      <c r="H29" s="2">
        <v>42.350555555555559</v>
      </c>
      <c r="I29" s="2">
        <v>-71.064444444444447</v>
      </c>
      <c r="J29" s="2" t="s">
        <v>62</v>
      </c>
      <c r="K29" s="2" t="s">
        <v>54</v>
      </c>
      <c r="L29" s="2">
        <v>27</v>
      </c>
    </row>
    <row r="30" spans="1:12" x14ac:dyDescent="0.25">
      <c r="A30" s="2">
        <v>29</v>
      </c>
      <c r="B30" s="2" t="s">
        <v>51</v>
      </c>
      <c r="C30" s="3">
        <v>147</v>
      </c>
      <c r="D30" s="3" t="s">
        <v>4</v>
      </c>
      <c r="E30" s="3" t="s">
        <v>21</v>
      </c>
      <c r="F30" s="2">
        <v>173</v>
      </c>
      <c r="G30" s="2">
        <v>30</v>
      </c>
      <c r="H30" s="2">
        <v>41.051388888888887</v>
      </c>
      <c r="I30" s="2">
        <v>-73.516666666666666</v>
      </c>
      <c r="J30" s="2" t="s">
        <v>91</v>
      </c>
      <c r="K30" s="2" t="s">
        <v>78</v>
      </c>
      <c r="L30" s="2">
        <v>123</v>
      </c>
    </row>
    <row r="31" spans="1:12" x14ac:dyDescent="0.25">
      <c r="A31" s="2">
        <v>30</v>
      </c>
      <c r="B31" s="2" t="s">
        <v>51</v>
      </c>
      <c r="C31" s="3">
        <v>151</v>
      </c>
      <c r="D31" s="3" t="s">
        <v>4</v>
      </c>
      <c r="E31" s="3" t="s">
        <v>31</v>
      </c>
      <c r="F31" s="2">
        <v>398</v>
      </c>
      <c r="G31" s="2">
        <v>30</v>
      </c>
      <c r="H31" s="2">
        <v>43.657222222222224</v>
      </c>
      <c r="I31" s="2">
        <v>-70.268888888888881</v>
      </c>
      <c r="J31" s="2" t="s">
        <v>77</v>
      </c>
      <c r="K31" s="2" t="s">
        <v>75</v>
      </c>
      <c r="L31" s="2">
        <v>70</v>
      </c>
    </row>
    <row r="32" spans="1:12" x14ac:dyDescent="0.25">
      <c r="A32" s="7">
        <v>31</v>
      </c>
      <c r="B32" s="2" t="s">
        <v>51</v>
      </c>
      <c r="C32" s="3">
        <v>154</v>
      </c>
      <c r="D32" s="3" t="s">
        <v>4</v>
      </c>
      <c r="E32" s="3" t="s">
        <v>42</v>
      </c>
      <c r="F32" s="2">
        <v>345</v>
      </c>
      <c r="G32" s="2">
        <v>30</v>
      </c>
      <c r="H32" s="2">
        <v>41.965000000000003</v>
      </c>
      <c r="I32" s="2">
        <v>-71.19305555555556</v>
      </c>
      <c r="J32" s="2" t="s">
        <v>69</v>
      </c>
      <c r="K32" s="2" t="s">
        <v>54</v>
      </c>
      <c r="L32" s="2">
        <v>53</v>
      </c>
    </row>
    <row r="33" spans="1:12" x14ac:dyDescent="0.25">
      <c r="A33" s="2">
        <v>32</v>
      </c>
      <c r="B33" s="2" t="s">
        <v>51</v>
      </c>
      <c r="C33" s="3">
        <v>159</v>
      </c>
      <c r="D33" s="3" t="s">
        <v>4</v>
      </c>
      <c r="E33" s="3" t="s">
        <v>12</v>
      </c>
      <c r="F33" s="2">
        <v>272</v>
      </c>
      <c r="G33" s="2">
        <v>30</v>
      </c>
      <c r="H33" s="2">
        <v>42.346944444444446</v>
      </c>
      <c r="I33" s="2">
        <v>-71.037499999999994</v>
      </c>
      <c r="J33" s="2" t="s">
        <v>62</v>
      </c>
      <c r="K33" s="2" t="s">
        <v>54</v>
      </c>
      <c r="L33" s="2">
        <v>26</v>
      </c>
    </row>
    <row r="34" spans="1:12" x14ac:dyDescent="0.25">
      <c r="A34" s="2">
        <v>33</v>
      </c>
      <c r="B34" s="2" t="s">
        <v>51</v>
      </c>
      <c r="C34" s="3">
        <v>166</v>
      </c>
      <c r="D34" s="3" t="s">
        <v>4</v>
      </c>
      <c r="E34" s="3" t="s">
        <v>10</v>
      </c>
      <c r="F34" s="2">
        <v>474</v>
      </c>
      <c r="G34" s="2">
        <v>30</v>
      </c>
      <c r="H34" s="2">
        <v>41.354444444444447</v>
      </c>
      <c r="I34" s="2">
        <v>-72.095277777777767</v>
      </c>
      <c r="J34" s="2" t="s">
        <v>81</v>
      </c>
      <c r="K34" s="2" t="s">
        <v>78</v>
      </c>
      <c r="L34" s="2">
        <v>96</v>
      </c>
    </row>
    <row r="35" spans="1:12" x14ac:dyDescent="0.25">
      <c r="A35" s="7">
        <v>34</v>
      </c>
      <c r="B35" s="2" t="s">
        <v>51</v>
      </c>
      <c r="C35" s="3">
        <v>194</v>
      </c>
      <c r="D35" s="3" t="s">
        <v>4</v>
      </c>
      <c r="E35" s="3" t="s">
        <v>40</v>
      </c>
      <c r="F35" s="2">
        <v>305</v>
      </c>
      <c r="G35" s="2">
        <v>30</v>
      </c>
      <c r="H35" s="2">
        <v>43.702222222222225</v>
      </c>
      <c r="I35" s="2">
        <v>-72.289444444444442</v>
      </c>
      <c r="J35" s="2" t="s">
        <v>73</v>
      </c>
      <c r="K35" s="2" t="s">
        <v>71</v>
      </c>
      <c r="L35" s="2">
        <v>64</v>
      </c>
    </row>
    <row r="36" spans="1:12" x14ac:dyDescent="0.25">
      <c r="A36" s="2">
        <v>35</v>
      </c>
      <c r="B36" s="2" t="s">
        <v>51</v>
      </c>
      <c r="C36" s="3">
        <v>195</v>
      </c>
      <c r="D36" s="3" t="s">
        <v>4</v>
      </c>
      <c r="E36" s="3" t="s">
        <v>43</v>
      </c>
      <c r="F36" s="2">
        <v>319</v>
      </c>
      <c r="G36" s="2">
        <v>30</v>
      </c>
      <c r="H36" s="2">
        <v>42.865833333333335</v>
      </c>
      <c r="I36" s="2">
        <v>-71.489444444444445</v>
      </c>
      <c r="J36" s="2" t="s">
        <v>70</v>
      </c>
      <c r="K36" s="2" t="s">
        <v>71</v>
      </c>
      <c r="L36" s="2">
        <v>59</v>
      </c>
    </row>
    <row r="37" spans="1:12" x14ac:dyDescent="0.25">
      <c r="A37" s="2">
        <v>36</v>
      </c>
      <c r="B37" s="2" t="s">
        <v>51</v>
      </c>
      <c r="C37" s="3">
        <v>196</v>
      </c>
      <c r="D37" s="3" t="s">
        <v>4</v>
      </c>
      <c r="E37" s="3" t="s">
        <v>44</v>
      </c>
      <c r="F37" s="2">
        <v>250</v>
      </c>
      <c r="G37" s="2">
        <v>30</v>
      </c>
      <c r="H37" s="2">
        <v>42.455833333333338</v>
      </c>
      <c r="I37" s="2">
        <v>-71.13611111111112</v>
      </c>
      <c r="J37" s="2" t="s">
        <v>61</v>
      </c>
      <c r="K37" s="2" t="s">
        <v>54</v>
      </c>
      <c r="L37" s="2">
        <v>21</v>
      </c>
    </row>
    <row r="38" spans="1:12" x14ac:dyDescent="0.25">
      <c r="A38" s="7">
        <v>37</v>
      </c>
      <c r="B38" s="2" t="s">
        <v>51</v>
      </c>
      <c r="C38" s="3">
        <v>197</v>
      </c>
      <c r="D38" s="3" t="s">
        <v>4</v>
      </c>
      <c r="E38" s="3" t="s">
        <v>45</v>
      </c>
      <c r="F38" s="2">
        <v>348</v>
      </c>
      <c r="G38" s="2">
        <v>30</v>
      </c>
      <c r="H38" s="2">
        <v>41.103333333333332</v>
      </c>
      <c r="I38" s="2">
        <v>-73.437222222222232</v>
      </c>
      <c r="J38" s="2" t="s">
        <v>89</v>
      </c>
      <c r="K38" s="2" t="s">
        <v>78</v>
      </c>
      <c r="L38" s="2">
        <v>115</v>
      </c>
    </row>
    <row r="39" spans="1:12" x14ac:dyDescent="0.25">
      <c r="A39" s="2">
        <v>38</v>
      </c>
      <c r="B39" s="2" t="s">
        <v>51</v>
      </c>
      <c r="C39" s="3">
        <v>199</v>
      </c>
      <c r="D39" s="3" t="s">
        <v>4</v>
      </c>
      <c r="E39" s="3" t="s">
        <v>46</v>
      </c>
      <c r="F39" s="2">
        <v>197</v>
      </c>
      <c r="G39" s="2">
        <v>30</v>
      </c>
      <c r="H39" s="2">
        <v>42.968055555555559</v>
      </c>
      <c r="I39" s="2">
        <v>-71.450833333333335</v>
      </c>
      <c r="J39" s="2" t="s">
        <v>72</v>
      </c>
      <c r="K39" s="2" t="s">
        <v>71</v>
      </c>
      <c r="L39" s="2">
        <v>61</v>
      </c>
    </row>
    <row r="40" spans="1:12" x14ac:dyDescent="0.25">
      <c r="A40" s="2">
        <v>39</v>
      </c>
      <c r="B40" s="2" t="s">
        <v>51</v>
      </c>
      <c r="C40" s="3">
        <v>202</v>
      </c>
      <c r="D40" s="3" t="s">
        <v>4</v>
      </c>
      <c r="E40" s="3" t="s">
        <v>47</v>
      </c>
      <c r="F40" s="2">
        <v>121</v>
      </c>
      <c r="G40" s="2">
        <v>30</v>
      </c>
      <c r="H40" s="2">
        <v>42.358055555555559</v>
      </c>
      <c r="I40" s="2">
        <v>-71.061944444444435</v>
      </c>
      <c r="J40" s="2" t="s">
        <v>62</v>
      </c>
      <c r="K40" s="2" t="s">
        <v>54</v>
      </c>
      <c r="L40" s="2">
        <v>25</v>
      </c>
    </row>
    <row r="41" spans="1:12" x14ac:dyDescent="0.25">
      <c r="A41" s="7">
        <v>40</v>
      </c>
      <c r="B41" s="2" t="s">
        <v>51</v>
      </c>
      <c r="C41" s="3">
        <v>214</v>
      </c>
      <c r="D41" s="3" t="s">
        <v>4</v>
      </c>
      <c r="E41" s="3" t="s">
        <v>39</v>
      </c>
      <c r="F41" s="2">
        <v>417</v>
      </c>
      <c r="G41" s="2">
        <v>30</v>
      </c>
      <c r="H41" s="2">
        <v>41.393888888888888</v>
      </c>
      <c r="I41" s="2">
        <v>-73.448055555555555</v>
      </c>
      <c r="J41" s="2" t="s">
        <v>87</v>
      </c>
      <c r="K41" s="2" t="s">
        <v>78</v>
      </c>
      <c r="L41" s="2">
        <v>110</v>
      </c>
    </row>
    <row r="42" spans="1:12" x14ac:dyDescent="0.25">
      <c r="A42" s="2">
        <v>41</v>
      </c>
      <c r="B42" s="2" t="s">
        <v>51</v>
      </c>
      <c r="C42" s="3">
        <v>219</v>
      </c>
      <c r="D42" s="3" t="s">
        <v>4</v>
      </c>
      <c r="E42" s="3" t="s">
        <v>41</v>
      </c>
      <c r="F42" s="2">
        <v>137</v>
      </c>
      <c r="G42" s="2">
        <v>30</v>
      </c>
      <c r="H42" s="2">
        <v>42.276944444444446</v>
      </c>
      <c r="I42" s="2">
        <v>-71.415833333333339</v>
      </c>
      <c r="J42" s="2" t="s">
        <v>55</v>
      </c>
      <c r="K42" s="2" t="s">
        <v>54</v>
      </c>
      <c r="L42" s="2">
        <v>8</v>
      </c>
    </row>
    <row r="43" spans="1:12" x14ac:dyDescent="0.25">
      <c r="A43" s="2">
        <v>42</v>
      </c>
      <c r="B43" s="2" t="s">
        <v>51</v>
      </c>
      <c r="C43" s="3">
        <v>227</v>
      </c>
      <c r="D43" s="3" t="s">
        <v>4</v>
      </c>
      <c r="E43" s="3" t="s">
        <v>27</v>
      </c>
      <c r="F43" s="2">
        <v>125</v>
      </c>
      <c r="G43" s="2">
        <v>30</v>
      </c>
      <c r="H43" s="2">
        <v>41.281388888888891</v>
      </c>
      <c r="I43" s="2">
        <v>-73.498055555555553</v>
      </c>
      <c r="J43" s="2" t="s">
        <v>90</v>
      </c>
      <c r="K43" s="2" t="s">
        <v>78</v>
      </c>
      <c r="L43" s="2">
        <v>118</v>
      </c>
    </row>
    <row r="44" spans="1:12" x14ac:dyDescent="0.25">
      <c r="A44" s="7">
        <v>43</v>
      </c>
      <c r="B44" s="2" t="s">
        <v>51</v>
      </c>
      <c r="C44" s="3">
        <v>229</v>
      </c>
      <c r="D44" s="3" t="s">
        <v>4</v>
      </c>
      <c r="E44" s="3" t="s">
        <v>33</v>
      </c>
      <c r="F44" s="2">
        <v>180</v>
      </c>
      <c r="G44" s="2">
        <v>30</v>
      </c>
      <c r="H44" s="2">
        <v>42.346111111111114</v>
      </c>
      <c r="I44" s="2">
        <v>-71.540555555555557</v>
      </c>
      <c r="J44" s="2" t="s">
        <v>56</v>
      </c>
      <c r="K44" s="2" t="s">
        <v>54</v>
      </c>
      <c r="L44" s="2">
        <v>10</v>
      </c>
    </row>
    <row r="45" spans="1:12" x14ac:dyDescent="0.25">
      <c r="A45" s="2">
        <v>44</v>
      </c>
      <c r="B45" s="2" t="s">
        <v>51</v>
      </c>
      <c r="C45" s="3">
        <v>232</v>
      </c>
      <c r="D45" s="3" t="s">
        <v>4</v>
      </c>
      <c r="E45" s="3" t="s">
        <v>48</v>
      </c>
      <c r="F45" s="2">
        <v>146</v>
      </c>
      <c r="G45" s="2">
        <v>30</v>
      </c>
      <c r="H45" s="2">
        <v>42.207500000000003</v>
      </c>
      <c r="I45" s="2">
        <v>-70.956111111111113</v>
      </c>
      <c r="J45" s="2" t="s">
        <v>65</v>
      </c>
      <c r="K45" s="2" t="s">
        <v>54</v>
      </c>
      <c r="L45" s="2">
        <v>40</v>
      </c>
    </row>
    <row r="46" spans="1:12" x14ac:dyDescent="0.25">
      <c r="A46" s="2">
        <v>45</v>
      </c>
      <c r="B46" s="2" t="s">
        <v>51</v>
      </c>
      <c r="C46" s="3">
        <v>256</v>
      </c>
      <c r="D46" s="3" t="s">
        <v>4</v>
      </c>
      <c r="E46" s="3" t="s">
        <v>23</v>
      </c>
      <c r="F46" s="2">
        <v>152</v>
      </c>
      <c r="G46" s="2">
        <v>30</v>
      </c>
      <c r="H46" s="2">
        <v>41.099166666666669</v>
      </c>
      <c r="I46" s="2">
        <v>-73.426666666666677</v>
      </c>
      <c r="J46" s="2" t="s">
        <v>89</v>
      </c>
      <c r="K46" s="2" t="s">
        <v>78</v>
      </c>
      <c r="L46" s="2">
        <v>116</v>
      </c>
    </row>
    <row r="47" spans="1:12" x14ac:dyDescent="0.25">
      <c r="A47" s="7">
        <v>46</v>
      </c>
      <c r="B47" s="2" t="s">
        <v>51</v>
      </c>
      <c r="C47" s="3">
        <v>259</v>
      </c>
      <c r="D47" s="3" t="s">
        <v>4</v>
      </c>
      <c r="E47" s="3" t="s">
        <v>49</v>
      </c>
      <c r="F47" s="2">
        <v>131</v>
      </c>
      <c r="G47" s="2">
        <v>30</v>
      </c>
      <c r="H47" s="2">
        <v>41.661388888888887</v>
      </c>
      <c r="I47" s="2">
        <v>-71.012222222222221</v>
      </c>
      <c r="J47" s="2" t="s">
        <v>68</v>
      </c>
      <c r="K47" s="2" t="s">
        <v>54</v>
      </c>
      <c r="L47" s="2">
        <v>52</v>
      </c>
    </row>
  </sheetData>
  <conditionalFormatting sqref="H2:I2 L2">
    <cfRule type="duplicateValues" dxfId="8" priority="7"/>
  </conditionalFormatting>
  <conditionalFormatting sqref="E2">
    <cfRule type="duplicateValues" dxfId="7" priority="8"/>
  </conditionalFormatting>
  <conditionalFormatting sqref="L2">
    <cfRule type="duplicateValues" dxfId="6" priority="9"/>
    <cfRule type="duplicateValues" dxfId="5" priority="10"/>
  </conditionalFormatting>
  <conditionalFormatting sqref="H1:I1 L1">
    <cfRule type="duplicateValues" dxfId="4" priority="6"/>
  </conditionalFormatting>
  <conditionalFormatting sqref="H1:I1">
    <cfRule type="duplicateValues" dxfId="3" priority="5"/>
  </conditionalFormatting>
  <conditionalFormatting sqref="E3:E47">
    <cfRule type="duplicateValues" dxfId="2" priority="28"/>
  </conditionalFormatting>
  <conditionalFormatting sqref="A1">
    <cfRule type="duplicateValues" dxfId="1" priority="2"/>
  </conditionalFormatting>
  <conditionalFormatting sqref="A1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6833C6-26C0-4BE8-9116-9957E88673B5}">
  <dimension ref="A1:G96"/>
  <sheetViews>
    <sheetView tabSelected="1" topLeftCell="A80" workbookViewId="0">
      <selection activeCell="G95" sqref="G95"/>
    </sheetView>
  </sheetViews>
  <sheetFormatPr defaultRowHeight="15.75" x14ac:dyDescent="0.25"/>
  <cols>
    <col min="1" max="1" width="9" style="2"/>
    <col min="2" max="2" width="15.5" style="2" customWidth="1"/>
    <col min="3" max="3" width="9" style="2"/>
    <col min="4" max="4" width="12.375" style="2" bestFit="1" customWidth="1"/>
    <col min="5" max="16384" width="9" style="2"/>
  </cols>
  <sheetData>
    <row r="1" spans="1:7" ht="17.25" x14ac:dyDescent="0.3">
      <c r="A1" s="12" t="s">
        <v>97</v>
      </c>
      <c r="B1" s="14"/>
      <c r="C1" s="14"/>
      <c r="D1" s="14"/>
      <c r="E1" s="14"/>
      <c r="F1" s="14"/>
      <c r="G1" s="15"/>
    </row>
    <row r="2" spans="1:7" ht="31.5" x14ac:dyDescent="0.25">
      <c r="A2" s="14" t="s">
        <v>98</v>
      </c>
      <c r="B2" s="14" t="s">
        <v>99</v>
      </c>
      <c r="C2" s="14" t="s">
        <v>100</v>
      </c>
      <c r="D2" s="14" t="s">
        <v>101</v>
      </c>
      <c r="E2" s="14" t="s">
        <v>102</v>
      </c>
      <c r="F2" s="14" t="s">
        <v>103</v>
      </c>
      <c r="G2" s="14" t="s">
        <v>113</v>
      </c>
    </row>
    <row r="3" spans="1:7" x14ac:dyDescent="0.25">
      <c r="A3" s="13">
        <v>1</v>
      </c>
      <c r="B3" s="15" t="str">
        <f>VLOOKUP(A3,thursdaydeliveries!$A$2:$L$47,10,0)</f>
        <v>Wilmington</v>
      </c>
      <c r="C3" s="13" t="s">
        <v>104</v>
      </c>
      <c r="D3" s="17"/>
      <c r="E3" s="17">
        <v>7.51</v>
      </c>
      <c r="F3" s="15">
        <f>VLOOKUP(A3,thursdaydeliveries!$A$2:$L$47,6,0)</f>
        <v>0</v>
      </c>
      <c r="G3" s="15">
        <v>6</v>
      </c>
    </row>
    <row r="4" spans="1:7" x14ac:dyDescent="0.25">
      <c r="A4" s="13">
        <v>2</v>
      </c>
      <c r="B4" s="15" t="str">
        <f>VLOOKUP(A4,thursdaydeliveries!$A$2:$L$47,10,0)</f>
        <v>Reading</v>
      </c>
      <c r="C4" s="13" t="s">
        <v>104</v>
      </c>
      <c r="D4" s="17">
        <v>8</v>
      </c>
      <c r="E4" s="17">
        <v>8.3000000000000007</v>
      </c>
      <c r="F4" s="15">
        <f>VLOOKUP(A4,thursdaydeliveries!$A$2:$L$47,6,0)</f>
        <v>206</v>
      </c>
      <c r="G4" s="15">
        <v>20</v>
      </c>
    </row>
    <row r="5" spans="1:7" x14ac:dyDescent="0.25">
      <c r="A5" s="13">
        <v>11</v>
      </c>
      <c r="B5" s="15" t="str">
        <f>VLOOKUP(A5,thursdaydeliveries!$A$2:$L$47,10,0)</f>
        <v>Weston</v>
      </c>
      <c r="C5" s="13" t="s">
        <v>104</v>
      </c>
      <c r="D5" s="17">
        <v>9</v>
      </c>
      <c r="E5" s="17">
        <v>9.3000000000000007</v>
      </c>
      <c r="F5" s="15">
        <f>VLOOKUP(A5,thursdaydeliveries!$A$2:$L$47,6,0)</f>
        <v>582</v>
      </c>
      <c r="G5" s="15">
        <v>66</v>
      </c>
    </row>
    <row r="6" spans="1:7" x14ac:dyDescent="0.25">
      <c r="A6" s="13">
        <v>46</v>
      </c>
      <c r="B6" s="15" t="str">
        <f>VLOOKUP(A6,thursdaydeliveries!$A$2:$L$47,10,0)</f>
        <v>North Dartmouth</v>
      </c>
      <c r="C6" s="13" t="s">
        <v>104</v>
      </c>
      <c r="D6" s="17">
        <v>11.09</v>
      </c>
      <c r="E6" s="17">
        <v>11.39</v>
      </c>
      <c r="F6" s="15">
        <f>VLOOKUP(A6,thursdaydeliveries!$A$2:$L$47,6,0)</f>
        <v>131</v>
      </c>
      <c r="G6" s="15">
        <v>55</v>
      </c>
    </row>
    <row r="7" spans="1:7" x14ac:dyDescent="0.25">
      <c r="A7" s="13">
        <v>44</v>
      </c>
      <c r="B7" s="15" t="str">
        <f>VLOOKUP(A7,thursdaydeliveries!$A$2:$L$47,10,0)</f>
        <v>Weymouth</v>
      </c>
      <c r="C7" s="13" t="s">
        <v>104</v>
      </c>
      <c r="D7" s="17">
        <v>1.02</v>
      </c>
      <c r="E7" s="17">
        <v>1.32</v>
      </c>
      <c r="F7" s="15">
        <f>VLOOKUP(A7,thursdaydeliveries!$A$2:$L$47,6,0)</f>
        <v>146</v>
      </c>
      <c r="G7" s="15">
        <v>16</v>
      </c>
    </row>
    <row r="8" spans="1:7" x14ac:dyDescent="0.25">
      <c r="A8" s="13">
        <v>28</v>
      </c>
      <c r="B8" s="15" t="str">
        <f>VLOOKUP(A8,thursdaydeliveries!$A$2:$L$47,10,0)</f>
        <v>Boston</v>
      </c>
      <c r="C8" s="13" t="s">
        <v>104</v>
      </c>
      <c r="D8" s="17">
        <v>1.56</v>
      </c>
      <c r="E8" s="17">
        <v>2.2599999999999998</v>
      </c>
      <c r="F8" s="15">
        <f>VLOOKUP(A8,thursdaydeliveries!$A$2:$L$47,6,0)</f>
        <v>281</v>
      </c>
      <c r="G8" s="15">
        <v>1</v>
      </c>
    </row>
    <row r="9" spans="1:7" x14ac:dyDescent="0.25">
      <c r="A9" s="13">
        <v>32</v>
      </c>
      <c r="B9" s="15" t="str">
        <f>VLOOKUP(A9,thursdaydeliveries!$A$2:$L$47,10,0)</f>
        <v>Boston</v>
      </c>
      <c r="C9" s="13" t="s">
        <v>104</v>
      </c>
      <c r="D9" s="17">
        <v>2.2799999999999998</v>
      </c>
      <c r="E9" s="17">
        <v>2.58</v>
      </c>
      <c r="F9" s="15">
        <f>VLOOKUP(A9,thursdaydeliveries!$A$2:$L$47,6,0)</f>
        <v>272</v>
      </c>
      <c r="G9" s="15">
        <v>17</v>
      </c>
    </row>
    <row r="10" spans="1:7" x14ac:dyDescent="0.25">
      <c r="A10" s="13">
        <v>39</v>
      </c>
      <c r="B10" s="15" t="str">
        <f>VLOOKUP(A10,thursdaydeliveries!$A$2:$L$47,10,0)</f>
        <v>Boston</v>
      </c>
      <c r="C10" s="13" t="s">
        <v>104</v>
      </c>
      <c r="D10" s="17">
        <v>3.25</v>
      </c>
      <c r="E10" s="17">
        <v>3.55</v>
      </c>
      <c r="F10" s="15">
        <f>VLOOKUP(A10,thursdaydeliveries!$A$2:$L$47,6,0)</f>
        <v>121</v>
      </c>
      <c r="G10" s="15">
        <v>18</v>
      </c>
    </row>
    <row r="11" spans="1:7" x14ac:dyDescent="0.25">
      <c r="A11" s="13">
        <v>10</v>
      </c>
      <c r="B11" s="15" t="str">
        <f>VLOOKUP(A11,thursdaydeliveries!$A$2:$L$47,10,0)</f>
        <v>Boston</v>
      </c>
      <c r="C11" s="13" t="s">
        <v>104</v>
      </c>
      <c r="D11" s="17">
        <v>3.57</v>
      </c>
      <c r="E11" s="17">
        <v>4.2699999999999996</v>
      </c>
      <c r="F11" s="15">
        <f>VLOOKUP(A11,thursdaydeliveries!$A$2:$L$47,6,0)</f>
        <v>461</v>
      </c>
      <c r="G11" s="15">
        <v>1</v>
      </c>
    </row>
    <row r="12" spans="1:7" x14ac:dyDescent="0.25">
      <c r="A12" s="13">
        <v>19</v>
      </c>
      <c r="B12" s="15" t="str">
        <f>VLOOKUP(A12,thursdaydeliveries!$A$2:$L$47,10,0)</f>
        <v>Boston</v>
      </c>
      <c r="C12" s="13" t="s">
        <v>104</v>
      </c>
      <c r="D12" s="17">
        <v>4.54</v>
      </c>
      <c r="E12" s="17">
        <v>5.24</v>
      </c>
      <c r="F12" s="15">
        <f>VLOOKUP(A12,thursdaydeliveries!$A$2:$L$47,6,0)</f>
        <v>480</v>
      </c>
      <c r="G12" s="15">
        <v>18</v>
      </c>
    </row>
    <row r="13" spans="1:7" x14ac:dyDescent="0.25">
      <c r="A13" s="15">
        <v>1</v>
      </c>
      <c r="B13" s="15" t="str">
        <f>VLOOKUP(A13,thursdaydeliveries!$A$2:$L$47,10,0)</f>
        <v>Wilmington</v>
      </c>
      <c r="C13" s="13" t="s">
        <v>104</v>
      </c>
      <c r="D13" s="17">
        <v>5.51</v>
      </c>
      <c r="E13" s="17"/>
      <c r="F13" s="15">
        <f>VLOOKUP(A13,thursdaydeliveries!$A$2:$L$47,6,0)</f>
        <v>0</v>
      </c>
      <c r="G13" s="15" t="s">
        <v>115</v>
      </c>
    </row>
    <row r="14" spans="1:7" x14ac:dyDescent="0.25">
      <c r="A14" s="15"/>
      <c r="B14" s="15"/>
      <c r="C14" s="15"/>
      <c r="D14" s="15"/>
      <c r="E14" s="15" t="s">
        <v>111</v>
      </c>
      <c r="F14" s="15">
        <f>SUM(F3:F13)</f>
        <v>2680</v>
      </c>
      <c r="G14" s="15">
        <f>SUM(G3:G12)</f>
        <v>218</v>
      </c>
    </row>
    <row r="15" spans="1:7" x14ac:dyDescent="0.25">
      <c r="A15" s="16" t="s">
        <v>114</v>
      </c>
      <c r="B15" s="18"/>
      <c r="C15" s="18" t="s">
        <v>116</v>
      </c>
      <c r="D15" s="18"/>
      <c r="E15" s="18"/>
      <c r="F15" s="18"/>
    </row>
    <row r="17" spans="1:7" ht="17.25" x14ac:dyDescent="0.3">
      <c r="A17" s="12" t="s">
        <v>105</v>
      </c>
      <c r="B17" s="14"/>
      <c r="C17" s="14"/>
      <c r="D17" s="14"/>
      <c r="E17" s="14"/>
      <c r="F17" s="14"/>
      <c r="G17" s="15"/>
    </row>
    <row r="18" spans="1:7" ht="31.5" x14ac:dyDescent="0.25">
      <c r="A18" s="14" t="s">
        <v>98</v>
      </c>
      <c r="B18" s="14" t="s">
        <v>99</v>
      </c>
      <c r="C18" s="14" t="s">
        <v>100</v>
      </c>
      <c r="D18" s="14" t="s">
        <v>101</v>
      </c>
      <c r="E18" s="14" t="s">
        <v>102</v>
      </c>
      <c r="F18" s="14" t="s">
        <v>103</v>
      </c>
      <c r="G18" s="14" t="s">
        <v>113</v>
      </c>
    </row>
    <row r="19" spans="1:7" x14ac:dyDescent="0.25">
      <c r="A19" s="13">
        <v>1</v>
      </c>
      <c r="B19" s="15" t="str">
        <f>VLOOKUP(A19,thursdaydeliveries!$A$2:$L$47,10,0)</f>
        <v>Wilmington</v>
      </c>
      <c r="C19" s="13" t="s">
        <v>104</v>
      </c>
      <c r="D19" s="17"/>
      <c r="E19" s="17">
        <v>7.48</v>
      </c>
      <c r="F19" s="15">
        <f>VLOOKUP(A19,thursdaydeliveries!$A$2:$L$47,6,0)</f>
        <v>0</v>
      </c>
      <c r="G19" s="15">
        <v>8</v>
      </c>
    </row>
    <row r="20" spans="1:7" x14ac:dyDescent="0.25">
      <c r="A20" s="13">
        <v>3</v>
      </c>
      <c r="B20" s="15" t="str">
        <f>VLOOKUP(A20,thursdaydeliveries!$A$2:$L$47,10,0)</f>
        <v>Billerica</v>
      </c>
      <c r="C20" s="13" t="s">
        <v>104</v>
      </c>
      <c r="D20" s="17">
        <v>8</v>
      </c>
      <c r="E20" s="17">
        <v>8.42</v>
      </c>
      <c r="F20" s="15">
        <f>VLOOKUP(A20,thursdaydeliveries!$A$2:$L$47,6,0)</f>
        <v>1396</v>
      </c>
      <c r="G20" s="15">
        <v>15</v>
      </c>
    </row>
    <row r="21" spans="1:7" x14ac:dyDescent="0.25">
      <c r="A21" s="13">
        <v>20</v>
      </c>
      <c r="B21" s="15" t="str">
        <f>VLOOKUP(A21,thursdaydeliveries!$A$2:$L$47,10,0)</f>
        <v>Westford</v>
      </c>
      <c r="C21" s="13" t="s">
        <v>104</v>
      </c>
      <c r="D21" s="17">
        <v>9.0500000000000007</v>
      </c>
      <c r="E21" s="17">
        <v>9.35</v>
      </c>
      <c r="F21" s="15">
        <f>VLOOKUP(A21,thursdaydeliveries!$A$2:$L$47,6,0)</f>
        <v>163</v>
      </c>
      <c r="G21" s="15">
        <v>23</v>
      </c>
    </row>
    <row r="22" spans="1:7" x14ac:dyDescent="0.25">
      <c r="A22" s="13">
        <v>35</v>
      </c>
      <c r="B22" s="15" t="str">
        <f>VLOOKUP(A22,thursdaydeliveries!$A$2:$L$47,10,0)</f>
        <v>Merrimack</v>
      </c>
      <c r="C22" s="13" t="s">
        <v>104</v>
      </c>
      <c r="D22" s="17">
        <v>10.1</v>
      </c>
      <c r="E22" s="17">
        <v>10.4</v>
      </c>
      <c r="F22" s="15">
        <f>VLOOKUP(A22,thursdaydeliveries!$A$2:$L$47,6,0)</f>
        <v>319</v>
      </c>
      <c r="G22" s="15">
        <v>12</v>
      </c>
    </row>
    <row r="23" spans="1:7" x14ac:dyDescent="0.25">
      <c r="A23" s="13">
        <v>38</v>
      </c>
      <c r="B23" s="15" t="str">
        <f>VLOOKUP(A23,thursdaydeliveries!$A$2:$L$47,10,0)</f>
        <v>Manchester</v>
      </c>
      <c r="C23" s="13" t="s">
        <v>104</v>
      </c>
      <c r="D23" s="17">
        <v>10.58</v>
      </c>
      <c r="E23" s="17">
        <v>11.28</v>
      </c>
      <c r="F23" s="15">
        <f>VLOOKUP(A23,thursdaydeliveries!$A$2:$L$47,6,0)</f>
        <v>197</v>
      </c>
      <c r="G23" s="15">
        <v>3</v>
      </c>
    </row>
    <row r="24" spans="1:7" x14ac:dyDescent="0.25">
      <c r="A24" s="13">
        <v>7</v>
      </c>
      <c r="B24" s="15" t="str">
        <f>VLOOKUP(A24,thursdaydeliveries!$A$2:$L$47,10,0)</f>
        <v>Manchester</v>
      </c>
      <c r="C24" s="13" t="s">
        <v>104</v>
      </c>
      <c r="D24" s="17">
        <v>11.33</v>
      </c>
      <c r="E24" s="17">
        <v>12.03</v>
      </c>
      <c r="F24" s="15">
        <f>VLOOKUP(A24,thursdaydeliveries!$A$2:$L$47,6,0)</f>
        <v>94</v>
      </c>
      <c r="G24" s="15">
        <v>81</v>
      </c>
    </row>
    <row r="25" spans="1:7" x14ac:dyDescent="0.25">
      <c r="A25" s="13">
        <v>34</v>
      </c>
      <c r="B25" s="15" t="str">
        <f>VLOOKUP(A25,thursdaydeliveries!$A$2:$L$47,10,0)</f>
        <v>Hanover</v>
      </c>
      <c r="C25" s="13" t="s">
        <v>104</v>
      </c>
      <c r="D25" s="17">
        <v>2.0499999999999998</v>
      </c>
      <c r="E25" s="17">
        <v>2.35</v>
      </c>
      <c r="F25" s="15">
        <f>VLOOKUP(A25,thursdaydeliveries!$A$2:$L$47,6,0)</f>
        <v>305</v>
      </c>
      <c r="G25" s="15">
        <v>15</v>
      </c>
    </row>
    <row r="26" spans="1:7" x14ac:dyDescent="0.25">
      <c r="A26" s="13">
        <v>14</v>
      </c>
      <c r="B26" s="15" t="str">
        <f>VLOOKUP(A26,thursdaydeliveries!$A$2:$L$47,10,0)</f>
        <v>Lebanon</v>
      </c>
      <c r="C26" s="13" t="s">
        <v>104</v>
      </c>
      <c r="D26" s="17">
        <v>2.58</v>
      </c>
      <c r="E26" s="17">
        <v>3.28</v>
      </c>
      <c r="F26" s="15">
        <f>VLOOKUP(A26,thursdaydeliveries!$A$2:$L$47,6,0)</f>
        <v>193</v>
      </c>
      <c r="G26" s="15">
        <v>74</v>
      </c>
    </row>
    <row r="27" spans="1:7" x14ac:dyDescent="0.25">
      <c r="A27" s="13">
        <v>26</v>
      </c>
      <c r="B27" s="15" t="str">
        <f>VLOOKUP(A27,thursdaydeliveries!$A$2:$L$47,10,0)</f>
        <v>Manchester</v>
      </c>
      <c r="C27" s="13" t="s">
        <v>104</v>
      </c>
      <c r="D27" s="17">
        <v>5.19</v>
      </c>
      <c r="E27" s="17">
        <v>5.49</v>
      </c>
      <c r="F27" s="15">
        <f>VLOOKUP(A27,thursdaydeliveries!$A$2:$L$47,6,0)</f>
        <v>257</v>
      </c>
      <c r="G27" s="15">
        <v>36</v>
      </c>
    </row>
    <row r="28" spans="1:7" x14ac:dyDescent="0.25">
      <c r="A28" s="15">
        <v>1</v>
      </c>
      <c r="B28" s="15" t="str">
        <f>VLOOKUP(A28,thursdaydeliveries!$A$2:$L$47,10,0)</f>
        <v>Wilmington</v>
      </c>
      <c r="C28" s="13" t="s">
        <v>104</v>
      </c>
      <c r="D28" s="17">
        <v>6.43</v>
      </c>
      <c r="E28" s="17"/>
      <c r="F28" s="15">
        <f>VLOOKUP(A28,thursdaydeliveries!$A$2:$L$47,6,0)</f>
        <v>0</v>
      </c>
      <c r="G28" s="15" t="s">
        <v>115</v>
      </c>
    </row>
    <row r="29" spans="1:7" x14ac:dyDescent="0.25">
      <c r="A29" s="15"/>
      <c r="B29" s="15"/>
      <c r="C29" s="15"/>
      <c r="D29" s="15"/>
      <c r="E29" s="15" t="s">
        <v>111</v>
      </c>
      <c r="F29" s="15">
        <f>SUM(F19:F28)</f>
        <v>2924</v>
      </c>
      <c r="G29" s="15">
        <f>SUM(G19:G27)</f>
        <v>267</v>
      </c>
    </row>
    <row r="30" spans="1:7" x14ac:dyDescent="0.25">
      <c r="A30" s="16" t="s">
        <v>114</v>
      </c>
      <c r="B30" s="18"/>
      <c r="C30" s="18" t="s">
        <v>117</v>
      </c>
      <c r="D30" s="18"/>
      <c r="E30" s="18"/>
      <c r="F30" s="18"/>
    </row>
    <row r="32" spans="1:7" ht="17.25" x14ac:dyDescent="0.3">
      <c r="A32" s="12" t="s">
        <v>106</v>
      </c>
      <c r="B32" s="14"/>
      <c r="C32" s="14"/>
      <c r="D32" s="14"/>
      <c r="E32" s="14"/>
      <c r="F32" s="14"/>
      <c r="G32" s="15"/>
    </row>
    <row r="33" spans="1:7" ht="31.5" x14ac:dyDescent="0.25">
      <c r="A33" s="14" t="s">
        <v>98</v>
      </c>
      <c r="B33" s="14" t="s">
        <v>99</v>
      </c>
      <c r="C33" s="14" t="s">
        <v>100</v>
      </c>
      <c r="D33" s="14" t="s">
        <v>101</v>
      </c>
      <c r="E33" s="14" t="s">
        <v>102</v>
      </c>
      <c r="F33" s="14" t="s">
        <v>103</v>
      </c>
      <c r="G33" s="14" t="s">
        <v>113</v>
      </c>
    </row>
    <row r="34" spans="1:7" x14ac:dyDescent="0.25">
      <c r="A34" s="13">
        <v>1</v>
      </c>
      <c r="B34" s="15" t="str">
        <f>VLOOKUP(A34,thursdaydeliveries!$A$2:$L$47,10,0)</f>
        <v>Wilmington</v>
      </c>
      <c r="C34" s="13" t="s">
        <v>104</v>
      </c>
      <c r="D34" s="17"/>
      <c r="E34" s="17">
        <v>7.31</v>
      </c>
      <c r="F34" s="15">
        <f>VLOOKUP(A34,thursdaydeliveries!$A$2:$L$47,6,0)</f>
        <v>0</v>
      </c>
      <c r="G34" s="15">
        <v>19</v>
      </c>
    </row>
    <row r="35" spans="1:7" x14ac:dyDescent="0.25">
      <c r="A35" s="13">
        <v>4</v>
      </c>
      <c r="B35" s="15" t="str">
        <f>VLOOKUP(A35,thursdaydeliveries!$A$2:$L$47,10,0)</f>
        <v>Waltham</v>
      </c>
      <c r="C35" s="13" t="s">
        <v>104</v>
      </c>
      <c r="D35" s="17">
        <v>8</v>
      </c>
      <c r="E35" s="17">
        <v>9.19</v>
      </c>
      <c r="F35" s="15">
        <f>VLOOKUP(A35,thursdaydeliveries!$A$2:$L$47,6,0)</f>
        <v>2614</v>
      </c>
      <c r="G35" s="15">
        <v>115</v>
      </c>
    </row>
    <row r="36" spans="1:7" x14ac:dyDescent="0.25">
      <c r="A36" s="13">
        <v>8</v>
      </c>
      <c r="B36" s="15" t="str">
        <f>VLOOKUP(A36,thursdaydeliveries!$A$2:$L$47,10,0)</f>
        <v>Wallingford</v>
      </c>
      <c r="C36" s="13" t="s">
        <v>104</v>
      </c>
      <c r="D36" s="17">
        <v>12.12</v>
      </c>
      <c r="E36" s="17">
        <v>12.42</v>
      </c>
      <c r="F36" s="15">
        <f>VLOOKUP(A36,thursdaydeliveries!$A$2:$L$47,6,0)</f>
        <v>103</v>
      </c>
      <c r="G36" s="15">
        <v>15</v>
      </c>
    </row>
    <row r="37" spans="1:7" x14ac:dyDescent="0.25">
      <c r="A37" s="13">
        <v>9</v>
      </c>
      <c r="B37" s="15" t="str">
        <f>VLOOKUP(A37,thursdaydeliveries!$A$2:$L$47,10,0)</f>
        <v>New Haven</v>
      </c>
      <c r="C37" s="13" t="s">
        <v>104</v>
      </c>
      <c r="D37" s="17">
        <v>1.05</v>
      </c>
      <c r="E37" s="17">
        <v>1.35</v>
      </c>
      <c r="F37" s="15">
        <f>VLOOKUP(A37,thursdaydeliveries!$A$2:$L$47,6,0)</f>
        <v>112</v>
      </c>
      <c r="G37" s="15">
        <v>148</v>
      </c>
    </row>
    <row r="38" spans="1:7" x14ac:dyDescent="0.25">
      <c r="A38" s="15">
        <v>1</v>
      </c>
      <c r="B38" s="15" t="str">
        <f>VLOOKUP(A38,thursdaydeliveries!$A$2:$L$47,10,0)</f>
        <v>Wilmington</v>
      </c>
      <c r="C38" s="13" t="s">
        <v>104</v>
      </c>
      <c r="D38" s="17">
        <v>5.17</v>
      </c>
      <c r="E38" s="17"/>
      <c r="F38" s="15">
        <f>VLOOKUP(A38,thursdaydeliveries!$A$2:$L$47,6,0)</f>
        <v>0</v>
      </c>
      <c r="G38" s="15" t="s">
        <v>115</v>
      </c>
    </row>
    <row r="39" spans="1:7" x14ac:dyDescent="0.25">
      <c r="A39" s="15"/>
      <c r="B39" s="15"/>
      <c r="C39" s="15"/>
      <c r="D39" s="15"/>
      <c r="E39" s="15" t="s">
        <v>111</v>
      </c>
      <c r="F39" s="15">
        <f>SUM(F34:F38)</f>
        <v>2829</v>
      </c>
      <c r="G39" s="15">
        <f>SUM(G34:G37)</f>
        <v>297</v>
      </c>
    </row>
    <row r="40" spans="1:7" x14ac:dyDescent="0.25">
      <c r="A40" s="16" t="s">
        <v>114</v>
      </c>
      <c r="B40" s="18"/>
      <c r="C40" s="18" t="s">
        <v>118</v>
      </c>
      <c r="D40" s="18"/>
      <c r="E40" s="18"/>
      <c r="F40" s="18"/>
    </row>
    <row r="42" spans="1:7" ht="17.25" x14ac:dyDescent="0.3">
      <c r="A42" s="12" t="s">
        <v>107</v>
      </c>
      <c r="B42" s="14"/>
      <c r="C42" s="14"/>
      <c r="D42" s="14"/>
      <c r="E42" s="14"/>
      <c r="F42" s="14"/>
      <c r="G42" s="15"/>
    </row>
    <row r="43" spans="1:7" ht="31.5" x14ac:dyDescent="0.25">
      <c r="A43" s="14" t="s">
        <v>98</v>
      </c>
      <c r="B43" s="14" t="s">
        <v>99</v>
      </c>
      <c r="C43" s="14" t="s">
        <v>100</v>
      </c>
      <c r="D43" s="14" t="s">
        <v>101</v>
      </c>
      <c r="E43" s="14" t="s">
        <v>102</v>
      </c>
      <c r="F43" s="14" t="s">
        <v>103</v>
      </c>
      <c r="G43" s="14" t="s">
        <v>113</v>
      </c>
    </row>
    <row r="44" spans="1:7" x14ac:dyDescent="0.25">
      <c r="A44" s="13">
        <v>1</v>
      </c>
      <c r="B44" s="15" t="str">
        <f>VLOOKUP(A44,thursdaydeliveries!$A$2:$L$47,10,0)</f>
        <v>Wilmington</v>
      </c>
      <c r="C44" s="13" t="s">
        <v>104</v>
      </c>
      <c r="D44" s="17"/>
      <c r="E44" s="17">
        <v>5.13</v>
      </c>
      <c r="F44" s="15">
        <f>VLOOKUP(A44,thursdaydeliveries!$A$2:$L$47,6,0)</f>
        <v>0</v>
      </c>
      <c r="G44" s="15">
        <v>111</v>
      </c>
    </row>
    <row r="45" spans="1:7" x14ac:dyDescent="0.25">
      <c r="A45" s="13">
        <v>6</v>
      </c>
      <c r="B45" s="15" t="str">
        <f>VLOOKUP(A45,thursdaydeliveries!$A$2:$L$47,10,0)</f>
        <v>Hartford</v>
      </c>
      <c r="C45" s="13" t="s">
        <v>104</v>
      </c>
      <c r="D45" s="17">
        <v>8</v>
      </c>
      <c r="E45" s="17">
        <v>8.3000000000000007</v>
      </c>
      <c r="F45" s="15">
        <f>VLOOKUP(A45,thursdaydeliveries!$A$2:$L$47,6,0)</f>
        <v>102</v>
      </c>
      <c r="G45" s="15">
        <v>2</v>
      </c>
    </row>
    <row r="46" spans="1:7" x14ac:dyDescent="0.25">
      <c r="A46" s="13">
        <v>23</v>
      </c>
      <c r="B46" s="15" t="str">
        <f>VLOOKUP(A46,thursdaydeliveries!$A$2:$L$47,10,0)</f>
        <v>Hartford</v>
      </c>
      <c r="C46" s="13" t="s">
        <v>104</v>
      </c>
      <c r="D46" s="17">
        <v>8.33</v>
      </c>
      <c r="E46" s="17">
        <v>9.0299999999999994</v>
      </c>
      <c r="F46" s="15">
        <f>VLOOKUP(A46,thursdaydeliveries!$A$2:$L$47,6,0)</f>
        <v>127</v>
      </c>
      <c r="G46" s="15">
        <v>36</v>
      </c>
    </row>
    <row r="47" spans="1:7" x14ac:dyDescent="0.25">
      <c r="A47" s="13">
        <v>21</v>
      </c>
      <c r="B47" s="15" t="str">
        <f>VLOOKUP(A47,thursdaydeliveries!$A$2:$L$47,10,0)</f>
        <v>Bethany</v>
      </c>
      <c r="C47" s="13" t="s">
        <v>104</v>
      </c>
      <c r="D47" s="17">
        <v>9.57</v>
      </c>
      <c r="E47" s="17">
        <v>10.27</v>
      </c>
      <c r="F47" s="15">
        <f>VLOOKUP(A47,thursdaydeliveries!$A$2:$L$47,6,0)</f>
        <v>138</v>
      </c>
      <c r="G47" s="15">
        <v>16</v>
      </c>
    </row>
    <row r="48" spans="1:7" x14ac:dyDescent="0.25">
      <c r="A48" s="13">
        <v>25</v>
      </c>
      <c r="B48" s="15" t="str">
        <f>VLOOKUP(A48,thursdaydeliveries!$A$2:$L$47,10,0)</f>
        <v>Meriden</v>
      </c>
      <c r="C48" s="13" t="s">
        <v>104</v>
      </c>
      <c r="D48" s="17">
        <v>10.51</v>
      </c>
      <c r="E48" s="17">
        <v>11.21</v>
      </c>
      <c r="F48" s="15">
        <f>VLOOKUP(A48,thursdaydeliveries!$A$2:$L$47,6,0)</f>
        <v>225</v>
      </c>
      <c r="G48" s="15">
        <v>131</v>
      </c>
    </row>
    <row r="49" spans="1:7" x14ac:dyDescent="0.25">
      <c r="A49" s="15">
        <v>1</v>
      </c>
      <c r="B49" s="15" t="str">
        <f>VLOOKUP(A49,thursdaydeliveries!$A$2:$L$47,10,0)</f>
        <v>Wilmington</v>
      </c>
      <c r="C49" s="13" t="s">
        <v>104</v>
      </c>
      <c r="D49" s="17">
        <v>2.38</v>
      </c>
      <c r="E49" s="17"/>
      <c r="F49" s="15">
        <f>VLOOKUP(A49,thursdaydeliveries!$A$2:$L$47,6,0)</f>
        <v>0</v>
      </c>
      <c r="G49" s="15" t="s">
        <v>115</v>
      </c>
    </row>
    <row r="50" spans="1:7" x14ac:dyDescent="0.25">
      <c r="A50" s="15"/>
      <c r="B50" s="15"/>
      <c r="C50" s="15"/>
      <c r="D50" s="15"/>
      <c r="E50" s="15" t="s">
        <v>111</v>
      </c>
      <c r="F50" s="15">
        <f>SUM(F44:F49)</f>
        <v>592</v>
      </c>
      <c r="G50" s="15">
        <f>SUM(G44:G48)</f>
        <v>296</v>
      </c>
    </row>
    <row r="51" spans="1:7" x14ac:dyDescent="0.25">
      <c r="A51" s="16" t="s">
        <v>114</v>
      </c>
      <c r="B51" s="18"/>
      <c r="C51" s="18" t="s">
        <v>119</v>
      </c>
      <c r="D51" s="18"/>
      <c r="E51" s="18"/>
      <c r="F51" s="18"/>
    </row>
    <row r="53" spans="1:7" ht="17.25" x14ac:dyDescent="0.3">
      <c r="A53" s="12" t="s">
        <v>108</v>
      </c>
      <c r="B53" s="14"/>
      <c r="C53" s="14"/>
      <c r="D53" s="14"/>
      <c r="E53" s="14"/>
      <c r="F53" s="14"/>
      <c r="G53" s="15"/>
    </row>
    <row r="54" spans="1:7" ht="31.5" x14ac:dyDescent="0.25">
      <c r="A54" s="14" t="s">
        <v>98</v>
      </c>
      <c r="B54" s="14" t="s">
        <v>99</v>
      </c>
      <c r="C54" s="14" t="s">
        <v>100</v>
      </c>
      <c r="D54" s="14" t="s">
        <v>101</v>
      </c>
      <c r="E54" s="14" t="s">
        <v>102</v>
      </c>
      <c r="F54" s="14" t="s">
        <v>103</v>
      </c>
      <c r="G54" s="14" t="s">
        <v>113</v>
      </c>
    </row>
    <row r="55" spans="1:7" x14ac:dyDescent="0.25">
      <c r="A55" s="13">
        <v>1</v>
      </c>
      <c r="B55" s="15" t="str">
        <f>VLOOKUP(A55,thursdaydeliveries!$A$2:$L$47,10,0)</f>
        <v>Wilmington</v>
      </c>
      <c r="C55" s="13" t="s">
        <v>104</v>
      </c>
      <c r="D55" s="17"/>
      <c r="E55" s="17">
        <v>7.13</v>
      </c>
      <c r="F55" s="15">
        <f>VLOOKUP(A55,thursdaydeliveries!$A$2:$L$47,6,0)</f>
        <v>0</v>
      </c>
      <c r="G55" s="15">
        <v>31</v>
      </c>
    </row>
    <row r="56" spans="1:7" x14ac:dyDescent="0.25">
      <c r="A56" s="13">
        <v>41</v>
      </c>
      <c r="B56" s="15" t="str">
        <f>VLOOKUP(A56,thursdaydeliveries!$A$2:$L$47,10,0)</f>
        <v>Framingham</v>
      </c>
      <c r="C56" s="13" t="s">
        <v>104</v>
      </c>
      <c r="D56" s="17">
        <v>8</v>
      </c>
      <c r="E56" s="17">
        <v>8.3000000000000007</v>
      </c>
      <c r="F56" s="15">
        <f>VLOOKUP(A56,thursdaydeliveries!$A$2:$L$47,6,0)</f>
        <v>137</v>
      </c>
      <c r="G56" s="15">
        <v>6</v>
      </c>
    </row>
    <row r="57" spans="1:7" x14ac:dyDescent="0.25">
      <c r="A57" s="13">
        <v>43</v>
      </c>
      <c r="B57" s="15" t="str">
        <f>VLOOKUP(A57,thursdaydeliveries!$A$2:$L$47,10,0)</f>
        <v>Marlborough</v>
      </c>
      <c r="C57" s="13" t="s">
        <v>104</v>
      </c>
      <c r="D57" s="17">
        <v>8.39</v>
      </c>
      <c r="E57" s="17">
        <v>9.09</v>
      </c>
      <c r="F57" s="15">
        <f>VLOOKUP(A57,thursdaydeliveries!$A$2:$L$47,6,0)</f>
        <v>180</v>
      </c>
      <c r="G57" s="15">
        <v>86</v>
      </c>
    </row>
    <row r="58" spans="1:7" x14ac:dyDescent="0.25">
      <c r="A58" s="13">
        <v>18</v>
      </c>
      <c r="B58" s="15" t="str">
        <f>VLOOKUP(A58,thursdaydeliveries!$A$2:$L$47,10,0)</f>
        <v>Glastonbury</v>
      </c>
      <c r="C58" s="13" t="s">
        <v>104</v>
      </c>
      <c r="D58" s="17">
        <v>11.18</v>
      </c>
      <c r="E58" s="17">
        <v>11.48</v>
      </c>
      <c r="F58" s="15">
        <f>VLOOKUP(A58,thursdaydeliveries!$A$2:$L$47,6,0)</f>
        <v>168</v>
      </c>
      <c r="G58" s="15">
        <v>44</v>
      </c>
    </row>
    <row r="59" spans="1:7" x14ac:dyDescent="0.25">
      <c r="A59" s="13">
        <v>33</v>
      </c>
      <c r="B59" s="15" t="str">
        <f>VLOOKUP(A59,thursdaydeliveries!$A$2:$L$47,10,0)</f>
        <v>New London</v>
      </c>
      <c r="C59" s="13" t="s">
        <v>104</v>
      </c>
      <c r="D59" s="17">
        <v>12.54</v>
      </c>
      <c r="E59" s="17">
        <v>1.24</v>
      </c>
      <c r="F59" s="15">
        <f>VLOOKUP(A59,thursdaydeliveries!$A$2:$L$47,6,0)</f>
        <v>474</v>
      </c>
      <c r="G59" s="15">
        <v>5</v>
      </c>
    </row>
    <row r="60" spans="1:7" x14ac:dyDescent="0.25">
      <c r="A60" s="13">
        <v>15</v>
      </c>
      <c r="B60" s="15" t="str">
        <f>VLOOKUP(A60,thursdaydeliveries!$A$2:$L$47,10,0)</f>
        <v>Groton</v>
      </c>
      <c r="C60" s="13" t="s">
        <v>104</v>
      </c>
      <c r="D60" s="17">
        <v>1.32</v>
      </c>
      <c r="E60" s="17">
        <v>2.02</v>
      </c>
      <c r="F60" s="15">
        <f>VLOOKUP(A60,thursdaydeliveries!$A$2:$L$47,6,0)</f>
        <v>479</v>
      </c>
      <c r="G60" s="15">
        <v>72</v>
      </c>
    </row>
    <row r="61" spans="1:7" x14ac:dyDescent="0.25">
      <c r="A61" s="13">
        <v>31</v>
      </c>
      <c r="B61" s="15" t="str">
        <f>VLOOKUP(A61,thursdaydeliveries!$A$2:$L$47,10,0)</f>
        <v>Norton</v>
      </c>
      <c r="C61" s="13" t="s">
        <v>104</v>
      </c>
      <c r="D61" s="17">
        <v>3.5</v>
      </c>
      <c r="E61" s="17">
        <v>4.2</v>
      </c>
      <c r="F61" s="15">
        <f>VLOOKUP(A61,thursdaydeliveries!$A$2:$L$47,6,0)</f>
        <v>345</v>
      </c>
      <c r="G61" s="15">
        <v>33</v>
      </c>
    </row>
    <row r="62" spans="1:7" x14ac:dyDescent="0.25">
      <c r="A62" s="13">
        <v>12</v>
      </c>
      <c r="B62" s="15" t="str">
        <f>VLOOKUP(A62,thursdaydeliveries!$A$2:$L$47,10,0)</f>
        <v>Boston</v>
      </c>
      <c r="C62" s="13" t="s">
        <v>104</v>
      </c>
      <c r="D62" s="17">
        <v>5.0999999999999996</v>
      </c>
      <c r="E62" s="17">
        <v>5.4</v>
      </c>
      <c r="F62" s="15">
        <f>VLOOKUP(A62,thursdaydeliveries!$A$2:$L$47,6,0)</f>
        <v>148</v>
      </c>
      <c r="G62" s="15">
        <v>20</v>
      </c>
    </row>
    <row r="63" spans="1:7" x14ac:dyDescent="0.25">
      <c r="A63" s="15">
        <v>1</v>
      </c>
      <c r="B63" s="15" t="str">
        <f>VLOOKUP(A63,thursdaydeliveries!$A$2:$L$47,10,0)</f>
        <v>Wilmington</v>
      </c>
      <c r="C63" s="13" t="s">
        <v>104</v>
      </c>
      <c r="D63" s="19">
        <v>6.1</v>
      </c>
      <c r="E63" s="17"/>
      <c r="F63" s="15">
        <f>VLOOKUP(A63,thursdaydeliveries!$A$2:$L$47,6,0)</f>
        <v>0</v>
      </c>
      <c r="G63" s="15" t="s">
        <v>115</v>
      </c>
    </row>
    <row r="64" spans="1:7" x14ac:dyDescent="0.25">
      <c r="A64" s="15"/>
      <c r="B64" s="15"/>
      <c r="C64" s="15"/>
      <c r="D64" s="15"/>
      <c r="E64" s="15" t="s">
        <v>111</v>
      </c>
      <c r="F64" s="15">
        <f>SUM(F55:F63)</f>
        <v>1931</v>
      </c>
      <c r="G64" s="15">
        <f>SUM(G55:G62)</f>
        <v>297</v>
      </c>
    </row>
    <row r="65" spans="1:7" x14ac:dyDescent="0.25">
      <c r="A65" s="16" t="s">
        <v>114</v>
      </c>
      <c r="B65" s="18"/>
      <c r="C65" s="18" t="s">
        <v>120</v>
      </c>
      <c r="D65" s="18"/>
      <c r="E65" s="18"/>
      <c r="F65" s="18"/>
    </row>
    <row r="67" spans="1:7" ht="17.25" x14ac:dyDescent="0.3">
      <c r="A67" s="12" t="s">
        <v>110</v>
      </c>
      <c r="B67" s="14"/>
      <c r="C67" s="14"/>
      <c r="D67" s="14"/>
      <c r="E67" s="14"/>
      <c r="F67" s="14"/>
      <c r="G67" s="15"/>
    </row>
    <row r="68" spans="1:7" ht="31.5" x14ac:dyDescent="0.25">
      <c r="A68" s="14" t="s">
        <v>98</v>
      </c>
      <c r="B68" s="14" t="s">
        <v>99</v>
      </c>
      <c r="C68" s="14" t="s">
        <v>100</v>
      </c>
      <c r="D68" s="14" t="s">
        <v>101</v>
      </c>
      <c r="E68" s="14" t="s">
        <v>102</v>
      </c>
      <c r="F68" s="14" t="s">
        <v>103</v>
      </c>
      <c r="G68" s="14" t="s">
        <v>113</v>
      </c>
    </row>
    <row r="69" spans="1:7" x14ac:dyDescent="0.25">
      <c r="A69" s="13">
        <v>1</v>
      </c>
      <c r="B69" s="15" t="str">
        <f>VLOOKUP(A69,thursdaydeliveries!$A$2:$L$47,10,0)</f>
        <v>Wilmington</v>
      </c>
      <c r="C69" s="13" t="s">
        <v>104</v>
      </c>
      <c r="D69" s="17"/>
      <c r="E69" s="17">
        <v>5.3</v>
      </c>
      <c r="F69" s="15">
        <f>VLOOKUP(A69,thursdaydeliveries!$A$2:$L$47,6,0)</f>
        <v>0</v>
      </c>
      <c r="G69" s="15">
        <v>100</v>
      </c>
    </row>
    <row r="70" spans="1:7" x14ac:dyDescent="0.25">
      <c r="A70" s="13">
        <v>13</v>
      </c>
      <c r="B70" s="15" t="str">
        <f>VLOOKUP(A70,thursdaydeliveries!$A$2:$L$47,10,0)</f>
        <v>Westbrook</v>
      </c>
      <c r="C70" s="13" t="s">
        <v>104</v>
      </c>
      <c r="D70" s="17">
        <v>8</v>
      </c>
      <c r="E70" s="17">
        <v>8.3000000000000007</v>
      </c>
      <c r="F70" s="15">
        <f>VLOOKUP(A70,thursdaydeliveries!$A$2:$L$47,6,0)</f>
        <v>175</v>
      </c>
      <c r="G70" s="15">
        <v>7</v>
      </c>
    </row>
    <row r="71" spans="1:7" x14ac:dyDescent="0.25">
      <c r="A71" s="13">
        <v>30</v>
      </c>
      <c r="B71" s="15" t="str">
        <f>VLOOKUP(A71,thursdaydeliveries!$A$2:$L$47,10,0)</f>
        <v>Portland</v>
      </c>
      <c r="C71" s="13" t="s">
        <v>104</v>
      </c>
      <c r="D71" s="17">
        <v>8.41</v>
      </c>
      <c r="E71" s="17">
        <v>9.11</v>
      </c>
      <c r="F71" s="15">
        <f>VLOOKUP(A71,thursdaydeliveries!$A$2:$L$47,6,0)</f>
        <v>398</v>
      </c>
      <c r="G71" s="15">
        <v>107</v>
      </c>
    </row>
    <row r="72" spans="1:7" x14ac:dyDescent="0.25">
      <c r="A72" s="13">
        <v>5</v>
      </c>
      <c r="B72" s="15" t="str">
        <f>VLOOKUP(A72,thursdaydeliveries!$A$2:$L$47,10,0)</f>
        <v>Cambridge</v>
      </c>
      <c r="C72" s="13" t="s">
        <v>104</v>
      </c>
      <c r="D72" s="17">
        <v>11.52</v>
      </c>
      <c r="E72" s="17">
        <v>12.22</v>
      </c>
      <c r="F72" s="15">
        <f>VLOOKUP(A72,thursdaydeliveries!$A$2:$L$47,6,0)</f>
        <v>424</v>
      </c>
      <c r="G72" s="15">
        <v>1</v>
      </c>
    </row>
    <row r="73" spans="1:7" x14ac:dyDescent="0.25">
      <c r="A73" s="13">
        <v>16</v>
      </c>
      <c r="B73" s="15" t="str">
        <f>VLOOKUP(A73,thursdaydeliveries!$A$2:$L$47,10,0)</f>
        <v>Cambridge</v>
      </c>
      <c r="C73" s="13" t="s">
        <v>104</v>
      </c>
      <c r="D73" s="17">
        <v>12.24</v>
      </c>
      <c r="E73" s="17">
        <v>12.54</v>
      </c>
      <c r="F73" s="15">
        <f>VLOOKUP(A73,thursdaydeliveries!$A$2:$L$47,6,0)</f>
        <v>604</v>
      </c>
      <c r="G73" s="15">
        <v>1</v>
      </c>
    </row>
    <row r="74" spans="1:7" x14ac:dyDescent="0.25">
      <c r="A74" s="13">
        <v>24</v>
      </c>
      <c r="B74" s="15" t="str">
        <f>VLOOKUP(A74,thursdaydeliveries!$A$2:$L$47,10,0)</f>
        <v>Allston</v>
      </c>
      <c r="C74" s="13" t="s">
        <v>104</v>
      </c>
      <c r="D74" s="17">
        <v>12.56</v>
      </c>
      <c r="E74" s="17">
        <v>1.26</v>
      </c>
      <c r="F74" s="15">
        <f>VLOOKUP(A74,thursdaydeliveries!$A$2:$L$47,6,0)</f>
        <v>142</v>
      </c>
      <c r="G74" s="15">
        <v>2</v>
      </c>
    </row>
    <row r="75" spans="1:7" x14ac:dyDescent="0.25">
      <c r="A75" s="13">
        <v>22</v>
      </c>
      <c r="B75" s="15" t="str">
        <f>VLOOKUP(A75,thursdaydeliveries!$A$2:$L$47,10,0)</f>
        <v>Boston</v>
      </c>
      <c r="C75" s="13" t="s">
        <v>104</v>
      </c>
      <c r="D75" s="17">
        <v>1.29</v>
      </c>
      <c r="E75" s="17">
        <v>1.59</v>
      </c>
      <c r="F75" s="15">
        <f>VLOOKUP(A75,thursdaydeliveries!$A$2:$L$47,6,0)</f>
        <v>478</v>
      </c>
      <c r="G75" s="15">
        <v>4</v>
      </c>
    </row>
    <row r="76" spans="1:7" x14ac:dyDescent="0.25">
      <c r="A76" s="13">
        <v>17</v>
      </c>
      <c r="B76" s="15" t="str">
        <f>VLOOKUP(A76,thursdaydeliveries!$A$2:$L$47,10,0)</f>
        <v>Cambridge</v>
      </c>
      <c r="C76" s="13" t="s">
        <v>104</v>
      </c>
      <c r="D76" s="17">
        <v>2.0499999999999998</v>
      </c>
      <c r="E76" s="17">
        <v>2.35</v>
      </c>
      <c r="F76" s="15">
        <f>VLOOKUP(A76,thursdaydeliveries!$A$2:$L$47,6,0)</f>
        <v>172</v>
      </c>
      <c r="G76" s="15">
        <v>6</v>
      </c>
    </row>
    <row r="77" spans="1:7" x14ac:dyDescent="0.25">
      <c r="A77" s="13">
        <v>36</v>
      </c>
      <c r="B77" s="15" t="str">
        <f>VLOOKUP(A77,thursdaydeliveries!$A$2:$L$47,10,0)</f>
        <v>Winchester</v>
      </c>
      <c r="C77" s="13" t="s">
        <v>104</v>
      </c>
      <c r="D77" s="17">
        <v>2.44</v>
      </c>
      <c r="E77" s="17">
        <v>3.14</v>
      </c>
      <c r="F77" s="15">
        <f>VLOOKUP(A77,thursdaydeliveries!$A$2:$L$47,6,0)</f>
        <v>250</v>
      </c>
      <c r="G77" s="15">
        <v>11</v>
      </c>
    </row>
    <row r="78" spans="1:7" x14ac:dyDescent="0.25">
      <c r="A78" s="15">
        <v>1</v>
      </c>
      <c r="B78" s="15" t="str">
        <f>VLOOKUP(A78,thursdaydeliveries!$A$2:$L$47,10,0)</f>
        <v>Wilmington</v>
      </c>
      <c r="C78" s="13" t="s">
        <v>104</v>
      </c>
      <c r="D78" s="17">
        <v>3.31</v>
      </c>
      <c r="E78" s="17"/>
      <c r="F78" s="15">
        <f>VLOOKUP(A78,thursdaydeliveries!$A$2:$L$47,6,0)</f>
        <v>0</v>
      </c>
      <c r="G78" s="15" t="s">
        <v>115</v>
      </c>
    </row>
    <row r="79" spans="1:7" x14ac:dyDescent="0.25">
      <c r="A79" s="15"/>
      <c r="B79" s="15"/>
      <c r="C79" s="15"/>
      <c r="D79" s="15"/>
      <c r="E79" s="15" t="s">
        <v>111</v>
      </c>
      <c r="F79" s="15">
        <f>SUM(F69:F78)</f>
        <v>2643</v>
      </c>
      <c r="G79" s="15">
        <f>SUM(G69:G77)</f>
        <v>239</v>
      </c>
    </row>
    <row r="80" spans="1:7" x14ac:dyDescent="0.25">
      <c r="A80" s="16" t="s">
        <v>114</v>
      </c>
      <c r="B80" s="18"/>
      <c r="C80" s="18" t="s">
        <v>121</v>
      </c>
      <c r="D80" s="18"/>
      <c r="E80" s="18"/>
      <c r="F80" s="18"/>
    </row>
    <row r="82" spans="1:7" ht="17.25" x14ac:dyDescent="0.3">
      <c r="A82" s="12" t="s">
        <v>109</v>
      </c>
      <c r="B82" s="14"/>
      <c r="C82" s="14"/>
      <c r="D82" s="14"/>
      <c r="E82" s="14"/>
      <c r="F82" s="14"/>
      <c r="G82" s="15"/>
    </row>
    <row r="83" spans="1:7" ht="31.5" x14ac:dyDescent="0.25">
      <c r="A83" s="14" t="s">
        <v>98</v>
      </c>
      <c r="B83" s="14" t="s">
        <v>99</v>
      </c>
      <c r="C83" s="14" t="s">
        <v>100</v>
      </c>
      <c r="D83" s="14" t="s">
        <v>101</v>
      </c>
      <c r="E83" s="14" t="s">
        <v>102</v>
      </c>
      <c r="F83" s="14" t="s">
        <v>103</v>
      </c>
      <c r="G83" s="14" t="s">
        <v>113</v>
      </c>
    </row>
    <row r="84" spans="1:7" x14ac:dyDescent="0.25">
      <c r="A84" s="13">
        <v>1</v>
      </c>
      <c r="B84" s="15" t="str">
        <f>VLOOKUP(A84,thursdaydeliveries!$A$2:$L$47,10,0)</f>
        <v>Wilmington</v>
      </c>
      <c r="C84" s="13" t="s">
        <v>104</v>
      </c>
      <c r="D84" s="20"/>
      <c r="E84" s="20">
        <v>0.1673611111111111</v>
      </c>
      <c r="F84" s="15">
        <f>VLOOKUP(A84,thursdaydeliveries!$A$2:$L$47,6,0)</f>
        <v>0</v>
      </c>
      <c r="G84" s="15">
        <v>159</v>
      </c>
    </row>
    <row r="85" spans="1:7" x14ac:dyDescent="0.25">
      <c r="A85" s="13">
        <v>40</v>
      </c>
      <c r="B85" s="15" t="str">
        <f>VLOOKUP(A85,thursdaydeliveries!$A$2:$L$47,10,0)</f>
        <v>Danbury</v>
      </c>
      <c r="C85" s="13" t="s">
        <v>104</v>
      </c>
      <c r="D85" s="20">
        <v>0.33346204548611114</v>
      </c>
      <c r="E85" s="20">
        <v>0.35429537881944445</v>
      </c>
      <c r="F85" s="15">
        <f>VLOOKUP(A85,thursdaydeliveries!$A$2:$L$47,6,0)</f>
        <v>417</v>
      </c>
      <c r="G85" s="15">
        <v>9</v>
      </c>
    </row>
    <row r="86" spans="1:7" x14ac:dyDescent="0.25">
      <c r="A86" s="13">
        <v>42</v>
      </c>
      <c r="B86" s="15" t="str">
        <f>VLOOKUP(A86,thursdaydeliveries!$A$2:$L$47,10,0)</f>
        <v>Ridgefield</v>
      </c>
      <c r="C86" s="13" t="s">
        <v>104</v>
      </c>
      <c r="D86" s="20">
        <v>0.3636263027777778</v>
      </c>
      <c r="E86" s="20">
        <v>0.38445963611111111</v>
      </c>
      <c r="F86" s="15">
        <f>VLOOKUP(A86,thursdaydeliveries!$A$2:$L$47,6,0)</f>
        <v>125</v>
      </c>
      <c r="G86" s="15">
        <v>11</v>
      </c>
    </row>
    <row r="87" spans="1:7" x14ac:dyDescent="0.25">
      <c r="A87" s="13">
        <v>27</v>
      </c>
      <c r="B87" s="15" t="str">
        <f>VLOOKUP(A87,thursdaydeliveries!$A$2:$L$47,10,0)</f>
        <v>New Canaan</v>
      </c>
      <c r="C87" s="13" t="s">
        <v>104</v>
      </c>
      <c r="D87" s="20">
        <v>0.39539965277777778</v>
      </c>
      <c r="E87" s="20">
        <v>0.41623298611111109</v>
      </c>
      <c r="F87" s="15">
        <f>VLOOKUP(A87,thursdaydeliveries!$A$2:$L$47,6,0)</f>
        <v>195</v>
      </c>
      <c r="G87" s="15">
        <v>8</v>
      </c>
    </row>
    <row r="88" spans="1:7" x14ac:dyDescent="0.25">
      <c r="A88" s="13">
        <v>29</v>
      </c>
      <c r="B88" s="15" t="str">
        <f>VLOOKUP(A88,thursdaydeliveries!$A$2:$L$47,10,0)</f>
        <v>Stamford</v>
      </c>
      <c r="C88" s="13" t="s">
        <v>104</v>
      </c>
      <c r="D88" s="20">
        <v>0.42471405590277778</v>
      </c>
      <c r="E88" s="20">
        <v>0.44554738923611109</v>
      </c>
      <c r="F88" s="15">
        <f>VLOOKUP(A88,thursdaydeliveries!$A$2:$L$47,6,0)</f>
        <v>173</v>
      </c>
      <c r="G88" s="15">
        <v>9</v>
      </c>
    </row>
    <row r="89" spans="1:7" x14ac:dyDescent="0.25">
      <c r="A89" s="13">
        <v>37</v>
      </c>
      <c r="B89" s="15" t="str">
        <f>VLOOKUP(A89,thursdaydeliveries!$A$2:$L$47,10,0)</f>
        <v>Norwalk</v>
      </c>
      <c r="C89" s="13" t="s">
        <v>104</v>
      </c>
      <c r="D89" s="20">
        <v>0.45513657048611111</v>
      </c>
      <c r="E89" s="20">
        <v>0.47596990381944443</v>
      </c>
      <c r="F89" s="15">
        <f>VLOOKUP(A89,thursdaydeliveries!$A$2:$L$47,6,0)</f>
        <v>348</v>
      </c>
      <c r="G89" s="15">
        <v>0</v>
      </c>
    </row>
    <row r="90" spans="1:7" x14ac:dyDescent="0.25">
      <c r="A90" s="13">
        <v>45</v>
      </c>
      <c r="B90" s="15" t="str">
        <f>VLOOKUP(A90,thursdaydeliveries!$A$2:$L$47,10,0)</f>
        <v>Norwalk</v>
      </c>
      <c r="C90" s="13" t="s">
        <v>104</v>
      </c>
      <c r="D90" s="20">
        <v>0.47596990381944443</v>
      </c>
      <c r="E90" s="20">
        <v>0.49680323715277774</v>
      </c>
      <c r="F90" s="15">
        <f>VLOOKUP(A90,thursdaydeliveries!$A$2:$L$47,6,0)</f>
        <v>152</v>
      </c>
      <c r="G90" s="15">
        <v>180</v>
      </c>
    </row>
    <row r="91" spans="1:7" x14ac:dyDescent="0.25">
      <c r="A91" s="15">
        <v>1</v>
      </c>
      <c r="B91" s="15" t="str">
        <f>VLOOKUP(A91,thursdaydeliveries!$A$2:$L$47,10,0)</f>
        <v>Wilmington</v>
      </c>
      <c r="C91" s="13" t="s">
        <v>104</v>
      </c>
      <c r="D91" s="20">
        <v>0.18430555555555553</v>
      </c>
      <c r="E91" s="15"/>
      <c r="F91" s="15">
        <f>VLOOKUP(A91,thursdaydeliveries!$A$2:$L$47,6,0)</f>
        <v>0</v>
      </c>
      <c r="G91" s="15" t="s">
        <v>115</v>
      </c>
    </row>
    <row r="92" spans="1:7" x14ac:dyDescent="0.25">
      <c r="A92" s="15"/>
      <c r="B92" s="15"/>
      <c r="C92" s="15"/>
      <c r="D92" s="15"/>
      <c r="E92" s="15" t="s">
        <v>111</v>
      </c>
      <c r="F92" s="15">
        <f>SUM(F84:F91)</f>
        <v>1410</v>
      </c>
      <c r="G92" s="15">
        <f>SUM(G84:G90)</f>
        <v>376</v>
      </c>
    </row>
    <row r="93" spans="1:7" x14ac:dyDescent="0.25">
      <c r="A93" s="16" t="s">
        <v>114</v>
      </c>
      <c r="B93" s="18"/>
      <c r="C93" s="18" t="s">
        <v>122</v>
      </c>
      <c r="D93" s="18"/>
      <c r="E93" s="18"/>
      <c r="F93" s="18"/>
    </row>
    <row r="95" spans="1:7" ht="18.75" x14ac:dyDescent="0.3">
      <c r="A95" s="21" t="s">
        <v>112</v>
      </c>
      <c r="B95" s="22"/>
      <c r="C95" s="22">
        <f>F92+F79+F64+F50+F39+F29+F14</f>
        <v>15009</v>
      </c>
    </row>
    <row r="96" spans="1:7" ht="18.75" x14ac:dyDescent="0.3">
      <c r="A96" s="21" t="s">
        <v>123</v>
      </c>
      <c r="B96" s="23"/>
      <c r="C96" s="22">
        <f>G92+G79+G64+G50+G39+G29+G14</f>
        <v>1990</v>
      </c>
    </row>
  </sheetData>
  <phoneticPr fontId="6" type="noConversion"/>
  <conditionalFormatting sqref="F3:F12">
    <cfRule type="dataBar" priority="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{753A26D1-1E0B-4EA0-8CE9-882984F6764A}</x14:id>
        </ext>
      </extLst>
    </cfRule>
  </conditionalFormatting>
  <conditionalFormatting sqref="F19:F28">
    <cfRule type="dataBar" priority="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{7A5E48C6-F68D-4146-B609-52CE9C51F17D}</x14:id>
        </ext>
      </extLst>
    </cfRule>
  </conditionalFormatting>
  <conditionalFormatting sqref="F34:F37"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{BFB6D53D-D5A0-4235-AA8A-6C79760A7EC7}</x14:id>
        </ext>
      </extLst>
    </cfRule>
  </conditionalFormatting>
  <conditionalFormatting sqref="F44:F49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{4204E870-A9C4-4AD6-9C46-E9431F4502BE}</x14:id>
        </ext>
      </extLst>
    </cfRule>
  </conditionalFormatting>
  <conditionalFormatting sqref="F55:F63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{9C51EB06-E5CC-4AB3-9BC6-DA86E6A9D031}</x14:id>
        </ext>
      </extLst>
    </cfRule>
  </conditionalFormatting>
  <conditionalFormatting sqref="F69:F78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{39A31183-DB73-428A-8549-1E4E48D771FB}</x14:id>
        </ext>
      </extLst>
    </cfRule>
  </conditionalFormatting>
  <conditionalFormatting sqref="F84:F91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{49E196BA-0F52-4FB3-B7D1-53D9111EB26E}</x14:id>
        </ext>
      </extLst>
    </cfRule>
  </conditionalFormatting>
  <conditionalFormatting sqref="G3:G12">
    <cfRule type="dataBar" priority="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{4AD91209-33B1-4C6E-852E-43D87A38445B}</x14:id>
        </ext>
      </extLst>
    </cfRule>
  </conditionalFormatting>
  <conditionalFormatting sqref="G19:G27">
    <cfRule type="dataBar" priority="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{8EE30F14-5A05-4303-A453-3E5AA0114C23}</x14:id>
        </ext>
      </extLst>
    </cfRule>
  </conditionalFormatting>
  <conditionalFormatting sqref="G34:G37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{ECB027FC-5833-43D6-9B33-7D17CC4DD468}</x14:id>
        </ext>
      </extLst>
    </cfRule>
  </conditionalFormatting>
  <conditionalFormatting sqref="G44:G48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{2A28508E-8011-43CD-963A-82BB9B0748A5}</x14:id>
        </ext>
      </extLst>
    </cfRule>
  </conditionalFormatting>
  <conditionalFormatting sqref="G55:G62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{7F6A9F53-254A-4169-AB46-12246A29C5B5}</x14:id>
        </ext>
      </extLst>
    </cfRule>
  </conditionalFormatting>
  <conditionalFormatting sqref="G69:G78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{06234884-509C-44D3-B82F-7026C2CE8B43}</x14:id>
        </ext>
      </extLst>
    </cfRule>
  </conditionalFormatting>
  <conditionalFormatting sqref="G84:G90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{F38EC2BB-34DC-4F31-8D42-3B41E20C1CF3}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53A26D1-1E0B-4EA0-8CE9-882984F6764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F3:F12</xm:sqref>
        </x14:conditionalFormatting>
        <x14:conditionalFormatting xmlns:xm="http://schemas.microsoft.com/office/excel/2006/main">
          <x14:cfRule type="dataBar" id="{7A5E48C6-F68D-4146-B609-52CE9C51F17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F19:F28</xm:sqref>
        </x14:conditionalFormatting>
        <x14:conditionalFormatting xmlns:xm="http://schemas.microsoft.com/office/excel/2006/main">
          <x14:cfRule type="dataBar" id="{BFB6D53D-D5A0-4235-AA8A-6C79760A7EC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F34:F37</xm:sqref>
        </x14:conditionalFormatting>
        <x14:conditionalFormatting xmlns:xm="http://schemas.microsoft.com/office/excel/2006/main">
          <x14:cfRule type="dataBar" id="{4204E870-A9C4-4AD6-9C46-E9431F4502B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F44:F49</xm:sqref>
        </x14:conditionalFormatting>
        <x14:conditionalFormatting xmlns:xm="http://schemas.microsoft.com/office/excel/2006/main">
          <x14:cfRule type="dataBar" id="{9C51EB06-E5CC-4AB3-9BC6-DA86E6A9D03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F55:F63</xm:sqref>
        </x14:conditionalFormatting>
        <x14:conditionalFormatting xmlns:xm="http://schemas.microsoft.com/office/excel/2006/main">
          <x14:cfRule type="dataBar" id="{39A31183-DB73-428A-8549-1E4E48D771F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F69:F78</xm:sqref>
        </x14:conditionalFormatting>
        <x14:conditionalFormatting xmlns:xm="http://schemas.microsoft.com/office/excel/2006/main">
          <x14:cfRule type="dataBar" id="{49E196BA-0F52-4FB3-B7D1-53D9111EB26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F84:F91</xm:sqref>
        </x14:conditionalFormatting>
        <x14:conditionalFormatting xmlns:xm="http://schemas.microsoft.com/office/excel/2006/main">
          <x14:cfRule type="dataBar" id="{4AD91209-33B1-4C6E-852E-43D87A38445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G3:G12</xm:sqref>
        </x14:conditionalFormatting>
        <x14:conditionalFormatting xmlns:xm="http://schemas.microsoft.com/office/excel/2006/main">
          <x14:cfRule type="dataBar" id="{8EE30F14-5A05-4303-A453-3E5AA0114C2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G19:G27</xm:sqref>
        </x14:conditionalFormatting>
        <x14:conditionalFormatting xmlns:xm="http://schemas.microsoft.com/office/excel/2006/main">
          <x14:cfRule type="dataBar" id="{ECB027FC-5833-43D6-9B33-7D17CC4DD46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G34:G37</xm:sqref>
        </x14:conditionalFormatting>
        <x14:conditionalFormatting xmlns:xm="http://schemas.microsoft.com/office/excel/2006/main">
          <x14:cfRule type="dataBar" id="{2A28508E-8011-43CD-963A-82BB9B0748A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G44:G48</xm:sqref>
        </x14:conditionalFormatting>
        <x14:conditionalFormatting xmlns:xm="http://schemas.microsoft.com/office/excel/2006/main">
          <x14:cfRule type="dataBar" id="{7F6A9F53-254A-4169-AB46-12246A29C5B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G55:G62</xm:sqref>
        </x14:conditionalFormatting>
        <x14:conditionalFormatting xmlns:xm="http://schemas.microsoft.com/office/excel/2006/main">
          <x14:cfRule type="dataBar" id="{06234884-509C-44D3-B82F-7026C2CE8B4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G69:G78</xm:sqref>
        </x14:conditionalFormatting>
        <x14:conditionalFormatting xmlns:xm="http://schemas.microsoft.com/office/excel/2006/main">
          <x14:cfRule type="dataBar" id="{F38EC2BB-34DC-4F31-8D42-3B41E20C1CF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G84:G90</xm:sqref>
        </x14:conditionalFormatting>
        <x14:conditionalFormatting xmlns:xm="http://schemas.microsoft.com/office/excel/2006/main">
          <x14:cfRule type="iconSet" priority="21" id="{808E9952-E26E-4732-B17C-51672A5AA44E}">
            <x14:iconSet iconSet="3Arrows"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Arrows" iconId="0"/>
              <x14:cfIcon iconSet="3Arrows" iconId="0"/>
              <x14:cfIcon iconSet="3Arrows" iconId="0"/>
            </x14:iconSet>
          </x14:cfRule>
          <xm:sqref>A3:A12</xm:sqref>
        </x14:conditionalFormatting>
        <x14:conditionalFormatting xmlns:xm="http://schemas.microsoft.com/office/excel/2006/main">
          <x14:cfRule type="iconSet" priority="19" id="{B3AAF331-0645-465D-9932-1429A6DDA44F}">
            <x14:iconSet iconSet="3Arrows"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Arrows" iconId="0"/>
              <x14:cfIcon iconSet="3Arrows" iconId="0"/>
              <x14:cfIcon iconSet="3Arrows" iconId="0"/>
            </x14:iconSet>
          </x14:cfRule>
          <xm:sqref>A19:A27</xm:sqref>
        </x14:conditionalFormatting>
        <x14:conditionalFormatting xmlns:xm="http://schemas.microsoft.com/office/excel/2006/main">
          <x14:cfRule type="iconSet" priority="17" id="{20C5BB2F-CC41-4C19-88D4-398A87474E89}">
            <x14:iconSet iconSet="3Arrows"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Arrows" iconId="0"/>
              <x14:cfIcon iconSet="3Arrows" iconId="0"/>
              <x14:cfIcon iconSet="3Arrows" iconId="0"/>
            </x14:iconSet>
          </x14:cfRule>
          <xm:sqref>A34:A37</xm:sqref>
        </x14:conditionalFormatting>
        <x14:conditionalFormatting xmlns:xm="http://schemas.microsoft.com/office/excel/2006/main">
          <x14:cfRule type="iconSet" priority="15" id="{73AE385A-DABE-4BFC-8651-0E5D1747B063}">
            <x14:iconSet iconSet="3Arrows"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Arrows" iconId="0"/>
              <x14:cfIcon iconSet="3Arrows" iconId="0"/>
              <x14:cfIcon iconSet="3Arrows" iconId="0"/>
            </x14:iconSet>
          </x14:cfRule>
          <xm:sqref>A44:A48</xm:sqref>
        </x14:conditionalFormatting>
        <x14:conditionalFormatting xmlns:xm="http://schemas.microsoft.com/office/excel/2006/main">
          <x14:cfRule type="iconSet" priority="12" id="{AB8BE218-D274-4F4C-AA80-B6BD0EF8630C}">
            <x14:iconSet iconSet="3Arrows"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Arrows" iconId="0"/>
              <x14:cfIcon iconSet="3Arrows" iconId="0"/>
              <x14:cfIcon iconSet="3Arrows" iconId="0"/>
            </x14:iconSet>
          </x14:cfRule>
          <xm:sqref>A55:A62</xm:sqref>
        </x14:conditionalFormatting>
        <x14:conditionalFormatting xmlns:xm="http://schemas.microsoft.com/office/excel/2006/main">
          <x14:cfRule type="iconSet" priority="11" id="{DCE0806B-1CCF-4F45-A79A-80179C7E1D88}">
            <x14:iconSet iconSet="3Arrows"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Arrows" iconId="0"/>
              <x14:cfIcon iconSet="3Arrows" iconId="0"/>
              <x14:cfIcon iconSet="3Arrows" iconId="0"/>
            </x14:iconSet>
          </x14:cfRule>
          <xm:sqref>A69:A77</xm:sqref>
        </x14:conditionalFormatting>
        <x14:conditionalFormatting xmlns:xm="http://schemas.microsoft.com/office/excel/2006/main">
          <x14:cfRule type="iconSet" priority="9" id="{D7790A63-F9E2-46B1-8B10-37FAFC1328F6}">
            <x14:iconSet iconSet="3Arrows"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Arrows" iconId="0"/>
              <x14:cfIcon iconSet="3Arrows" iconId="0"/>
              <x14:cfIcon iconSet="3Arrows" iconId="0"/>
            </x14:iconSet>
          </x14:cfRule>
          <xm:sqref>A84:A90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thursdaydeliveries</vt:lpstr>
      <vt:lpstr>Final Routes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Ashlea</dc:creator>
  <cp:lastModifiedBy>Raj Thopte</cp:lastModifiedBy>
  <dcterms:created xsi:type="dcterms:W3CDTF">2013-04-12T17:30:06Z</dcterms:created>
  <dcterms:modified xsi:type="dcterms:W3CDTF">2020-04-29T21:19:13Z</dcterms:modified>
</cp:coreProperties>
</file>