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ASTERS\Lean Supply Networks\PROJECT\Project Case - 2017\2.Tuesday Data\"/>
    </mc:Choice>
  </mc:AlternateContent>
  <xr:revisionPtr revIDLastSave="0" documentId="8_{9E29094F-59FA-45FA-8884-11B5E0E3549A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tuesdaydeliveries" sheetId="4" r:id="rId1"/>
    <sheet name="Final Answer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8" i="5" l="1"/>
  <c r="G56" i="5" l="1"/>
  <c r="G45" i="5" l="1"/>
  <c r="G74" i="5"/>
  <c r="G32" i="5"/>
  <c r="G15" i="5"/>
  <c r="F54" i="5" l="1"/>
  <c r="B54" i="5"/>
  <c r="F62" i="5"/>
  <c r="F63" i="5"/>
  <c r="F64" i="5"/>
  <c r="F65" i="5"/>
  <c r="F66" i="5"/>
  <c r="F67" i="5"/>
  <c r="F68" i="5"/>
  <c r="F69" i="5"/>
  <c r="F70" i="5"/>
  <c r="F71" i="5"/>
  <c r="F72" i="5"/>
  <c r="F73" i="5"/>
  <c r="B62" i="5"/>
  <c r="B63" i="5"/>
  <c r="B64" i="5"/>
  <c r="B65" i="5"/>
  <c r="B66" i="5"/>
  <c r="B67" i="5"/>
  <c r="B68" i="5"/>
  <c r="B69" i="5"/>
  <c r="B70" i="5"/>
  <c r="B71" i="5"/>
  <c r="B72" i="5"/>
  <c r="B73" i="5"/>
  <c r="F61" i="5"/>
  <c r="B61" i="5"/>
  <c r="F51" i="5"/>
  <c r="F52" i="5"/>
  <c r="F53" i="5"/>
  <c r="F55" i="5"/>
  <c r="B51" i="5"/>
  <c r="B52" i="5"/>
  <c r="B53" i="5"/>
  <c r="B55" i="5"/>
  <c r="F50" i="5"/>
  <c r="B50" i="5"/>
  <c r="F38" i="5"/>
  <c r="F39" i="5"/>
  <c r="F40" i="5"/>
  <c r="F41" i="5"/>
  <c r="F42" i="5"/>
  <c r="F43" i="5"/>
  <c r="F44" i="5"/>
  <c r="B38" i="5"/>
  <c r="B39" i="5"/>
  <c r="B40" i="5"/>
  <c r="B41" i="5"/>
  <c r="B42" i="5"/>
  <c r="B43" i="5"/>
  <c r="B44" i="5"/>
  <c r="F37" i="5"/>
  <c r="B37" i="5"/>
  <c r="F31" i="5"/>
  <c r="B31" i="5"/>
  <c r="F30" i="5"/>
  <c r="B30" i="5"/>
  <c r="F21" i="5"/>
  <c r="F22" i="5"/>
  <c r="F23" i="5"/>
  <c r="F24" i="5"/>
  <c r="F25" i="5"/>
  <c r="F26" i="5"/>
  <c r="F27" i="5"/>
  <c r="F28" i="5"/>
  <c r="F29" i="5"/>
  <c r="B21" i="5"/>
  <c r="B22" i="5"/>
  <c r="B23" i="5"/>
  <c r="B24" i="5"/>
  <c r="B25" i="5"/>
  <c r="B26" i="5"/>
  <c r="B27" i="5"/>
  <c r="B28" i="5"/>
  <c r="B29" i="5"/>
  <c r="F20" i="5"/>
  <c r="B20" i="5"/>
  <c r="F4" i="5"/>
  <c r="F5" i="5"/>
  <c r="F6" i="5"/>
  <c r="F7" i="5"/>
  <c r="F8" i="5"/>
  <c r="F9" i="5"/>
  <c r="F10" i="5"/>
  <c r="F12" i="5"/>
  <c r="F13" i="5"/>
  <c r="F14" i="5"/>
  <c r="B4" i="5"/>
  <c r="B5" i="5"/>
  <c r="B6" i="5"/>
  <c r="B7" i="5"/>
  <c r="B8" i="5"/>
  <c r="B9" i="5"/>
  <c r="B10" i="5"/>
  <c r="B11" i="5"/>
  <c r="B12" i="5"/>
  <c r="B13" i="5"/>
  <c r="B14" i="5"/>
  <c r="F74" i="5" l="1"/>
  <c r="F32" i="5"/>
  <c r="F45" i="5"/>
  <c r="F56" i="5"/>
  <c r="F3" i="5"/>
  <c r="F15" i="5" s="1"/>
  <c r="B3" i="5"/>
</calcChain>
</file>

<file path=xl/sharedStrings.xml><?xml version="1.0" encoding="utf-8"?>
<sst xmlns="http://schemas.openxmlformats.org/spreadsheetml/2006/main" count="335" uniqueCount="109">
  <si>
    <t>ORDERID</t>
  </si>
  <si>
    <t>FROMZIP</t>
  </si>
  <si>
    <t>TOZIP</t>
  </si>
  <si>
    <t>CUBE</t>
  </si>
  <si>
    <t>01887</t>
  </si>
  <si>
    <t>01821</t>
  </si>
  <si>
    <t>01845</t>
  </si>
  <si>
    <t>01910</t>
  </si>
  <si>
    <t>02139</t>
  </si>
  <si>
    <t>02215</t>
  </si>
  <si>
    <t>02493</t>
  </si>
  <si>
    <t>06032</t>
  </si>
  <si>
    <t>06156</t>
  </si>
  <si>
    <t>06320</t>
  </si>
  <si>
    <t>06830</t>
  </si>
  <si>
    <t>06902</t>
  </si>
  <si>
    <t>02481</t>
  </si>
  <si>
    <t>02110</t>
  </si>
  <si>
    <t>06340</t>
  </si>
  <si>
    <t>02142</t>
  </si>
  <si>
    <t>02116</t>
  </si>
  <si>
    <t>06091</t>
  </si>
  <si>
    <t>02115</t>
  </si>
  <si>
    <t>06524</t>
  </si>
  <si>
    <t>06033</t>
  </si>
  <si>
    <t>06927</t>
  </si>
  <si>
    <t>06457</t>
  </si>
  <si>
    <t>06183</t>
  </si>
  <si>
    <t>06854</t>
  </si>
  <si>
    <t>01984</t>
  </si>
  <si>
    <t>06349</t>
  </si>
  <si>
    <t>02114</t>
  </si>
  <si>
    <t>06040</t>
  </si>
  <si>
    <t>02138</t>
  </si>
  <si>
    <t>06484</t>
  </si>
  <si>
    <t>06105</t>
  </si>
  <si>
    <t>06082</t>
  </si>
  <si>
    <t>03755</t>
  </si>
  <si>
    <t>01730</t>
  </si>
  <si>
    <t>06106</t>
  </si>
  <si>
    <t>04047</t>
  </si>
  <si>
    <t>04276</t>
  </si>
  <si>
    <t>02467</t>
  </si>
  <si>
    <t>03820</t>
  </si>
  <si>
    <t>06115</t>
  </si>
  <si>
    <t>DayOfWeek</t>
  </si>
  <si>
    <t>Tue</t>
  </si>
  <si>
    <t>CITY</t>
  </si>
  <si>
    <t>STATE</t>
  </si>
  <si>
    <t>MA</t>
  </si>
  <si>
    <t>Bedford</t>
  </si>
  <si>
    <t>Billerica</t>
  </si>
  <si>
    <t>North Andover</t>
  </si>
  <si>
    <t>Wilmington</t>
  </si>
  <si>
    <t>Lynn</t>
  </si>
  <si>
    <t>Wenham</t>
  </si>
  <si>
    <t>Boston</t>
  </si>
  <si>
    <t>Cambridge</t>
  </si>
  <si>
    <t>Chestnut Hill</t>
  </si>
  <si>
    <t>Wellesley Hills</t>
  </si>
  <si>
    <t>Weston</t>
  </si>
  <si>
    <t>NH</t>
  </si>
  <si>
    <t>Manchester</t>
  </si>
  <si>
    <t>Hanover</t>
  </si>
  <si>
    <t>Dover</t>
  </si>
  <si>
    <t>ME</t>
  </si>
  <si>
    <t>Parsonsfield</t>
  </si>
  <si>
    <t>Rumford</t>
  </si>
  <si>
    <t>Farmington</t>
  </si>
  <si>
    <t>CT</t>
  </si>
  <si>
    <t>Glastonbury</t>
  </si>
  <si>
    <t>Enfield</t>
  </si>
  <si>
    <t>West Hartland</t>
  </si>
  <si>
    <t>Hartford</t>
  </si>
  <si>
    <t>New London</t>
  </si>
  <si>
    <t>Groton</t>
  </si>
  <si>
    <t>Middletown</t>
  </si>
  <si>
    <t>Shelton</t>
  </si>
  <si>
    <t>Bethany</t>
  </si>
  <si>
    <t>Greenwich</t>
  </si>
  <si>
    <t>Norwalk</t>
  </si>
  <si>
    <t>Stamford</t>
  </si>
  <si>
    <t>ZIPID</t>
  </si>
  <si>
    <t>Unload Time</t>
  </si>
  <si>
    <t>Y(Latitude)</t>
  </si>
  <si>
    <t>X(Longitude)</t>
  </si>
  <si>
    <t>Stop No</t>
  </si>
  <si>
    <t>ROUTE 1</t>
  </si>
  <si>
    <t xml:space="preserve">Stop No </t>
  </si>
  <si>
    <t>Location</t>
  </si>
  <si>
    <t>Day</t>
  </si>
  <si>
    <t>Arrival Time</t>
  </si>
  <si>
    <t>Departure Time</t>
  </si>
  <si>
    <t>Delivery Volume</t>
  </si>
  <si>
    <t>ROUTE 5</t>
  </si>
  <si>
    <t>ROUTE 2</t>
  </si>
  <si>
    <t>ROUTE 3</t>
  </si>
  <si>
    <t>ROUTE 4</t>
  </si>
  <si>
    <t>Tuesday</t>
  </si>
  <si>
    <t>Total</t>
  </si>
  <si>
    <t>Total Cargo Volume=</t>
  </si>
  <si>
    <t>Distance Travelled</t>
  </si>
  <si>
    <t>Total On-Duty Time =</t>
  </si>
  <si>
    <t>-</t>
  </si>
  <si>
    <t>12 hours 55 minutes</t>
  </si>
  <si>
    <t>13 Hours 55 Minutes</t>
  </si>
  <si>
    <t>13 Hours 5 Minutes</t>
  </si>
  <si>
    <t>13 Hours 58 Minutes</t>
  </si>
  <si>
    <t>Total Distance Travelled=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</si>
</sst>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164" fontId="2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3" applyAlignment="1">
      <alignment horizontal="center"/>
    </xf>
    <xf numFmtId="164" fontId="4" fillId="0" borderId="2" xfId="1" applyNumberFormat="1" applyFont="1" applyFill="1" applyBorder="1" applyAlignment="1">
      <alignment horizontal="center" wrapText="1"/>
    </xf>
    <xf numFmtId="49" fontId="3" fillId="0" borderId="0" xfId="3" applyNumberFormat="1" applyAlignment="1">
      <alignment horizontal="center"/>
    </xf>
    <xf numFmtId="49" fontId="4" fillId="0" borderId="2" xfId="2" applyNumberFormat="1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49" fontId="2" fillId="2" borderId="1" xfId="2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</cellXfs>
  <cellStyles count="120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Normal 2" xfId="3" xr:uid="{00000000-0005-0000-0000-000076000000}"/>
    <cellStyle name="Normal_Sheet1" xfId="2" xr:uid="{00000000-0005-0000-0000-000077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14</xdr:col>
      <xdr:colOff>645948</xdr:colOff>
      <xdr:row>24</xdr:row>
      <xdr:rowOff>116543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F77C02-CDE8-49C1-932C-F200BBF0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9914" y="218966"/>
          <a:ext cx="4094655" cy="5087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ED31-8A15-489F-A613-F5DB8CCB586D}">
  <dimension ref="A1:L43"/>
  <sheetViews>
    <sheetView topLeftCell="A31" workbookViewId="0">
      <selection activeCell="M42" sqref="M42"/>
    </sheetView>
  </sheetViews>
  <sheetFormatPr defaultRowHeight="15.75" x14ac:dyDescent="0.25"/>
  <cols>
    <col min="1" max="6" width="9" style="2"/>
    <col min="7" max="7" width="14" style="2" customWidth="1"/>
    <col min="8" max="8" width="12.75" style="2" customWidth="1"/>
    <col min="9" max="9" width="12.125" style="2" customWidth="1"/>
    <col min="10" max="10" width="11.75" style="2" customWidth="1"/>
    <col min="11" max="11" width="10.75" style="2" customWidth="1"/>
    <col min="12" max="12" width="10" style="2" customWidth="1"/>
    <col min="13" max="16384" width="9" style="2"/>
  </cols>
  <sheetData>
    <row r="1" spans="1:12" x14ac:dyDescent="0.25">
      <c r="A1" s="11" t="s">
        <v>86</v>
      </c>
      <c r="B1" s="9" t="s">
        <v>45</v>
      </c>
      <c r="C1" s="9" t="s">
        <v>0</v>
      </c>
      <c r="D1" s="10" t="s">
        <v>1</v>
      </c>
      <c r="E1" s="10" t="s">
        <v>2</v>
      </c>
      <c r="F1" s="1" t="s">
        <v>3</v>
      </c>
      <c r="G1" s="2" t="s">
        <v>83</v>
      </c>
      <c r="H1" s="11" t="s">
        <v>84</v>
      </c>
      <c r="I1" s="11" t="s">
        <v>85</v>
      </c>
      <c r="J1" s="11" t="s">
        <v>47</v>
      </c>
      <c r="K1" s="11" t="s">
        <v>48</v>
      </c>
      <c r="L1" s="11" t="s">
        <v>82</v>
      </c>
    </row>
    <row r="2" spans="1:12" x14ac:dyDescent="0.25">
      <c r="A2" s="2">
        <v>1</v>
      </c>
      <c r="B2" s="7" t="s">
        <v>46</v>
      </c>
      <c r="C2" s="7">
        <v>0</v>
      </c>
      <c r="D2" s="12" t="s">
        <v>4</v>
      </c>
      <c r="E2" s="13" t="s">
        <v>4</v>
      </c>
      <c r="F2" s="8">
        <v>0</v>
      </c>
      <c r="G2" s="7">
        <v>0</v>
      </c>
      <c r="H2" s="7">
        <v>42.545555555555602</v>
      </c>
      <c r="I2" s="7">
        <v>-71.175555555555562</v>
      </c>
      <c r="J2" s="7" t="s">
        <v>53</v>
      </c>
      <c r="K2" s="7" t="s">
        <v>49</v>
      </c>
      <c r="L2" s="7">
        <v>20</v>
      </c>
    </row>
    <row r="3" spans="1:12" x14ac:dyDescent="0.25">
      <c r="A3" s="2">
        <v>2</v>
      </c>
      <c r="B3" s="3" t="s">
        <v>46</v>
      </c>
      <c r="C3" s="3">
        <v>4</v>
      </c>
      <c r="D3" s="5" t="s">
        <v>4</v>
      </c>
      <c r="E3" s="6" t="s">
        <v>6</v>
      </c>
      <c r="F3" s="4">
        <v>397</v>
      </c>
      <c r="G3" s="2">
        <v>30</v>
      </c>
      <c r="H3" s="2">
        <v>42.666388888888889</v>
      </c>
      <c r="I3" s="2">
        <v>-71.141111111111115</v>
      </c>
      <c r="J3" s="2" t="s">
        <v>52</v>
      </c>
      <c r="K3" s="2" t="s">
        <v>49</v>
      </c>
      <c r="L3" s="2">
        <v>15</v>
      </c>
    </row>
    <row r="4" spans="1:12" x14ac:dyDescent="0.25">
      <c r="A4" s="2">
        <v>3</v>
      </c>
      <c r="B4" s="3" t="s">
        <v>46</v>
      </c>
      <c r="C4" s="3">
        <v>8</v>
      </c>
      <c r="D4" s="5" t="s">
        <v>4</v>
      </c>
      <c r="E4" s="6" t="s">
        <v>7</v>
      </c>
      <c r="F4" s="4">
        <v>100</v>
      </c>
      <c r="G4" s="2">
        <v>30</v>
      </c>
      <c r="H4" s="2">
        <v>42.462222222222223</v>
      </c>
      <c r="I4" s="2">
        <v>-70.963888888888889</v>
      </c>
      <c r="J4" s="2" t="s">
        <v>54</v>
      </c>
      <c r="K4" s="2" t="s">
        <v>49</v>
      </c>
      <c r="L4" s="2">
        <v>22</v>
      </c>
    </row>
    <row r="5" spans="1:12" x14ac:dyDescent="0.25">
      <c r="A5" s="2">
        <v>4</v>
      </c>
      <c r="B5" s="3" t="s">
        <v>46</v>
      </c>
      <c r="C5" s="3">
        <v>9</v>
      </c>
      <c r="D5" s="5" t="s">
        <v>4</v>
      </c>
      <c r="E5" s="6" t="s">
        <v>8</v>
      </c>
      <c r="F5" s="4">
        <v>432</v>
      </c>
      <c r="G5" s="2">
        <v>30</v>
      </c>
      <c r="H5" s="2">
        <v>42.346111111111114</v>
      </c>
      <c r="I5" s="2">
        <v>-71.129444444444431</v>
      </c>
      <c r="J5" s="2" t="s">
        <v>57</v>
      </c>
      <c r="K5" s="2" t="s">
        <v>49</v>
      </c>
      <c r="L5" s="2">
        <v>37</v>
      </c>
    </row>
    <row r="6" spans="1:12" x14ac:dyDescent="0.25">
      <c r="A6" s="2">
        <v>5</v>
      </c>
      <c r="B6" s="3" t="s">
        <v>46</v>
      </c>
      <c r="C6" s="3">
        <v>10</v>
      </c>
      <c r="D6" s="5" t="s">
        <v>4</v>
      </c>
      <c r="E6" s="6" t="s">
        <v>9</v>
      </c>
      <c r="F6" s="4">
        <v>504</v>
      </c>
      <c r="G6" s="2">
        <v>30</v>
      </c>
      <c r="H6" s="2">
        <v>42.325277777777778</v>
      </c>
      <c r="I6" s="2">
        <v>-71.12833333333333</v>
      </c>
      <c r="J6" s="2" t="s">
        <v>56</v>
      </c>
      <c r="K6" s="2" t="s">
        <v>49</v>
      </c>
      <c r="L6" s="2">
        <v>43</v>
      </c>
    </row>
    <row r="7" spans="1:12" x14ac:dyDescent="0.25">
      <c r="A7" s="2">
        <v>6</v>
      </c>
      <c r="B7" s="3" t="s">
        <v>46</v>
      </c>
      <c r="C7" s="3">
        <v>18</v>
      </c>
      <c r="D7" s="5" t="s">
        <v>4</v>
      </c>
      <c r="E7" s="6" t="s">
        <v>14</v>
      </c>
      <c r="F7" s="4">
        <v>394</v>
      </c>
      <c r="G7" s="2">
        <v>30</v>
      </c>
      <c r="H7" s="2">
        <v>41.028611111111111</v>
      </c>
      <c r="I7" s="2">
        <v>-73.625277777777768</v>
      </c>
      <c r="J7" s="2" t="s">
        <v>79</v>
      </c>
      <c r="K7" s="2" t="s">
        <v>69</v>
      </c>
      <c r="L7" s="2">
        <v>113</v>
      </c>
    </row>
    <row r="8" spans="1:12" x14ac:dyDescent="0.25">
      <c r="A8" s="2">
        <v>7</v>
      </c>
      <c r="B8" s="3" t="s">
        <v>46</v>
      </c>
      <c r="C8" s="3">
        <v>26</v>
      </c>
      <c r="D8" s="5" t="s">
        <v>4</v>
      </c>
      <c r="E8" s="6" t="s">
        <v>16</v>
      </c>
      <c r="F8" s="4">
        <v>409</v>
      </c>
      <c r="G8" s="2">
        <v>30</v>
      </c>
      <c r="H8" s="2">
        <v>42.306666666666665</v>
      </c>
      <c r="I8" s="2">
        <v>-71.280277777777783</v>
      </c>
      <c r="J8" s="2" t="s">
        <v>59</v>
      </c>
      <c r="K8" s="2" t="s">
        <v>49</v>
      </c>
      <c r="L8" s="2">
        <v>50</v>
      </c>
    </row>
    <row r="9" spans="1:12" x14ac:dyDescent="0.25">
      <c r="A9" s="2">
        <v>8</v>
      </c>
      <c r="B9" s="3" t="s">
        <v>46</v>
      </c>
      <c r="C9" s="3">
        <v>29</v>
      </c>
      <c r="D9" s="5" t="s">
        <v>4</v>
      </c>
      <c r="E9" s="6" t="s">
        <v>18</v>
      </c>
      <c r="F9" s="4">
        <v>199</v>
      </c>
      <c r="G9" s="2">
        <v>30</v>
      </c>
      <c r="H9" s="2">
        <v>41.35</v>
      </c>
      <c r="I9" s="2">
        <v>-72.078611111111101</v>
      </c>
      <c r="J9" s="2" t="s">
        <v>75</v>
      </c>
      <c r="K9" s="2" t="s">
        <v>69</v>
      </c>
      <c r="L9" s="2">
        <v>97</v>
      </c>
    </row>
    <row r="10" spans="1:12" x14ac:dyDescent="0.25">
      <c r="A10" s="2">
        <v>9</v>
      </c>
      <c r="B10" s="3" t="s">
        <v>46</v>
      </c>
      <c r="C10" s="3">
        <v>33</v>
      </c>
      <c r="D10" s="5" t="s">
        <v>4</v>
      </c>
      <c r="E10" s="6" t="s">
        <v>20</v>
      </c>
      <c r="F10" s="4">
        <v>665</v>
      </c>
      <c r="G10" s="2">
        <v>30</v>
      </c>
      <c r="H10" s="2">
        <v>42.347777777777779</v>
      </c>
      <c r="I10" s="2">
        <v>-71.081111111111113</v>
      </c>
      <c r="J10" s="2" t="s">
        <v>56</v>
      </c>
      <c r="K10" s="2" t="s">
        <v>49</v>
      </c>
      <c r="L10" s="2">
        <v>30</v>
      </c>
    </row>
    <row r="11" spans="1:12" x14ac:dyDescent="0.25">
      <c r="A11" s="2">
        <v>10</v>
      </c>
      <c r="B11" s="3" t="s">
        <v>46</v>
      </c>
      <c r="C11" s="3">
        <v>39</v>
      </c>
      <c r="D11" s="5" t="s">
        <v>4</v>
      </c>
      <c r="E11" s="6" t="s">
        <v>21</v>
      </c>
      <c r="F11" s="4">
        <v>257</v>
      </c>
      <c r="G11" s="2">
        <v>30</v>
      </c>
      <c r="H11" s="2">
        <v>42.0075</v>
      </c>
      <c r="I11" s="2">
        <v>-72.970555555555563</v>
      </c>
      <c r="J11" s="2" t="s">
        <v>72</v>
      </c>
      <c r="K11" s="2" t="s">
        <v>69</v>
      </c>
      <c r="L11" s="2">
        <v>83</v>
      </c>
    </row>
    <row r="12" spans="1:12" x14ac:dyDescent="0.25">
      <c r="A12" s="2">
        <v>11</v>
      </c>
      <c r="B12" s="3" t="s">
        <v>46</v>
      </c>
      <c r="C12" s="3">
        <v>42</v>
      </c>
      <c r="D12" s="5" t="s">
        <v>4</v>
      </c>
      <c r="E12" s="6" t="s">
        <v>22</v>
      </c>
      <c r="F12" s="4">
        <v>135</v>
      </c>
      <c r="G12" s="2">
        <v>30</v>
      </c>
      <c r="H12" s="2">
        <v>42.348055555555561</v>
      </c>
      <c r="I12" s="2">
        <v>-71.086944444444441</v>
      </c>
      <c r="J12" s="2" t="s">
        <v>56</v>
      </c>
      <c r="K12" s="2" t="s">
        <v>49</v>
      </c>
      <c r="L12" s="2">
        <v>29</v>
      </c>
    </row>
    <row r="13" spans="1:12" x14ac:dyDescent="0.25">
      <c r="A13" s="2">
        <v>12</v>
      </c>
      <c r="B13" s="3" t="s">
        <v>46</v>
      </c>
      <c r="C13" s="3">
        <v>49</v>
      </c>
      <c r="D13" s="5" t="s">
        <v>4</v>
      </c>
      <c r="E13" s="6" t="s">
        <v>13</v>
      </c>
      <c r="F13" s="4">
        <v>448</v>
      </c>
      <c r="G13" s="2">
        <v>30</v>
      </c>
      <c r="H13" s="2">
        <v>41.354444444444447</v>
      </c>
      <c r="I13" s="2">
        <v>-72.095277777777767</v>
      </c>
      <c r="J13" s="2" t="s">
        <v>74</v>
      </c>
      <c r="K13" s="2" t="s">
        <v>69</v>
      </c>
      <c r="L13" s="2">
        <v>96</v>
      </c>
    </row>
    <row r="14" spans="1:12" x14ac:dyDescent="0.25">
      <c r="A14" s="2">
        <v>13</v>
      </c>
      <c r="B14" s="3" t="s">
        <v>46</v>
      </c>
      <c r="C14" s="3">
        <v>50</v>
      </c>
      <c r="D14" s="5" t="s">
        <v>4</v>
      </c>
      <c r="E14" s="6" t="s">
        <v>24</v>
      </c>
      <c r="F14" s="4">
        <v>374</v>
      </c>
      <c r="G14" s="2">
        <v>30</v>
      </c>
      <c r="H14" s="2">
        <v>41.712222222222223</v>
      </c>
      <c r="I14" s="2">
        <v>-72.608055555555552</v>
      </c>
      <c r="J14" s="2" t="s">
        <v>70</v>
      </c>
      <c r="K14" s="2" t="s">
        <v>69</v>
      </c>
      <c r="L14" s="2">
        <v>74</v>
      </c>
    </row>
    <row r="15" spans="1:12" x14ac:dyDescent="0.25">
      <c r="A15" s="2">
        <v>14</v>
      </c>
      <c r="B15" s="3" t="s">
        <v>46</v>
      </c>
      <c r="C15" s="3">
        <v>52</v>
      </c>
      <c r="D15" s="5" t="s">
        <v>4</v>
      </c>
      <c r="E15" s="6" t="s">
        <v>11</v>
      </c>
      <c r="F15" s="4">
        <v>180</v>
      </c>
      <c r="G15" s="2">
        <v>30</v>
      </c>
      <c r="H15" s="2">
        <v>41.719722222222224</v>
      </c>
      <c r="I15" s="2">
        <v>-72.831944444444446</v>
      </c>
      <c r="J15" s="2" t="s">
        <v>68</v>
      </c>
      <c r="K15" s="2" t="s">
        <v>69</v>
      </c>
      <c r="L15" s="2">
        <v>73</v>
      </c>
    </row>
    <row r="16" spans="1:12" x14ac:dyDescent="0.25">
      <c r="A16" s="2">
        <v>15</v>
      </c>
      <c r="B16" s="3" t="s">
        <v>46</v>
      </c>
      <c r="C16" s="3">
        <v>57</v>
      </c>
      <c r="D16" s="5" t="s">
        <v>4</v>
      </c>
      <c r="E16" s="6" t="s">
        <v>26</v>
      </c>
      <c r="F16" s="4">
        <v>313</v>
      </c>
      <c r="G16" s="2">
        <v>30</v>
      </c>
      <c r="H16" s="2">
        <v>41.562777777777775</v>
      </c>
      <c r="I16" s="2">
        <v>-72.654166666666669</v>
      </c>
      <c r="J16" s="2" t="s">
        <v>76</v>
      </c>
      <c r="K16" s="2" t="s">
        <v>69</v>
      </c>
      <c r="L16" s="2">
        <v>101</v>
      </c>
    </row>
    <row r="17" spans="1:12" x14ac:dyDescent="0.25">
      <c r="A17" s="2">
        <v>16</v>
      </c>
      <c r="B17" s="3" t="s">
        <v>46</v>
      </c>
      <c r="C17" s="3">
        <v>60</v>
      </c>
      <c r="D17" s="5" t="s">
        <v>4</v>
      </c>
      <c r="E17" s="6" t="s">
        <v>28</v>
      </c>
      <c r="F17" s="4">
        <v>110</v>
      </c>
      <c r="G17" s="2">
        <v>30</v>
      </c>
      <c r="H17" s="2">
        <v>41.099166666666669</v>
      </c>
      <c r="I17" s="2">
        <v>-73.426666666666677</v>
      </c>
      <c r="J17" s="2" t="s">
        <v>80</v>
      </c>
      <c r="K17" s="2" t="s">
        <v>69</v>
      </c>
      <c r="L17" s="2">
        <v>116</v>
      </c>
    </row>
    <row r="18" spans="1:12" x14ac:dyDescent="0.25">
      <c r="A18" s="2">
        <v>17</v>
      </c>
      <c r="B18" s="3" t="s">
        <v>46</v>
      </c>
      <c r="C18" s="3">
        <v>66</v>
      </c>
      <c r="D18" s="5" t="s">
        <v>4</v>
      </c>
      <c r="E18" s="6" t="s">
        <v>29</v>
      </c>
      <c r="F18" s="4">
        <v>197</v>
      </c>
      <c r="G18" s="2">
        <v>30</v>
      </c>
      <c r="H18" s="2">
        <v>42.582500000000003</v>
      </c>
      <c r="I18" s="2">
        <v>-70.885833333333338</v>
      </c>
      <c r="J18" s="2" t="s">
        <v>55</v>
      </c>
      <c r="K18" s="2" t="s">
        <v>49</v>
      </c>
      <c r="L18" s="2">
        <v>24</v>
      </c>
    </row>
    <row r="19" spans="1:12" x14ac:dyDescent="0.25">
      <c r="A19" s="2">
        <v>18</v>
      </c>
      <c r="B19" s="3" t="s">
        <v>46</v>
      </c>
      <c r="C19" s="3">
        <v>68</v>
      </c>
      <c r="D19" s="5" t="s">
        <v>4</v>
      </c>
      <c r="E19" s="6" t="s">
        <v>30</v>
      </c>
      <c r="F19" s="4">
        <v>81</v>
      </c>
      <c r="G19" s="2">
        <v>30</v>
      </c>
      <c r="H19" s="2">
        <v>41.349722222222226</v>
      </c>
      <c r="I19" s="2">
        <v>-72.078333333333333</v>
      </c>
      <c r="J19" s="2" t="s">
        <v>75</v>
      </c>
      <c r="K19" s="2" t="s">
        <v>69</v>
      </c>
      <c r="L19" s="2">
        <v>98</v>
      </c>
    </row>
    <row r="20" spans="1:12" x14ac:dyDescent="0.25">
      <c r="A20" s="2">
        <v>19</v>
      </c>
      <c r="B20" s="3" t="s">
        <v>46</v>
      </c>
      <c r="C20" s="3">
        <v>71</v>
      </c>
      <c r="D20" s="5" t="s">
        <v>4</v>
      </c>
      <c r="E20" s="6" t="s">
        <v>19</v>
      </c>
      <c r="F20" s="4">
        <v>286</v>
      </c>
      <c r="G20" s="2">
        <v>30</v>
      </c>
      <c r="H20" s="2">
        <v>42.343611111111116</v>
      </c>
      <c r="I20" s="2">
        <v>-71.109166666666667</v>
      </c>
      <c r="J20" s="2" t="s">
        <v>57</v>
      </c>
      <c r="K20" s="2" t="s">
        <v>49</v>
      </c>
      <c r="L20" s="2">
        <v>38</v>
      </c>
    </row>
    <row r="21" spans="1:12" x14ac:dyDescent="0.25">
      <c r="A21" s="2">
        <v>20</v>
      </c>
      <c r="B21" s="3" t="s">
        <v>46</v>
      </c>
      <c r="C21" s="3">
        <v>72</v>
      </c>
      <c r="D21" s="5" t="s">
        <v>4</v>
      </c>
      <c r="E21" s="6" t="s">
        <v>31</v>
      </c>
      <c r="F21" s="4">
        <v>335</v>
      </c>
      <c r="G21" s="2">
        <v>30</v>
      </c>
      <c r="H21" s="2">
        <v>42.364444444444445</v>
      </c>
      <c r="I21" s="2">
        <v>-71.067777777777778</v>
      </c>
      <c r="J21" s="2" t="s">
        <v>56</v>
      </c>
      <c r="K21" s="2" t="s">
        <v>49</v>
      </c>
      <c r="L21" s="2">
        <v>28</v>
      </c>
    </row>
    <row r="22" spans="1:12" x14ac:dyDescent="0.25">
      <c r="A22" s="2">
        <v>21</v>
      </c>
      <c r="B22" s="3" t="s">
        <v>46</v>
      </c>
      <c r="C22" s="3">
        <v>74</v>
      </c>
      <c r="D22" s="5" t="s">
        <v>4</v>
      </c>
      <c r="E22" s="6" t="s">
        <v>23</v>
      </c>
      <c r="F22" s="4">
        <v>210</v>
      </c>
      <c r="G22" s="2">
        <v>30</v>
      </c>
      <c r="H22" s="2">
        <v>41.421666666666667</v>
      </c>
      <c r="I22" s="2">
        <v>-72.996944444444452</v>
      </c>
      <c r="J22" s="2" t="s">
        <v>78</v>
      </c>
      <c r="K22" s="2" t="s">
        <v>69</v>
      </c>
      <c r="L22" s="2">
        <v>107</v>
      </c>
    </row>
    <row r="23" spans="1:12" x14ac:dyDescent="0.25">
      <c r="A23" s="2">
        <v>22</v>
      </c>
      <c r="B23" s="3" t="s">
        <v>46</v>
      </c>
      <c r="C23" s="3">
        <v>78</v>
      </c>
      <c r="D23" s="5" t="s">
        <v>4</v>
      </c>
      <c r="E23" s="6" t="s">
        <v>5</v>
      </c>
      <c r="F23" s="4">
        <v>407</v>
      </c>
      <c r="G23" s="2">
        <v>30</v>
      </c>
      <c r="H23" s="2">
        <v>42.527777777777779</v>
      </c>
      <c r="I23" s="2">
        <v>-71.275277777777774</v>
      </c>
      <c r="J23" s="2" t="s">
        <v>51</v>
      </c>
      <c r="K23" s="2" t="s">
        <v>49</v>
      </c>
      <c r="L23" s="2">
        <v>13</v>
      </c>
    </row>
    <row r="24" spans="1:12" x14ac:dyDescent="0.25">
      <c r="A24" s="2">
        <v>23</v>
      </c>
      <c r="B24" s="3" t="s">
        <v>46</v>
      </c>
      <c r="C24" s="3">
        <v>88</v>
      </c>
      <c r="D24" s="5" t="s">
        <v>4</v>
      </c>
      <c r="E24" s="6" t="s">
        <v>32</v>
      </c>
      <c r="F24" s="4">
        <v>131</v>
      </c>
      <c r="G24" s="2">
        <v>30</v>
      </c>
      <c r="H24" s="2">
        <v>41.776111111111113</v>
      </c>
      <c r="I24" s="2">
        <v>-72.521388888888893</v>
      </c>
      <c r="J24" s="2" t="s">
        <v>62</v>
      </c>
      <c r="K24" s="2" t="s">
        <v>69</v>
      </c>
      <c r="L24" s="2">
        <v>76</v>
      </c>
    </row>
    <row r="25" spans="1:12" x14ac:dyDescent="0.25">
      <c r="A25" s="2">
        <v>24</v>
      </c>
      <c r="B25" s="3" t="s">
        <v>46</v>
      </c>
      <c r="C25" s="3">
        <v>92</v>
      </c>
      <c r="D25" s="5" t="s">
        <v>4</v>
      </c>
      <c r="E25" s="6" t="s">
        <v>17</v>
      </c>
      <c r="F25" s="4">
        <v>226</v>
      </c>
      <c r="G25" s="2">
        <v>30</v>
      </c>
      <c r="H25" s="2">
        <v>42.346944444444446</v>
      </c>
      <c r="I25" s="2">
        <v>-71.037499999999994</v>
      </c>
      <c r="J25" s="2" t="s">
        <v>56</v>
      </c>
      <c r="K25" s="2" t="s">
        <v>49</v>
      </c>
      <c r="L25" s="2">
        <v>26</v>
      </c>
    </row>
    <row r="26" spans="1:12" x14ac:dyDescent="0.25">
      <c r="A26" s="2">
        <v>25</v>
      </c>
      <c r="B26" s="3" t="s">
        <v>46</v>
      </c>
      <c r="C26" s="3">
        <v>105</v>
      </c>
      <c r="D26" s="5" t="s">
        <v>4</v>
      </c>
      <c r="E26" s="6" t="s">
        <v>34</v>
      </c>
      <c r="F26" s="4">
        <v>572</v>
      </c>
      <c r="G26" s="2">
        <v>30</v>
      </c>
      <c r="H26" s="2">
        <v>41.317222222222227</v>
      </c>
      <c r="I26" s="2">
        <v>-73.094166666666666</v>
      </c>
      <c r="J26" s="2" t="s">
        <v>77</v>
      </c>
      <c r="K26" s="2" t="s">
        <v>69</v>
      </c>
      <c r="L26" s="2">
        <v>102</v>
      </c>
    </row>
    <row r="27" spans="1:12" x14ac:dyDescent="0.25">
      <c r="A27" s="2">
        <v>26</v>
      </c>
      <c r="B27" s="3" t="s">
        <v>46</v>
      </c>
      <c r="C27" s="3">
        <v>107</v>
      </c>
      <c r="D27" s="5" t="s">
        <v>4</v>
      </c>
      <c r="E27" s="6" t="s">
        <v>25</v>
      </c>
      <c r="F27" s="4">
        <v>288</v>
      </c>
      <c r="G27" s="2">
        <v>30</v>
      </c>
      <c r="H27" s="2">
        <v>41.051388888888887</v>
      </c>
      <c r="I27" s="2">
        <v>-73.516666666666666</v>
      </c>
      <c r="J27" s="2" t="s">
        <v>81</v>
      </c>
      <c r="K27" s="2" t="s">
        <v>69</v>
      </c>
      <c r="L27" s="2">
        <v>123</v>
      </c>
    </row>
    <row r="28" spans="1:12" x14ac:dyDescent="0.25">
      <c r="A28" s="2">
        <v>27</v>
      </c>
      <c r="B28" s="3" t="s">
        <v>46</v>
      </c>
      <c r="C28" s="3">
        <v>133</v>
      </c>
      <c r="D28" s="5" t="s">
        <v>4</v>
      </c>
      <c r="E28" s="6" t="s">
        <v>36</v>
      </c>
      <c r="F28" s="4">
        <v>256</v>
      </c>
      <c r="G28" s="2">
        <v>30</v>
      </c>
      <c r="H28" s="2">
        <v>41.976944444444449</v>
      </c>
      <c r="I28" s="2">
        <v>-72.591666666666669</v>
      </c>
      <c r="J28" s="2" t="s">
        <v>71</v>
      </c>
      <c r="K28" s="2" t="s">
        <v>69</v>
      </c>
      <c r="L28" s="2">
        <v>81</v>
      </c>
    </row>
    <row r="29" spans="1:12" x14ac:dyDescent="0.25">
      <c r="A29" s="2">
        <v>28</v>
      </c>
      <c r="B29" s="3" t="s">
        <v>46</v>
      </c>
      <c r="C29" s="3">
        <v>146</v>
      </c>
      <c r="D29" s="5" t="s">
        <v>4</v>
      </c>
      <c r="E29" s="6" t="s">
        <v>37</v>
      </c>
      <c r="F29" s="4">
        <v>189</v>
      </c>
      <c r="G29" s="2">
        <v>30</v>
      </c>
      <c r="H29" s="2">
        <v>43.702222222222225</v>
      </c>
      <c r="I29" s="2">
        <v>-72.289444444444442</v>
      </c>
      <c r="J29" s="2" t="s">
        <v>63</v>
      </c>
      <c r="K29" s="2" t="s">
        <v>61</v>
      </c>
      <c r="L29" s="2">
        <v>64</v>
      </c>
    </row>
    <row r="30" spans="1:12" x14ac:dyDescent="0.25">
      <c r="A30" s="2">
        <v>29</v>
      </c>
      <c r="B30" s="3" t="s">
        <v>46</v>
      </c>
      <c r="C30" s="3">
        <v>148</v>
      </c>
      <c r="D30" s="5" t="s">
        <v>4</v>
      </c>
      <c r="E30" s="6" t="s">
        <v>35</v>
      </c>
      <c r="F30" s="4">
        <v>496</v>
      </c>
      <c r="G30" s="2">
        <v>30</v>
      </c>
      <c r="H30" s="2">
        <v>41.771111111111111</v>
      </c>
      <c r="I30" s="2">
        <v>-72.706666666666663</v>
      </c>
      <c r="J30" s="2" t="s">
        <v>73</v>
      </c>
      <c r="K30" s="2" t="s">
        <v>69</v>
      </c>
      <c r="L30" s="2">
        <v>88</v>
      </c>
    </row>
    <row r="31" spans="1:12" x14ac:dyDescent="0.25">
      <c r="A31" s="2">
        <v>30</v>
      </c>
      <c r="B31" s="3" t="s">
        <v>46</v>
      </c>
      <c r="C31" s="3">
        <v>153</v>
      </c>
      <c r="D31" s="5" t="s">
        <v>4</v>
      </c>
      <c r="E31" s="6" t="s">
        <v>15</v>
      </c>
      <c r="F31" s="4">
        <v>425</v>
      </c>
      <c r="G31" s="2">
        <v>30</v>
      </c>
      <c r="H31" s="2">
        <v>41.052499999999995</v>
      </c>
      <c r="I31" s="2">
        <v>-73.541111111111107</v>
      </c>
      <c r="J31" s="2" t="s">
        <v>81</v>
      </c>
      <c r="K31" s="2" t="s">
        <v>69</v>
      </c>
      <c r="L31" s="2">
        <v>121</v>
      </c>
    </row>
    <row r="32" spans="1:12" x14ac:dyDescent="0.25">
      <c r="A32" s="2">
        <v>31</v>
      </c>
      <c r="B32" s="3" t="s">
        <v>46</v>
      </c>
      <c r="C32" s="3">
        <v>176</v>
      </c>
      <c r="D32" s="5" t="s">
        <v>4</v>
      </c>
      <c r="E32" s="6" t="s">
        <v>38</v>
      </c>
      <c r="F32" s="4">
        <v>226</v>
      </c>
      <c r="G32" s="2">
        <v>30</v>
      </c>
      <c r="H32" s="2">
        <v>42.491388888888892</v>
      </c>
      <c r="I32" s="2">
        <v>-71.276666666666671</v>
      </c>
      <c r="J32" s="2" t="s">
        <v>50</v>
      </c>
      <c r="K32" s="2" t="s">
        <v>49</v>
      </c>
      <c r="L32" s="2">
        <v>9</v>
      </c>
    </row>
    <row r="33" spans="1:12" x14ac:dyDescent="0.25">
      <c r="A33" s="2">
        <v>32</v>
      </c>
      <c r="B33" s="3" t="s">
        <v>46</v>
      </c>
      <c r="C33" s="3">
        <v>177</v>
      </c>
      <c r="D33" s="5" t="s">
        <v>4</v>
      </c>
      <c r="E33" s="6" t="s">
        <v>39</v>
      </c>
      <c r="F33" s="4">
        <v>164</v>
      </c>
      <c r="G33" s="2">
        <v>30</v>
      </c>
      <c r="H33" s="2">
        <v>41.753055555555555</v>
      </c>
      <c r="I33" s="2">
        <v>-72.695555555555558</v>
      </c>
      <c r="J33" s="2" t="s">
        <v>73</v>
      </c>
      <c r="K33" s="2" t="s">
        <v>69</v>
      </c>
      <c r="L33" s="2">
        <v>89</v>
      </c>
    </row>
    <row r="34" spans="1:12" x14ac:dyDescent="0.25">
      <c r="A34" s="2">
        <v>33</v>
      </c>
      <c r="B34" s="3" t="s">
        <v>46</v>
      </c>
      <c r="C34" s="3">
        <v>181</v>
      </c>
      <c r="D34" s="5" t="s">
        <v>4</v>
      </c>
      <c r="E34" s="6" t="s">
        <v>40</v>
      </c>
      <c r="F34" s="4">
        <v>243</v>
      </c>
      <c r="G34" s="2">
        <v>30</v>
      </c>
      <c r="H34" s="2">
        <v>43.807222222222222</v>
      </c>
      <c r="I34" s="2">
        <v>-70.889166666666668</v>
      </c>
      <c r="J34" s="2" t="s">
        <v>66</v>
      </c>
      <c r="K34" s="2" t="s">
        <v>65</v>
      </c>
      <c r="L34" s="2">
        <v>68</v>
      </c>
    </row>
    <row r="35" spans="1:12" x14ac:dyDescent="0.25">
      <c r="A35" s="2">
        <v>34</v>
      </c>
      <c r="B35" s="3" t="s">
        <v>46</v>
      </c>
      <c r="C35" s="3">
        <v>182</v>
      </c>
      <c r="D35" s="5" t="s">
        <v>4</v>
      </c>
      <c r="E35" s="6" t="s">
        <v>41</v>
      </c>
      <c r="F35" s="4">
        <v>140</v>
      </c>
      <c r="G35" s="2">
        <v>30</v>
      </c>
      <c r="H35" s="2">
        <v>44.558888888888887</v>
      </c>
      <c r="I35" s="2">
        <v>-70.543333333333337</v>
      </c>
      <c r="J35" s="2" t="s">
        <v>67</v>
      </c>
      <c r="K35" s="2" t="s">
        <v>65</v>
      </c>
      <c r="L35" s="2">
        <v>71</v>
      </c>
    </row>
    <row r="36" spans="1:12" x14ac:dyDescent="0.25">
      <c r="A36" s="2">
        <v>35</v>
      </c>
      <c r="B36" s="3" t="s">
        <v>46</v>
      </c>
      <c r="C36" s="3">
        <v>187</v>
      </c>
      <c r="D36" s="5" t="s">
        <v>4</v>
      </c>
      <c r="E36" s="6" t="s">
        <v>33</v>
      </c>
      <c r="F36" s="4">
        <v>284</v>
      </c>
      <c r="G36" s="2">
        <v>30</v>
      </c>
      <c r="H36" s="2">
        <v>42.372500000000002</v>
      </c>
      <c r="I36" s="2">
        <v>-71.121944444444438</v>
      </c>
      <c r="J36" s="2" t="s">
        <v>57</v>
      </c>
      <c r="K36" s="2" t="s">
        <v>49</v>
      </c>
      <c r="L36" s="2">
        <v>36</v>
      </c>
    </row>
    <row r="37" spans="1:12" x14ac:dyDescent="0.25">
      <c r="A37" s="2">
        <v>36</v>
      </c>
      <c r="B37" s="3" t="s">
        <v>46</v>
      </c>
      <c r="C37" s="3">
        <v>212</v>
      </c>
      <c r="D37" s="5" t="s">
        <v>4</v>
      </c>
      <c r="E37" s="6" t="s">
        <v>10</v>
      </c>
      <c r="F37" s="4">
        <v>114</v>
      </c>
      <c r="G37" s="2">
        <v>30</v>
      </c>
      <c r="H37" s="2">
        <v>42.363055555555555</v>
      </c>
      <c r="I37" s="2">
        <v>-71.306111111111107</v>
      </c>
      <c r="J37" s="2" t="s">
        <v>60</v>
      </c>
      <c r="K37" s="2" t="s">
        <v>49</v>
      </c>
      <c r="L37" s="2">
        <v>51</v>
      </c>
    </row>
    <row r="38" spans="1:12" x14ac:dyDescent="0.25">
      <c r="A38" s="2">
        <v>37</v>
      </c>
      <c r="B38" s="3" t="s">
        <v>46</v>
      </c>
      <c r="C38" s="3">
        <v>216</v>
      </c>
      <c r="D38" s="5" t="s">
        <v>4</v>
      </c>
      <c r="E38" s="6" t="s">
        <v>12</v>
      </c>
      <c r="F38" s="4">
        <v>263</v>
      </c>
      <c r="G38" s="2">
        <v>30</v>
      </c>
      <c r="H38" s="2">
        <v>41.764444444444443</v>
      </c>
      <c r="I38" s="2">
        <v>-72.683888888888887</v>
      </c>
      <c r="J38" s="2" t="s">
        <v>73</v>
      </c>
      <c r="K38" s="2" t="s">
        <v>69</v>
      </c>
      <c r="L38" s="2">
        <v>92</v>
      </c>
    </row>
    <row r="39" spans="1:12" x14ac:dyDescent="0.25">
      <c r="A39" s="2">
        <v>38</v>
      </c>
      <c r="B39" s="3" t="s">
        <v>46</v>
      </c>
      <c r="C39" s="3">
        <v>221</v>
      </c>
      <c r="D39" s="5" t="s">
        <v>4</v>
      </c>
      <c r="E39" s="6" t="s">
        <v>42</v>
      </c>
      <c r="F39" s="4">
        <v>143</v>
      </c>
      <c r="G39" s="2">
        <v>30</v>
      </c>
      <c r="H39" s="2">
        <v>42.312222222222218</v>
      </c>
      <c r="I39" s="2">
        <v>-71.163333333333341</v>
      </c>
      <c r="J39" s="2" t="s">
        <v>58</v>
      </c>
      <c r="K39" s="2" t="s">
        <v>49</v>
      </c>
      <c r="L39" s="2">
        <v>49</v>
      </c>
    </row>
    <row r="40" spans="1:12" x14ac:dyDescent="0.25">
      <c r="A40" s="2">
        <v>39</v>
      </c>
      <c r="B40" s="3" t="s">
        <v>46</v>
      </c>
      <c r="C40" s="3">
        <v>234</v>
      </c>
      <c r="D40" s="5" t="s">
        <v>4</v>
      </c>
      <c r="E40" s="6" t="s">
        <v>43</v>
      </c>
      <c r="F40" s="4">
        <v>237</v>
      </c>
      <c r="G40" s="2">
        <v>30</v>
      </c>
      <c r="H40" s="2">
        <v>43.197777777777773</v>
      </c>
      <c r="I40" s="2">
        <v>-70.875277777777768</v>
      </c>
      <c r="J40" s="2" t="s">
        <v>64</v>
      </c>
      <c r="K40" s="2" t="s">
        <v>61</v>
      </c>
      <c r="L40" s="2">
        <v>66</v>
      </c>
    </row>
    <row r="41" spans="1:12" x14ac:dyDescent="0.25">
      <c r="A41" s="2">
        <v>40</v>
      </c>
      <c r="B41" s="3" t="s">
        <v>46</v>
      </c>
      <c r="C41" s="3">
        <v>235</v>
      </c>
      <c r="D41" s="5" t="s">
        <v>4</v>
      </c>
      <c r="E41" s="6" t="s">
        <v>44</v>
      </c>
      <c r="F41" s="4">
        <v>105</v>
      </c>
      <c r="G41" s="2">
        <v>30</v>
      </c>
      <c r="H41" s="2">
        <v>41.764166666666668</v>
      </c>
      <c r="I41" s="2">
        <v>-72.690555555555562</v>
      </c>
      <c r="J41" s="2" t="s">
        <v>73</v>
      </c>
      <c r="K41" s="2" t="s">
        <v>69</v>
      </c>
      <c r="L41" s="2">
        <v>91</v>
      </c>
    </row>
    <row r="42" spans="1:12" x14ac:dyDescent="0.25">
      <c r="A42" s="2">
        <v>41</v>
      </c>
      <c r="B42" s="3" t="s">
        <v>46</v>
      </c>
      <c r="C42" s="3">
        <v>254</v>
      </c>
      <c r="D42" s="5" t="s">
        <v>4</v>
      </c>
      <c r="E42" s="6" t="s">
        <v>27</v>
      </c>
      <c r="F42" s="4">
        <v>111</v>
      </c>
      <c r="G42" s="2">
        <v>30</v>
      </c>
      <c r="H42" s="2">
        <v>41.763888888888886</v>
      </c>
      <c r="I42" s="2">
        <v>-72.68416666666667</v>
      </c>
      <c r="J42" s="2" t="s">
        <v>73</v>
      </c>
      <c r="K42" s="2" t="s">
        <v>69</v>
      </c>
      <c r="L42" s="2">
        <v>93</v>
      </c>
    </row>
    <row r="43" spans="1:12" x14ac:dyDescent="0.25">
      <c r="A43" s="2">
        <v>42</v>
      </c>
      <c r="B43" s="3" t="s">
        <v>46</v>
      </c>
      <c r="C43" s="3">
        <v>7</v>
      </c>
      <c r="D43" s="5" t="s">
        <v>4</v>
      </c>
      <c r="E43" s="6" t="s">
        <v>4</v>
      </c>
      <c r="F43" s="4">
        <v>491</v>
      </c>
      <c r="G43" s="2">
        <v>30</v>
      </c>
      <c r="H43" s="2">
        <v>42.545555555555552</v>
      </c>
      <c r="I43" s="2">
        <v>-71.175555555555562</v>
      </c>
      <c r="J43" s="2" t="s">
        <v>53</v>
      </c>
      <c r="K43" s="2" t="s">
        <v>49</v>
      </c>
      <c r="L43" s="2">
        <v>20</v>
      </c>
    </row>
  </sheetData>
  <phoneticPr fontId="7" type="noConversion"/>
  <conditionalFormatting sqref="H2:I2 L2">
    <cfRule type="duplicateValues" dxfId="8" priority="7"/>
  </conditionalFormatting>
  <conditionalFormatting sqref="E2">
    <cfRule type="duplicateValues" dxfId="7" priority="8"/>
  </conditionalFormatting>
  <conditionalFormatting sqref="L2">
    <cfRule type="duplicateValues" dxfId="6" priority="9"/>
    <cfRule type="duplicateValues" dxfId="5" priority="10"/>
  </conditionalFormatting>
  <conditionalFormatting sqref="H1:I1 L1">
    <cfRule type="duplicateValues" dxfId="4" priority="6"/>
  </conditionalFormatting>
  <conditionalFormatting sqref="H1:I1">
    <cfRule type="duplicateValues" dxfId="3" priority="5"/>
  </conditionalFormatting>
  <conditionalFormatting sqref="E3:E43">
    <cfRule type="duplicateValues" dxfId="2" priority="27"/>
  </conditionalFormatting>
  <conditionalFormatting sqref="A1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22A7-D85E-4FFC-A6EF-53FB8DD71E61}">
  <dimension ref="A1:G78"/>
  <sheetViews>
    <sheetView tabSelected="1" topLeftCell="A51" zoomScaleNormal="100" workbookViewId="0">
      <selection activeCell="J62" sqref="J62"/>
    </sheetView>
  </sheetViews>
  <sheetFormatPr defaultRowHeight="15.75" x14ac:dyDescent="0.25"/>
  <cols>
    <col min="1" max="1" width="9" style="2"/>
    <col min="2" max="2" width="14" style="2" customWidth="1"/>
    <col min="3" max="16384" width="9" style="2"/>
  </cols>
  <sheetData>
    <row r="1" spans="1:7" ht="17.25" x14ac:dyDescent="0.3">
      <c r="A1" s="14" t="s">
        <v>87</v>
      </c>
      <c r="B1" s="16"/>
      <c r="C1" s="16"/>
      <c r="D1" s="16"/>
      <c r="E1" s="16"/>
      <c r="F1" s="16"/>
      <c r="G1" s="17"/>
    </row>
    <row r="2" spans="1:7" ht="31.5" x14ac:dyDescent="0.25">
      <c r="A2" s="16" t="s">
        <v>88</v>
      </c>
      <c r="B2" s="16" t="s">
        <v>89</v>
      </c>
      <c r="C2" s="16" t="s">
        <v>90</v>
      </c>
      <c r="D2" s="16" t="s">
        <v>91</v>
      </c>
      <c r="E2" s="16" t="s">
        <v>92</v>
      </c>
      <c r="F2" s="16" t="s">
        <v>93</v>
      </c>
      <c r="G2" s="16" t="s">
        <v>101</v>
      </c>
    </row>
    <row r="3" spans="1:7" x14ac:dyDescent="0.25">
      <c r="A3" s="15">
        <v>1</v>
      </c>
      <c r="B3" s="17" t="str">
        <f>VLOOKUP(A3,tuesdaydeliveries!$A$2:$L$43,10,0)</f>
        <v>Wilmington</v>
      </c>
      <c r="C3" s="15" t="s">
        <v>98</v>
      </c>
      <c r="D3" s="20"/>
      <c r="E3" s="20">
        <v>5.15</v>
      </c>
      <c r="F3" s="17">
        <f>VLOOKUP(A3,tuesdaydeliveries!$A$2:$L$43,6,0)</f>
        <v>0</v>
      </c>
      <c r="G3" s="17">
        <v>110</v>
      </c>
    </row>
    <row r="4" spans="1:7" x14ac:dyDescent="0.25">
      <c r="A4" s="15">
        <v>23</v>
      </c>
      <c r="B4" s="17" t="str">
        <f>VLOOKUP(A4,tuesdaydeliveries!$A$2:$L$43,10,0)</f>
        <v>Manchester</v>
      </c>
      <c r="C4" s="15" t="s">
        <v>98</v>
      </c>
      <c r="D4" s="20">
        <v>8</v>
      </c>
      <c r="E4" s="20">
        <v>8.3000000000000007</v>
      </c>
      <c r="F4" s="17">
        <f>VLOOKUP(A4,tuesdaydeliveries!$A$2:$L$43,6,0)</f>
        <v>131</v>
      </c>
      <c r="G4" s="17">
        <v>5</v>
      </c>
    </row>
    <row r="5" spans="1:7" x14ac:dyDescent="0.25">
      <c r="A5" s="15">
        <v>13</v>
      </c>
      <c r="B5" s="17" t="str">
        <f>VLOOKUP(A5,tuesdaydeliveries!$A$2:$L$43,10,0)</f>
        <v>Glastonbury</v>
      </c>
      <c r="C5" s="15" t="s">
        <v>98</v>
      </c>
      <c r="D5" s="17">
        <v>8.3800000000000008</v>
      </c>
      <c r="E5" s="17">
        <v>9.08</v>
      </c>
      <c r="F5" s="17">
        <f>VLOOKUP(A5,tuesdaydeliveries!$A$2:$L$43,6,0)</f>
        <v>374</v>
      </c>
      <c r="G5" s="17">
        <v>20</v>
      </c>
    </row>
    <row r="6" spans="1:7" x14ac:dyDescent="0.25">
      <c r="A6" s="15">
        <v>15</v>
      </c>
      <c r="B6" s="17" t="str">
        <f>VLOOKUP(A6,tuesdaydeliveries!$A$2:$L$43,10,0)</f>
        <v>Middletown</v>
      </c>
      <c r="C6" s="15" t="s">
        <v>98</v>
      </c>
      <c r="D6" s="17">
        <v>9.3800000000000008</v>
      </c>
      <c r="E6" s="17">
        <v>10.08</v>
      </c>
      <c r="F6" s="17">
        <f>VLOOKUP(A6,tuesdaydeliveries!$A$2:$L$43,6,0)</f>
        <v>313</v>
      </c>
      <c r="G6" s="17">
        <v>39</v>
      </c>
    </row>
    <row r="7" spans="1:7" x14ac:dyDescent="0.25">
      <c r="A7" s="15">
        <v>12</v>
      </c>
      <c r="B7" s="17" t="str">
        <f>VLOOKUP(A7,tuesdaydeliveries!$A$2:$L$43,10,0)</f>
        <v>New London</v>
      </c>
      <c r="C7" s="15" t="s">
        <v>98</v>
      </c>
      <c r="D7" s="17">
        <v>11.07</v>
      </c>
      <c r="E7" s="17">
        <v>11.37</v>
      </c>
      <c r="F7" s="17">
        <f>VLOOKUP(A7,tuesdaydeliveries!$A$2:$L$43,6,0)</f>
        <v>448</v>
      </c>
      <c r="G7" s="17">
        <v>7</v>
      </c>
    </row>
    <row r="8" spans="1:7" x14ac:dyDescent="0.25">
      <c r="A8" s="15">
        <v>18</v>
      </c>
      <c r="B8" s="17" t="str">
        <f>VLOOKUP(A8,tuesdaydeliveries!$A$2:$L$43,10,0)</f>
        <v>Groton</v>
      </c>
      <c r="C8" s="15" t="s">
        <v>98</v>
      </c>
      <c r="D8" s="17">
        <v>11.48</v>
      </c>
      <c r="E8" s="17">
        <v>12.18</v>
      </c>
      <c r="F8" s="17">
        <f>VLOOKUP(A8,tuesdaydeliveries!$A$2:$L$43,6,0)</f>
        <v>81</v>
      </c>
      <c r="G8" s="17">
        <v>6</v>
      </c>
    </row>
    <row r="9" spans="1:7" x14ac:dyDescent="0.25">
      <c r="A9" s="15">
        <v>8</v>
      </c>
      <c r="B9" s="17" t="str">
        <f>VLOOKUP(A9,tuesdaydeliveries!$A$2:$L$43,10,0)</f>
        <v>Groton</v>
      </c>
      <c r="C9" s="15" t="s">
        <v>98</v>
      </c>
      <c r="D9" s="17">
        <v>12.27</v>
      </c>
      <c r="E9" s="17">
        <v>12.57</v>
      </c>
      <c r="F9" s="17">
        <f>VLOOKUP(A9,tuesdaydeliveries!$A$2:$L$43,6,0)</f>
        <v>199</v>
      </c>
      <c r="G9" s="17">
        <v>100</v>
      </c>
    </row>
    <row r="10" spans="1:7" x14ac:dyDescent="0.25">
      <c r="A10" s="15">
        <v>38</v>
      </c>
      <c r="B10" s="17" t="str">
        <f>VLOOKUP(A10,tuesdaydeliveries!$A$2:$L$43,10,0)</f>
        <v>Chestnut Hill</v>
      </c>
      <c r="C10" s="15" t="s">
        <v>98</v>
      </c>
      <c r="D10" s="17">
        <v>3.27</v>
      </c>
      <c r="E10" s="17">
        <v>3.57</v>
      </c>
      <c r="F10" s="17">
        <f>VLOOKUP(A10,tuesdaydeliveries!$A$2:$L$43,6,0)</f>
        <v>143</v>
      </c>
      <c r="G10" s="17">
        <v>7</v>
      </c>
    </row>
    <row r="11" spans="1:7" x14ac:dyDescent="0.25">
      <c r="A11" s="15">
        <v>5</v>
      </c>
      <c r="B11" s="17" t="str">
        <f>VLOOKUP(A11,tuesdaydeliveries!$A$2:$L$43,10,0)</f>
        <v>Boston</v>
      </c>
      <c r="C11" s="15" t="s">
        <v>98</v>
      </c>
      <c r="D11" s="17">
        <v>4.08</v>
      </c>
      <c r="E11" s="17">
        <v>4.38</v>
      </c>
      <c r="F11" s="17">
        <v>4.38</v>
      </c>
      <c r="G11" s="17">
        <v>4</v>
      </c>
    </row>
    <row r="12" spans="1:7" x14ac:dyDescent="0.25">
      <c r="A12" s="15">
        <v>35</v>
      </c>
      <c r="B12" s="17" t="str">
        <f>VLOOKUP(A12,tuesdaydeliveries!$A$2:$L$43,10,0)</f>
        <v>Cambridge</v>
      </c>
      <c r="C12" s="15" t="s">
        <v>98</v>
      </c>
      <c r="D12" s="17">
        <v>4.4400000000000004</v>
      </c>
      <c r="E12" s="17">
        <v>5.14</v>
      </c>
      <c r="F12" s="17">
        <f>VLOOKUP(A12,tuesdaydeliveries!$A$2:$L$43,6,0)</f>
        <v>284</v>
      </c>
      <c r="G12" s="17">
        <v>17</v>
      </c>
    </row>
    <row r="13" spans="1:7" x14ac:dyDescent="0.25">
      <c r="A13" s="15">
        <v>42</v>
      </c>
      <c r="B13" s="17" t="str">
        <f>VLOOKUP(A13,tuesdaydeliveries!$A$2:$L$43,10,0)</f>
        <v>Wilmington</v>
      </c>
      <c r="C13" s="15" t="s">
        <v>98</v>
      </c>
      <c r="D13" s="20">
        <v>5.4</v>
      </c>
      <c r="E13" s="20">
        <v>6.1</v>
      </c>
      <c r="F13" s="17">
        <f>VLOOKUP(A13,tuesdaydeliveries!$A$2:$L$43,6,0)</f>
        <v>491</v>
      </c>
      <c r="G13" s="17">
        <v>0</v>
      </c>
    </row>
    <row r="14" spans="1:7" x14ac:dyDescent="0.25">
      <c r="A14" s="17">
        <v>1</v>
      </c>
      <c r="B14" s="17" t="str">
        <f>VLOOKUP(A14,tuesdaydeliveries!$A$2:$L$43,10,0)</f>
        <v>Wilmington</v>
      </c>
      <c r="C14" s="15" t="s">
        <v>98</v>
      </c>
      <c r="D14" s="20">
        <v>6.1</v>
      </c>
      <c r="E14" s="17"/>
      <c r="F14" s="17">
        <f>VLOOKUP(A14,tuesdaydeliveries!$A$2:$L$43,6,0)</f>
        <v>0</v>
      </c>
      <c r="G14" s="17" t="s">
        <v>103</v>
      </c>
    </row>
    <row r="15" spans="1:7" x14ac:dyDescent="0.25">
      <c r="A15" s="17"/>
      <c r="B15" s="17"/>
      <c r="C15" s="15"/>
      <c r="D15" s="20"/>
      <c r="E15" s="17" t="s">
        <v>99</v>
      </c>
      <c r="F15" s="21">
        <f>SUM(F3:F14)</f>
        <v>2468.38</v>
      </c>
      <c r="G15" s="17">
        <f>SUM(G3:G13)</f>
        <v>315</v>
      </c>
    </row>
    <row r="16" spans="1:7" x14ac:dyDescent="0.25">
      <c r="A16" s="26" t="s">
        <v>102</v>
      </c>
      <c r="B16" s="18"/>
      <c r="C16" s="19" t="s">
        <v>104</v>
      </c>
      <c r="D16" s="22"/>
      <c r="E16" s="18"/>
      <c r="F16" s="23"/>
    </row>
    <row r="18" spans="1:7" ht="17.25" x14ac:dyDescent="0.3">
      <c r="A18" s="14" t="s">
        <v>95</v>
      </c>
      <c r="B18" s="16"/>
      <c r="C18" s="16"/>
      <c r="D18" s="16"/>
      <c r="E18" s="16"/>
      <c r="F18" s="16"/>
      <c r="G18" s="17"/>
    </row>
    <row r="19" spans="1:7" ht="31.5" x14ac:dyDescent="0.25">
      <c r="A19" s="16" t="s">
        <v>88</v>
      </c>
      <c r="B19" s="16" t="s">
        <v>89</v>
      </c>
      <c r="C19" s="16" t="s">
        <v>90</v>
      </c>
      <c r="D19" s="16" t="s">
        <v>91</v>
      </c>
      <c r="E19" s="16" t="s">
        <v>92</v>
      </c>
      <c r="F19" s="16" t="s">
        <v>93</v>
      </c>
      <c r="G19" s="16" t="s">
        <v>101</v>
      </c>
    </row>
    <row r="20" spans="1:7" x14ac:dyDescent="0.25">
      <c r="A20" s="15">
        <v>1</v>
      </c>
      <c r="B20" s="17" t="str">
        <f>VLOOKUP(A20,tuesdaydeliveries!$A$2:$L$43,10,0)</f>
        <v>Wilmington</v>
      </c>
      <c r="C20" s="15" t="s">
        <v>98</v>
      </c>
      <c r="D20" s="20"/>
      <c r="E20" s="20">
        <v>7.34</v>
      </c>
      <c r="F20" s="17">
        <f>VLOOKUP(A20,tuesdaydeliveries!$A$2:$L$43,6,0)</f>
        <v>0</v>
      </c>
      <c r="G20" s="17">
        <v>17</v>
      </c>
    </row>
    <row r="21" spans="1:7" x14ac:dyDescent="0.25">
      <c r="A21" s="15">
        <v>24</v>
      </c>
      <c r="B21" s="17" t="str">
        <f>VLOOKUP(A21,tuesdaydeliveries!$A$2:$L$43,10,0)</f>
        <v>Boston</v>
      </c>
      <c r="C21" s="15" t="s">
        <v>98</v>
      </c>
      <c r="D21" s="20">
        <v>8</v>
      </c>
      <c r="E21" s="20">
        <v>8.3000000000000007</v>
      </c>
      <c r="F21" s="17">
        <f>VLOOKUP(A21,tuesdaydeliveries!$A$2:$L$43,6,0)</f>
        <v>226</v>
      </c>
      <c r="G21" s="17">
        <v>2</v>
      </c>
    </row>
    <row r="22" spans="1:7" x14ac:dyDescent="0.25">
      <c r="A22" s="15">
        <v>9</v>
      </c>
      <c r="B22" s="17" t="str">
        <f>VLOOKUP(A22,tuesdaydeliveries!$A$2:$L$43,10,0)</f>
        <v>Boston</v>
      </c>
      <c r="C22" s="15" t="s">
        <v>98</v>
      </c>
      <c r="D22" s="17">
        <v>8.33</v>
      </c>
      <c r="E22" s="17">
        <v>9.0299999999999994</v>
      </c>
      <c r="F22" s="17">
        <f>VLOOKUP(A22,tuesdaydeliveries!$A$2:$L$43,6,0)</f>
        <v>665</v>
      </c>
      <c r="G22" s="17">
        <v>2</v>
      </c>
    </row>
    <row r="23" spans="1:7" x14ac:dyDescent="0.25">
      <c r="A23" s="15">
        <v>11</v>
      </c>
      <c r="B23" s="17" t="str">
        <f>VLOOKUP(A23,tuesdaydeliveries!$A$2:$L$43,10,0)</f>
        <v>Boston</v>
      </c>
      <c r="C23" s="15" t="s">
        <v>98</v>
      </c>
      <c r="D23" s="17">
        <v>9.06</v>
      </c>
      <c r="E23" s="17">
        <v>9.36</v>
      </c>
      <c r="F23" s="17">
        <f>VLOOKUP(A23,tuesdaydeliveries!$A$2:$L$43,6,0)</f>
        <v>135</v>
      </c>
      <c r="G23" s="17">
        <v>2</v>
      </c>
    </row>
    <row r="24" spans="1:7" x14ac:dyDescent="0.25">
      <c r="A24" s="15">
        <v>4</v>
      </c>
      <c r="B24" s="17" t="str">
        <f>VLOOKUP(A24,tuesdaydeliveries!$A$2:$L$43,10,0)</f>
        <v>Cambridge</v>
      </c>
      <c r="C24" s="15" t="s">
        <v>98</v>
      </c>
      <c r="D24" s="17">
        <v>9.39</v>
      </c>
      <c r="E24" s="17">
        <v>9.09</v>
      </c>
      <c r="F24" s="17">
        <f>VLOOKUP(A24,tuesdaydeliveries!$A$2:$L$43,6,0)</f>
        <v>432</v>
      </c>
      <c r="G24" s="17">
        <v>1</v>
      </c>
    </row>
    <row r="25" spans="1:7" x14ac:dyDescent="0.25">
      <c r="A25" s="15">
        <v>19</v>
      </c>
      <c r="B25" s="17" t="str">
        <f>VLOOKUP(A25,tuesdaydeliveries!$A$2:$L$43,10,0)</f>
        <v>Cambridge</v>
      </c>
      <c r="C25" s="15" t="s">
        <v>98</v>
      </c>
      <c r="D25" s="17">
        <v>9.11</v>
      </c>
      <c r="E25" s="17">
        <v>9.41</v>
      </c>
      <c r="F25" s="17">
        <f>VLOOKUP(A25,tuesdaydeliveries!$A$2:$L$43,6,0)</f>
        <v>286</v>
      </c>
      <c r="G25" s="17">
        <v>2</v>
      </c>
    </row>
    <row r="26" spans="1:7" x14ac:dyDescent="0.25">
      <c r="A26" s="15">
        <v>20</v>
      </c>
      <c r="B26" s="17" t="str">
        <f>VLOOKUP(A26,tuesdaydeliveries!$A$2:$L$43,10,0)</f>
        <v>Boston</v>
      </c>
      <c r="C26" s="15" t="s">
        <v>98</v>
      </c>
      <c r="D26" s="17">
        <v>9.44</v>
      </c>
      <c r="E26" s="17">
        <v>10.14</v>
      </c>
      <c r="F26" s="17">
        <f>VLOOKUP(A26,tuesdaydeliveries!$A$2:$L$43,6,0)</f>
        <v>335</v>
      </c>
      <c r="G26" s="17">
        <v>11</v>
      </c>
    </row>
    <row r="27" spans="1:7" x14ac:dyDescent="0.25">
      <c r="A27" s="15">
        <v>3</v>
      </c>
      <c r="B27" s="17" t="str">
        <f>VLOOKUP(A27,tuesdaydeliveries!$A$2:$L$43,10,0)</f>
        <v>Lynn</v>
      </c>
      <c r="C27" s="15" t="s">
        <v>98</v>
      </c>
      <c r="D27" s="17">
        <v>10.31</v>
      </c>
      <c r="E27" s="17">
        <v>11.01</v>
      </c>
      <c r="F27" s="17">
        <f>VLOOKUP(A27,tuesdaydeliveries!$A$2:$L$43,6,0)</f>
        <v>100</v>
      </c>
      <c r="G27" s="17">
        <v>18</v>
      </c>
    </row>
    <row r="28" spans="1:7" x14ac:dyDescent="0.25">
      <c r="A28" s="15">
        <v>17</v>
      </c>
      <c r="B28" s="17" t="str">
        <f>VLOOKUP(A28,tuesdaydeliveries!$A$2:$L$43,10,0)</f>
        <v>Wenham</v>
      </c>
      <c r="C28" s="15" t="s">
        <v>98</v>
      </c>
      <c r="D28" s="17">
        <v>11.28</v>
      </c>
      <c r="E28" s="17">
        <v>11.58</v>
      </c>
      <c r="F28" s="17">
        <f>VLOOKUP(A28,tuesdaydeliveries!$A$2:$L$43,6,0)</f>
        <v>197</v>
      </c>
      <c r="G28" s="17">
        <v>14</v>
      </c>
    </row>
    <row r="29" spans="1:7" x14ac:dyDescent="0.25">
      <c r="A29" s="15">
        <v>2</v>
      </c>
      <c r="B29" s="17" t="str">
        <f>VLOOKUP(A29,tuesdaydeliveries!$A$2:$L$43,10,0)</f>
        <v>North Andover</v>
      </c>
      <c r="C29" s="15" t="s">
        <v>98</v>
      </c>
      <c r="D29" s="17">
        <v>12.19</v>
      </c>
      <c r="E29" s="17">
        <v>12.49</v>
      </c>
      <c r="F29" s="17">
        <f>VLOOKUP(A29,tuesdaydeliveries!$A$2:$L$43,6,0)</f>
        <v>397</v>
      </c>
      <c r="G29" s="17">
        <v>156</v>
      </c>
    </row>
    <row r="30" spans="1:7" x14ac:dyDescent="0.25">
      <c r="A30" s="15">
        <v>34</v>
      </c>
      <c r="B30" s="17" t="str">
        <f>VLOOKUP(A30,tuesdaydeliveries!$A$2:$L$43,10,0)</f>
        <v>Rumford</v>
      </c>
      <c r="C30" s="15" t="s">
        <v>98</v>
      </c>
      <c r="D30" s="17">
        <v>4.4800000000000004</v>
      </c>
      <c r="E30" s="17">
        <v>5.18</v>
      </c>
      <c r="F30" s="17">
        <f>VLOOKUP(A30,tuesdaydeliveries!$A$2:$L$43,6,0)</f>
        <v>140</v>
      </c>
      <c r="G30" s="17">
        <v>167</v>
      </c>
    </row>
    <row r="31" spans="1:7" x14ac:dyDescent="0.25">
      <c r="A31" s="17">
        <v>1</v>
      </c>
      <c r="B31" s="17" t="str">
        <f>VLOOKUP(A31,tuesdaydeliveries!$A$2:$L$43,10,0)</f>
        <v>Wilmington</v>
      </c>
      <c r="C31" s="15" t="s">
        <v>98</v>
      </c>
      <c r="D31" s="17">
        <v>9.2899999999999991</v>
      </c>
      <c r="E31" s="17"/>
      <c r="F31" s="17">
        <f>VLOOKUP(A31,tuesdaydeliveries!$A$2:$L$43,6,0)</f>
        <v>0</v>
      </c>
      <c r="G31" s="17" t="s">
        <v>103</v>
      </c>
    </row>
    <row r="32" spans="1:7" x14ac:dyDescent="0.25">
      <c r="A32" s="17"/>
      <c r="B32" s="17"/>
      <c r="C32" s="17"/>
      <c r="D32" s="17"/>
      <c r="E32" s="17" t="s">
        <v>99</v>
      </c>
      <c r="F32" s="17">
        <f>SUM(F20:F31)</f>
        <v>2913</v>
      </c>
      <c r="G32" s="17">
        <f>SUM(G20:G30)</f>
        <v>392</v>
      </c>
    </row>
    <row r="33" spans="1:7" x14ac:dyDescent="0.25">
      <c r="A33" s="26" t="s">
        <v>102</v>
      </c>
      <c r="B33" s="18"/>
      <c r="C33" s="18" t="s">
        <v>105</v>
      </c>
      <c r="D33" s="18"/>
      <c r="E33" s="18"/>
      <c r="F33" s="18"/>
    </row>
    <row r="35" spans="1:7" ht="17.25" x14ac:dyDescent="0.3">
      <c r="A35" s="14" t="s">
        <v>96</v>
      </c>
      <c r="B35" s="16"/>
      <c r="C35" s="16"/>
      <c r="D35" s="16"/>
      <c r="E35" s="16"/>
      <c r="F35" s="16"/>
      <c r="G35" s="17"/>
    </row>
    <row r="36" spans="1:7" ht="31.5" x14ac:dyDescent="0.25">
      <c r="A36" s="16" t="s">
        <v>88</v>
      </c>
      <c r="B36" s="16" t="s">
        <v>89</v>
      </c>
      <c r="C36" s="16" t="s">
        <v>90</v>
      </c>
      <c r="D36" s="16" t="s">
        <v>91</v>
      </c>
      <c r="E36" s="16" t="s">
        <v>92</v>
      </c>
      <c r="F36" s="16" t="s">
        <v>93</v>
      </c>
      <c r="G36" s="16" t="s">
        <v>101</v>
      </c>
    </row>
    <row r="37" spans="1:7" x14ac:dyDescent="0.25">
      <c r="A37" s="15">
        <v>1</v>
      </c>
      <c r="B37" s="17" t="str">
        <f>VLOOKUP(A37,tuesdaydeliveries!$A$2:$L$43,10,0)</f>
        <v>Wilmington</v>
      </c>
      <c r="C37" s="15" t="s">
        <v>98</v>
      </c>
      <c r="D37" s="20"/>
      <c r="E37" s="20">
        <v>4.21</v>
      </c>
      <c r="F37" s="17">
        <f>VLOOKUP(A37,tuesdaydeliveries!$A$2:$L$43,6,0)</f>
        <v>0</v>
      </c>
      <c r="G37" s="17">
        <v>146</v>
      </c>
    </row>
    <row r="38" spans="1:7" x14ac:dyDescent="0.25">
      <c r="A38" s="15">
        <v>21</v>
      </c>
      <c r="B38" s="17" t="str">
        <f>VLOOKUP(A38,tuesdaydeliveries!$A$2:$L$43,10,0)</f>
        <v>Bethany</v>
      </c>
      <c r="C38" s="15" t="s">
        <v>98</v>
      </c>
      <c r="D38" s="20">
        <v>8</v>
      </c>
      <c r="E38" s="20">
        <v>8.3000000000000007</v>
      </c>
      <c r="F38" s="17">
        <f>VLOOKUP(A38,tuesdaydeliveries!$A$2:$L$43,6,0)</f>
        <v>210</v>
      </c>
      <c r="G38" s="17">
        <v>41</v>
      </c>
    </row>
    <row r="39" spans="1:7" x14ac:dyDescent="0.25">
      <c r="A39" s="15">
        <v>16</v>
      </c>
      <c r="B39" s="17" t="str">
        <f>VLOOKUP(A39,tuesdaydeliveries!$A$2:$L$43,10,0)</f>
        <v>Norwalk</v>
      </c>
      <c r="C39" s="15" t="s">
        <v>98</v>
      </c>
      <c r="D39" s="17">
        <v>9.32</v>
      </c>
      <c r="E39" s="17">
        <v>10.02</v>
      </c>
      <c r="F39" s="17">
        <f>VLOOKUP(A39,tuesdaydeliveries!$A$2:$L$43,6,0)</f>
        <v>110</v>
      </c>
      <c r="G39" s="17">
        <v>15</v>
      </c>
    </row>
    <row r="40" spans="1:7" x14ac:dyDescent="0.25">
      <c r="A40" s="15">
        <v>6</v>
      </c>
      <c r="B40" s="17" t="str">
        <f>VLOOKUP(A40,tuesdaydeliveries!$A$2:$L$43,10,0)</f>
        <v>Greenwich</v>
      </c>
      <c r="C40" s="15" t="s">
        <v>98</v>
      </c>
      <c r="D40" s="17">
        <v>10.25</v>
      </c>
      <c r="E40" s="17">
        <v>10.55</v>
      </c>
      <c r="F40" s="17">
        <f>VLOOKUP(A40,tuesdaydeliveries!$A$2:$L$43,6,0)</f>
        <v>394</v>
      </c>
      <c r="G40" s="17">
        <v>9</v>
      </c>
    </row>
    <row r="41" spans="1:7" x14ac:dyDescent="0.25">
      <c r="A41" s="15">
        <v>30</v>
      </c>
      <c r="B41" s="17" t="str">
        <f>VLOOKUP(A41,tuesdaydeliveries!$A$2:$L$43,10,0)</f>
        <v>Stamford</v>
      </c>
      <c r="C41" s="15" t="s">
        <v>98</v>
      </c>
      <c r="D41" s="17">
        <v>11.09</v>
      </c>
      <c r="E41" s="17">
        <v>11.39</v>
      </c>
      <c r="F41" s="17">
        <f>VLOOKUP(A41,tuesdaydeliveries!$A$2:$L$43,6,0)</f>
        <v>425</v>
      </c>
      <c r="G41" s="17">
        <v>2</v>
      </c>
    </row>
    <row r="42" spans="1:7" x14ac:dyDescent="0.25">
      <c r="A42" s="15">
        <v>26</v>
      </c>
      <c r="B42" s="17" t="str">
        <f>VLOOKUP(A42,tuesdaydeliveries!$A$2:$L$43,10,0)</f>
        <v>Stamford</v>
      </c>
      <c r="C42" s="15" t="s">
        <v>98</v>
      </c>
      <c r="D42" s="17">
        <v>11.42</v>
      </c>
      <c r="E42" s="17">
        <v>12.12</v>
      </c>
      <c r="F42" s="17">
        <f>VLOOKUP(A42,tuesdaydeliveries!$A$2:$L$43,6,0)</f>
        <v>288</v>
      </c>
      <c r="G42" s="17">
        <v>32</v>
      </c>
    </row>
    <row r="43" spans="1:7" x14ac:dyDescent="0.25">
      <c r="A43" s="15">
        <v>25</v>
      </c>
      <c r="B43" s="17" t="str">
        <f>VLOOKUP(A43,tuesdaydeliveries!$A$2:$L$43,10,0)</f>
        <v>Shelton</v>
      </c>
      <c r="C43" s="15" t="s">
        <v>98</v>
      </c>
      <c r="D43" s="20">
        <v>1</v>
      </c>
      <c r="E43" s="20">
        <v>1.3</v>
      </c>
      <c r="F43" s="17">
        <f>VLOOKUP(A43,tuesdaydeliveries!$A$2:$L$43,6,0)</f>
        <v>572</v>
      </c>
      <c r="G43" s="17">
        <v>157</v>
      </c>
    </row>
    <row r="44" spans="1:7" x14ac:dyDescent="0.25">
      <c r="A44" s="17">
        <v>1</v>
      </c>
      <c r="B44" s="17" t="str">
        <f>VLOOKUP(A44,tuesdaydeliveries!$A$2:$L$43,10,0)</f>
        <v>Wilmington</v>
      </c>
      <c r="C44" s="15" t="s">
        <v>98</v>
      </c>
      <c r="D44" s="20">
        <v>5.26</v>
      </c>
      <c r="E44" s="20"/>
      <c r="F44" s="17">
        <f>VLOOKUP(A44,tuesdaydeliveries!$A$2:$L$43,6,0)</f>
        <v>0</v>
      </c>
      <c r="G44" s="17" t="s">
        <v>103</v>
      </c>
    </row>
    <row r="45" spans="1:7" x14ac:dyDescent="0.25">
      <c r="A45" s="17"/>
      <c r="B45" s="17"/>
      <c r="C45" s="17"/>
      <c r="D45" s="17"/>
      <c r="E45" s="17" t="s">
        <v>99</v>
      </c>
      <c r="F45" s="17">
        <f>SUM(F37:F44)</f>
        <v>1999</v>
      </c>
      <c r="G45" s="17">
        <f>SUM(G37:G43)</f>
        <v>402</v>
      </c>
    </row>
    <row r="46" spans="1:7" x14ac:dyDescent="0.25">
      <c r="A46" s="26" t="s">
        <v>102</v>
      </c>
      <c r="B46" s="18"/>
      <c r="C46" s="18" t="s">
        <v>106</v>
      </c>
      <c r="D46" s="18"/>
      <c r="E46" s="18"/>
      <c r="F46" s="18"/>
    </row>
    <row r="48" spans="1:7" ht="17.25" x14ac:dyDescent="0.3">
      <c r="A48" s="14" t="s">
        <v>97</v>
      </c>
      <c r="B48" s="16"/>
      <c r="C48" s="16"/>
      <c r="D48" s="16"/>
      <c r="E48" s="16"/>
      <c r="F48" s="16"/>
      <c r="G48" s="17"/>
    </row>
    <row r="49" spans="1:7" ht="31.5" x14ac:dyDescent="0.25">
      <c r="A49" s="16" t="s">
        <v>88</v>
      </c>
      <c r="B49" s="16" t="s">
        <v>89</v>
      </c>
      <c r="C49" s="16" t="s">
        <v>90</v>
      </c>
      <c r="D49" s="16" t="s">
        <v>91</v>
      </c>
      <c r="E49" s="16" t="s">
        <v>92</v>
      </c>
      <c r="F49" s="16" t="s">
        <v>93</v>
      </c>
      <c r="G49" s="16" t="s">
        <v>101</v>
      </c>
    </row>
    <row r="50" spans="1:7" x14ac:dyDescent="0.25">
      <c r="A50" s="15">
        <v>1</v>
      </c>
      <c r="B50" s="17" t="str">
        <f>VLOOKUP(A50,tuesdaydeliveries!$A$2:$L$43,10,0)</f>
        <v>Wilmington</v>
      </c>
      <c r="C50" s="15" t="s">
        <v>98</v>
      </c>
      <c r="D50" s="20"/>
      <c r="E50" s="20">
        <v>5.07</v>
      </c>
      <c r="F50" s="17">
        <f>VLOOKUP(A50,tuesdaydeliveries!$A$2:$L$43,6,0)</f>
        <v>0</v>
      </c>
      <c r="G50" s="17">
        <v>115</v>
      </c>
    </row>
    <row r="51" spans="1:7" x14ac:dyDescent="0.25">
      <c r="A51" s="15">
        <v>28</v>
      </c>
      <c r="B51" s="17" t="str">
        <f>VLOOKUP(A51,tuesdaydeliveries!$A$2:$L$43,10,0)</f>
        <v>Hanover</v>
      </c>
      <c r="C51" s="15" t="s">
        <v>98</v>
      </c>
      <c r="D51" s="20">
        <v>8</v>
      </c>
      <c r="E51" s="20">
        <v>8.3000000000000007</v>
      </c>
      <c r="F51" s="17">
        <f>VLOOKUP(A51,tuesdaydeliveries!$A$2:$L$43,6,0)</f>
        <v>189</v>
      </c>
      <c r="G51" s="17">
        <v>95</v>
      </c>
    </row>
    <row r="52" spans="1:7" x14ac:dyDescent="0.25">
      <c r="A52" s="15">
        <v>33</v>
      </c>
      <c r="B52" s="17" t="str">
        <f>VLOOKUP(A52,tuesdaydeliveries!$A$2:$L$43,10,0)</f>
        <v>Parsonsfield</v>
      </c>
      <c r="C52" s="15" t="s">
        <v>98</v>
      </c>
      <c r="D52" s="17">
        <v>10.53</v>
      </c>
      <c r="E52" s="17">
        <v>11.23</v>
      </c>
      <c r="F52" s="17">
        <f>VLOOKUP(A52,tuesdaydeliveries!$A$2:$L$43,6,0)</f>
        <v>243</v>
      </c>
      <c r="G52" s="17">
        <v>50</v>
      </c>
    </row>
    <row r="53" spans="1:7" x14ac:dyDescent="0.25">
      <c r="A53" s="15">
        <v>39</v>
      </c>
      <c r="B53" s="17" t="str">
        <f>VLOOKUP(A53,tuesdaydeliveries!$A$2:$L$43,10,0)</f>
        <v>Dover</v>
      </c>
      <c r="C53" s="15" t="s">
        <v>98</v>
      </c>
      <c r="D53" s="17">
        <v>12.38</v>
      </c>
      <c r="E53" s="17">
        <v>1.08</v>
      </c>
      <c r="F53" s="17">
        <f>VLOOKUP(A53,tuesdaydeliveries!$A$2:$L$43,6,0)</f>
        <v>237</v>
      </c>
      <c r="G53" s="17">
        <v>157</v>
      </c>
    </row>
    <row r="54" spans="1:7" x14ac:dyDescent="0.25">
      <c r="A54" s="15">
        <v>27</v>
      </c>
      <c r="B54" s="17" t="str">
        <f>VLOOKUP(A54,tuesdaydeliveries!$A$2:$L$43,10,0)</f>
        <v>Enfield</v>
      </c>
      <c r="C54" s="15" t="s">
        <v>98</v>
      </c>
      <c r="D54" s="17">
        <v>5.04</v>
      </c>
      <c r="E54" s="17">
        <v>5.34</v>
      </c>
      <c r="F54" s="17">
        <f>VLOOKUP(A54,tuesdaydeliveries!$A$2:$L$43,6,0)</f>
        <v>256</v>
      </c>
      <c r="G54" s="17">
        <v>61</v>
      </c>
    </row>
    <row r="55" spans="1:7" x14ac:dyDescent="0.25">
      <c r="A55" s="17">
        <v>1</v>
      </c>
      <c r="B55" s="17" t="str">
        <f>VLOOKUP(A55,tuesdaydeliveries!$A$2:$L$43,10,0)</f>
        <v>Wilmington</v>
      </c>
      <c r="C55" s="15" t="s">
        <v>98</v>
      </c>
      <c r="D55" s="17">
        <v>7.05</v>
      </c>
      <c r="E55" s="17"/>
      <c r="F55" s="17">
        <f>VLOOKUP(A55,tuesdaydeliveries!$A$2:$L$43,6,0)</f>
        <v>0</v>
      </c>
      <c r="G55" s="17" t="s">
        <v>103</v>
      </c>
    </row>
    <row r="56" spans="1:7" x14ac:dyDescent="0.25">
      <c r="A56" s="17"/>
      <c r="B56" s="17"/>
      <c r="C56" s="17"/>
      <c r="D56" s="17"/>
      <c r="E56" s="17" t="s">
        <v>99</v>
      </c>
      <c r="F56" s="17">
        <f>SUM(F50:F55)</f>
        <v>925</v>
      </c>
      <c r="G56" s="17">
        <f>SUM(G50:G54)</f>
        <v>478</v>
      </c>
    </row>
    <row r="57" spans="1:7" x14ac:dyDescent="0.25">
      <c r="A57" s="26" t="s">
        <v>102</v>
      </c>
      <c r="B57" s="18"/>
      <c r="C57" s="18" t="s">
        <v>107</v>
      </c>
      <c r="D57" s="18"/>
      <c r="E57" s="18"/>
      <c r="F57" s="18"/>
    </row>
    <row r="59" spans="1:7" ht="17.25" x14ac:dyDescent="0.3">
      <c r="A59" s="14" t="s">
        <v>94</v>
      </c>
      <c r="B59" s="16"/>
      <c r="C59" s="16"/>
      <c r="D59" s="16"/>
      <c r="E59" s="16"/>
      <c r="F59" s="16"/>
      <c r="G59" s="17"/>
    </row>
    <row r="60" spans="1:7" ht="31.5" x14ac:dyDescent="0.25">
      <c r="A60" s="16" t="s">
        <v>88</v>
      </c>
      <c r="B60" s="16" t="s">
        <v>89</v>
      </c>
      <c r="C60" s="16" t="s">
        <v>90</v>
      </c>
      <c r="D60" s="16" t="s">
        <v>91</v>
      </c>
      <c r="E60" s="16" t="s">
        <v>92</v>
      </c>
      <c r="F60" s="16" t="s">
        <v>93</v>
      </c>
      <c r="G60" s="16" t="s">
        <v>101</v>
      </c>
    </row>
    <row r="61" spans="1:7" x14ac:dyDescent="0.25">
      <c r="A61" s="15">
        <v>1</v>
      </c>
      <c r="B61" s="17" t="str">
        <f>VLOOKUP(A61,tuesdaydeliveries!$A$2:$L$43,10,0)</f>
        <v>Wilmington</v>
      </c>
      <c r="C61" s="15" t="s">
        <v>98</v>
      </c>
      <c r="D61" s="20"/>
      <c r="E61" s="20">
        <v>7.48</v>
      </c>
      <c r="F61" s="17">
        <f>VLOOKUP(A61,tuesdaydeliveries!$A$2:$L$43,6,0)</f>
        <v>0</v>
      </c>
      <c r="G61" s="17">
        <v>8</v>
      </c>
    </row>
    <row r="62" spans="1:7" x14ac:dyDescent="0.25">
      <c r="A62" s="15">
        <v>22</v>
      </c>
      <c r="B62" s="17" t="str">
        <f>VLOOKUP(A62,tuesdaydeliveries!$A$2:$L$43,10,0)</f>
        <v>Billerica</v>
      </c>
      <c r="C62" s="15" t="s">
        <v>98</v>
      </c>
      <c r="D62" s="20">
        <v>8</v>
      </c>
      <c r="E62" s="20">
        <v>8.3000000000000007</v>
      </c>
      <c r="F62" s="17">
        <f>VLOOKUP(A62,tuesdaydeliveries!$A$2:$L$43,6,0)</f>
        <v>407</v>
      </c>
      <c r="G62" s="17">
        <v>6</v>
      </c>
    </row>
    <row r="63" spans="1:7" x14ac:dyDescent="0.25">
      <c r="A63" s="15">
        <v>31</v>
      </c>
      <c r="B63" s="17" t="str">
        <f>VLOOKUP(A63,tuesdaydeliveries!$A$2:$L$43,10,0)</f>
        <v>Bedford</v>
      </c>
      <c r="C63" s="15" t="s">
        <v>98</v>
      </c>
      <c r="D63" s="17">
        <v>8.39</v>
      </c>
      <c r="E63" s="17">
        <v>9.09</v>
      </c>
      <c r="F63" s="17">
        <f>VLOOKUP(A63,tuesdaydeliveries!$A$2:$L$43,6,0)</f>
        <v>226</v>
      </c>
      <c r="G63" s="17">
        <v>11</v>
      </c>
    </row>
    <row r="64" spans="1:7" x14ac:dyDescent="0.25">
      <c r="A64" s="15">
        <v>36</v>
      </c>
      <c r="B64" s="17" t="str">
        <f>VLOOKUP(A64,tuesdaydeliveries!$A$2:$L$43,10,0)</f>
        <v>Weston</v>
      </c>
      <c r="C64" s="15" t="s">
        <v>98</v>
      </c>
      <c r="D64" s="17">
        <v>9.26</v>
      </c>
      <c r="E64" s="17">
        <v>9.56</v>
      </c>
      <c r="F64" s="17">
        <f>VLOOKUP(A64,tuesdaydeliveries!$A$2:$L$43,6,0)</f>
        <v>114</v>
      </c>
      <c r="G64" s="17">
        <v>5</v>
      </c>
    </row>
    <row r="65" spans="1:7" x14ac:dyDescent="0.25">
      <c r="A65" s="15">
        <v>7</v>
      </c>
      <c r="B65" s="17" t="str">
        <f>VLOOKUP(A65,tuesdaydeliveries!$A$2:$L$43,10,0)</f>
        <v>Wellesley Hills</v>
      </c>
      <c r="C65" s="15" t="s">
        <v>98</v>
      </c>
      <c r="D65" s="17">
        <v>10.039999999999999</v>
      </c>
      <c r="E65" s="17">
        <v>10.34</v>
      </c>
      <c r="F65" s="17">
        <f>VLOOKUP(A65,tuesdaydeliveries!$A$2:$L$43,6,0)</f>
        <v>409</v>
      </c>
      <c r="G65" s="17">
        <v>94</v>
      </c>
    </row>
    <row r="66" spans="1:7" x14ac:dyDescent="0.25">
      <c r="A66" s="15">
        <v>41</v>
      </c>
      <c r="B66" s="17" t="str">
        <f>VLOOKUP(A66,tuesdaydeliveries!$A$2:$L$43,10,0)</f>
        <v>Hartford</v>
      </c>
      <c r="C66" s="15" t="s">
        <v>98</v>
      </c>
      <c r="D66" s="17">
        <v>12.55</v>
      </c>
      <c r="E66" s="17">
        <v>1.25</v>
      </c>
      <c r="F66" s="17">
        <f>VLOOKUP(A66,tuesdaydeliveries!$A$2:$L$43,6,0)</f>
        <v>111</v>
      </c>
      <c r="G66" s="17">
        <v>2</v>
      </c>
    </row>
    <row r="67" spans="1:7" x14ac:dyDescent="0.25">
      <c r="A67" s="15">
        <v>29</v>
      </c>
      <c r="B67" s="17" t="str">
        <f>VLOOKUP(A67,tuesdaydeliveries!$A$2:$L$43,10,0)</f>
        <v>Hartford</v>
      </c>
      <c r="C67" s="15" t="s">
        <v>98</v>
      </c>
      <c r="D67" s="17">
        <v>1.28</v>
      </c>
      <c r="E67" s="17">
        <v>1.58</v>
      </c>
      <c r="F67" s="17">
        <f>VLOOKUP(A67,tuesdaydeliveries!$A$2:$L$43,6,0)</f>
        <v>496</v>
      </c>
      <c r="G67" s="17">
        <v>1</v>
      </c>
    </row>
    <row r="68" spans="1:7" x14ac:dyDescent="0.25">
      <c r="A68" s="15">
        <v>40</v>
      </c>
      <c r="B68" s="17" t="str">
        <f>VLOOKUP(A68,tuesdaydeliveries!$A$2:$L$43,10,0)</f>
        <v>Hartford</v>
      </c>
      <c r="C68" s="15" t="s">
        <v>98</v>
      </c>
      <c r="D68" s="20">
        <v>2</v>
      </c>
      <c r="E68" s="20">
        <v>2.2999999999999998</v>
      </c>
      <c r="F68" s="17">
        <f>VLOOKUP(A68,tuesdaydeliveries!$A$2:$L$43,6,0)</f>
        <v>105</v>
      </c>
      <c r="G68" s="17">
        <v>0</v>
      </c>
    </row>
    <row r="69" spans="1:7" x14ac:dyDescent="0.25">
      <c r="A69" s="15">
        <v>37</v>
      </c>
      <c r="B69" s="17" t="str">
        <f>VLOOKUP(A69,tuesdaydeliveries!$A$2:$L$43,10,0)</f>
        <v>Hartford</v>
      </c>
      <c r="C69" s="15" t="s">
        <v>98</v>
      </c>
      <c r="D69" s="20">
        <v>2.2999999999999998</v>
      </c>
      <c r="E69" s="20">
        <v>3</v>
      </c>
      <c r="F69" s="17">
        <f>VLOOKUP(A69,tuesdaydeliveries!$A$2:$L$43,6,0)</f>
        <v>263</v>
      </c>
      <c r="G69" s="17">
        <v>3</v>
      </c>
    </row>
    <row r="70" spans="1:7" x14ac:dyDescent="0.25">
      <c r="A70" s="15">
        <v>32</v>
      </c>
      <c r="B70" s="17" t="str">
        <f>VLOOKUP(A70,tuesdaydeliveries!$A$2:$L$43,10,0)</f>
        <v>Hartford</v>
      </c>
      <c r="C70" s="15" t="s">
        <v>98</v>
      </c>
      <c r="D70" s="20">
        <v>3.05</v>
      </c>
      <c r="E70" s="20">
        <v>3.35</v>
      </c>
      <c r="F70" s="17">
        <f>VLOOKUP(A70,tuesdaydeliveries!$A$2:$L$43,6,0)</f>
        <v>164</v>
      </c>
      <c r="G70" s="17">
        <v>9</v>
      </c>
    </row>
    <row r="71" spans="1:7" x14ac:dyDescent="0.25">
      <c r="A71" s="15">
        <v>14</v>
      </c>
      <c r="B71" s="17" t="str">
        <f>VLOOKUP(A71,tuesdaydeliveries!$A$2:$L$43,10,0)</f>
        <v>Farmington</v>
      </c>
      <c r="C71" s="15" t="s">
        <v>98</v>
      </c>
      <c r="D71" s="20">
        <v>3.49</v>
      </c>
      <c r="E71" s="20">
        <v>4.1900000000000004</v>
      </c>
      <c r="F71" s="17">
        <f>VLOOKUP(A71,tuesdaydeliveries!$A$2:$L$43,6,0)</f>
        <v>180</v>
      </c>
      <c r="G71" s="17">
        <v>25</v>
      </c>
    </row>
    <row r="72" spans="1:7" x14ac:dyDescent="0.25">
      <c r="A72" s="15">
        <v>10</v>
      </c>
      <c r="B72" s="17" t="str">
        <f>VLOOKUP(A72,tuesdaydeliveries!$A$2:$L$43,10,0)</f>
        <v>West Hartland</v>
      </c>
      <c r="C72" s="15" t="s">
        <v>98</v>
      </c>
      <c r="D72" s="20">
        <v>4.5599999999999996</v>
      </c>
      <c r="E72" s="20">
        <v>5.26</v>
      </c>
      <c r="F72" s="17">
        <f>VLOOKUP(A72,tuesdaydeliveries!$A$2:$L$43,6,0)</f>
        <v>257</v>
      </c>
      <c r="G72" s="17">
        <v>131</v>
      </c>
    </row>
    <row r="73" spans="1:7" x14ac:dyDescent="0.25">
      <c r="A73" s="17">
        <v>1</v>
      </c>
      <c r="B73" s="17" t="str">
        <f>VLOOKUP(A73,tuesdaydeliveries!$A$2:$L$43,10,0)</f>
        <v>Wilmington</v>
      </c>
      <c r="C73" s="15" t="s">
        <v>98</v>
      </c>
      <c r="D73" s="20">
        <v>8.43</v>
      </c>
      <c r="E73" s="20"/>
      <c r="F73" s="17">
        <f>VLOOKUP(A73,tuesdaydeliveries!$A$2:$L$43,6,0)</f>
        <v>0</v>
      </c>
      <c r="G73" s="17" t="s">
        <v>103</v>
      </c>
    </row>
    <row r="74" spans="1:7" x14ac:dyDescent="0.25">
      <c r="A74" s="17"/>
      <c r="B74" s="17"/>
      <c r="C74" s="17"/>
      <c r="D74" s="17"/>
      <c r="E74" s="17" t="s">
        <v>99</v>
      </c>
      <c r="F74" s="17">
        <f>SUM(F61:F73)</f>
        <v>2732</v>
      </c>
      <c r="G74" s="17">
        <f>SUM(G61:G72)</f>
        <v>295</v>
      </c>
    </row>
    <row r="75" spans="1:7" x14ac:dyDescent="0.25">
      <c r="A75" s="26" t="s">
        <v>102</v>
      </c>
      <c r="C75" s="2" t="s">
        <v>104</v>
      </c>
    </row>
    <row r="77" spans="1:7" x14ac:dyDescent="0.25">
      <c r="A77" s="27" t="s">
        <v>100</v>
      </c>
      <c r="B77" s="24"/>
      <c r="C77" s="25">
        <v>11537</v>
      </c>
    </row>
    <row r="78" spans="1:7" x14ac:dyDescent="0.25">
      <c r="A78" s="27" t="s">
        <v>108</v>
      </c>
      <c r="C78" s="25">
        <f>G74+G56+G45+G32+G15</f>
        <v>1882</v>
      </c>
    </row>
  </sheetData>
  <conditionalFormatting sqref="F3:F1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{FA77A0BE-F617-4F96-9600-C3C9C61F989F}</x14:id>
        </ext>
      </extLst>
    </cfRule>
  </conditionalFormatting>
  <conditionalFormatting sqref="F20:F3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{145C973E-F1FA-4A5E-B31B-63079F309DD6}</x14:id>
        </ext>
      </extLst>
    </cfRule>
  </conditionalFormatting>
  <conditionalFormatting sqref="F37:F4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{68A28FC8-56BD-48D2-84F0-3148EE707D10}</x14:id>
        </ext>
      </extLst>
    </cfRule>
  </conditionalFormatting>
  <conditionalFormatting sqref="F50:F5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{40C76FE2-07EC-4B7B-B53C-6C5575A98230}</x14:id>
        </ext>
      </extLst>
    </cfRule>
  </conditionalFormatting>
  <conditionalFormatting sqref="F61:F7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{49D51463-42FA-4A24-8CF1-32D1C4C249A0}</x14:id>
        </ext>
      </extLst>
    </cfRule>
  </conditionalFormatting>
  <conditionalFormatting sqref="G3:G13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{B5F50054-6EED-4AA7-9ADC-3A3EC0FE913F}</x14:id>
        </ext>
      </extLst>
    </cfRule>
  </conditionalFormatting>
  <conditionalFormatting sqref="G20:G3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{FDE67BF4-1E6C-4DB8-8672-42F723D027CB}</x14:id>
        </ext>
      </extLst>
    </cfRule>
  </conditionalFormatting>
  <conditionalFormatting sqref="G37:G4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{292CC02A-6572-4652-9AEF-1C164EB148DA}</x14:id>
        </ext>
      </extLst>
    </cfRule>
  </conditionalFormatting>
  <conditionalFormatting sqref="G50:G5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{BFC06436-BC25-4A4F-A078-5B4A7DA10BC1}</x14:id>
        </ext>
      </extLst>
    </cfRule>
  </conditionalFormatting>
  <conditionalFormatting sqref="G61:G7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{C23C6FC0-337B-4083-BC3B-A2E27F50B392}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77A0BE-F617-4F96-9600-C3C9C61F98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F3:F14</xm:sqref>
        </x14:conditionalFormatting>
        <x14:conditionalFormatting xmlns:xm="http://schemas.microsoft.com/office/excel/2006/main">
          <x14:cfRule type="dataBar" id="{145C973E-F1FA-4A5E-B31B-63079F309D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F20:F31</xm:sqref>
        </x14:conditionalFormatting>
        <x14:conditionalFormatting xmlns:xm="http://schemas.microsoft.com/office/excel/2006/main">
          <x14:cfRule type="dataBar" id="{68A28FC8-56BD-48D2-84F0-3148EE707D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F37:F44</xm:sqref>
        </x14:conditionalFormatting>
        <x14:conditionalFormatting xmlns:xm="http://schemas.microsoft.com/office/excel/2006/main">
          <x14:cfRule type="dataBar" id="{40C76FE2-07EC-4B7B-B53C-6C5575A982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F50:F55</xm:sqref>
        </x14:conditionalFormatting>
        <x14:conditionalFormatting xmlns:xm="http://schemas.microsoft.com/office/excel/2006/main">
          <x14:cfRule type="dataBar" id="{49D51463-42FA-4A24-8CF1-32D1C4C249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F61:F73</xm:sqref>
        </x14:conditionalFormatting>
        <x14:conditionalFormatting xmlns:xm="http://schemas.microsoft.com/office/excel/2006/main">
          <x14:cfRule type="dataBar" id="{B5F50054-6EED-4AA7-9ADC-3A3EC0FE91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G3:G13</xm:sqref>
        </x14:conditionalFormatting>
        <x14:conditionalFormatting xmlns:xm="http://schemas.microsoft.com/office/excel/2006/main">
          <x14:cfRule type="dataBar" id="{FDE67BF4-1E6C-4DB8-8672-42F723D027C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G20:G30</xm:sqref>
        </x14:conditionalFormatting>
        <x14:conditionalFormatting xmlns:xm="http://schemas.microsoft.com/office/excel/2006/main">
          <x14:cfRule type="dataBar" id="{292CC02A-6572-4652-9AEF-1C164EB148D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G37:G43</xm:sqref>
        </x14:conditionalFormatting>
        <x14:conditionalFormatting xmlns:xm="http://schemas.microsoft.com/office/excel/2006/main">
          <x14:cfRule type="dataBar" id="{BFC06436-BC25-4A4F-A078-5B4A7DA10B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G50:G54</xm:sqref>
        </x14:conditionalFormatting>
        <x14:conditionalFormatting xmlns:xm="http://schemas.microsoft.com/office/excel/2006/main">
          <x14:cfRule type="dataBar" id="{C23C6FC0-337B-4083-BC3B-A2E27F50B39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G61:G72</xm:sqref>
        </x14:conditionalFormatting>
        <x14:conditionalFormatting xmlns:xm="http://schemas.microsoft.com/office/excel/2006/main">
          <x14:cfRule type="iconSet" priority="15" id="{E1A172A3-0C03-4D97-B026-1383293F5AAC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A3:A13</xm:sqref>
        </x14:conditionalFormatting>
        <x14:conditionalFormatting xmlns:xm="http://schemas.microsoft.com/office/excel/2006/main">
          <x14:cfRule type="iconSet" priority="13" id="{4F54161D-ADDB-4E26-A7B8-C785E9399D31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A20:A30</xm:sqref>
        </x14:conditionalFormatting>
        <x14:conditionalFormatting xmlns:xm="http://schemas.microsoft.com/office/excel/2006/main">
          <x14:cfRule type="iconSet" priority="12" id="{561E8D97-665B-4EEB-8D2A-862BE0E46E2B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A37:A43</xm:sqref>
        </x14:conditionalFormatting>
        <x14:conditionalFormatting xmlns:xm="http://schemas.microsoft.com/office/excel/2006/main">
          <x14:cfRule type="iconSet" priority="11" id="{94DF25FD-9EF5-4860-9B09-EEDDE5D159B0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A50:A54</xm:sqref>
        </x14:conditionalFormatting>
        <x14:conditionalFormatting xmlns:xm="http://schemas.microsoft.com/office/excel/2006/main">
          <x14:cfRule type="iconSet" priority="10" id="{49FAAC32-1857-4FF8-8B28-6EED54240D2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Arrows" iconId="0"/>
              <x14:cfIcon iconSet="3Arrows" iconId="0"/>
            </x14:iconSet>
          </x14:cfRule>
          <xm:sqref>A61:A72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tuesdaydeliveries</vt:lpstr>
      <vt:lpstr>Final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Ashlea</dc:creator>
  <cp:lastModifiedBy>Raj Thopte</cp:lastModifiedBy>
  <dcterms:created xsi:type="dcterms:W3CDTF">2013-04-12T17:30:06Z</dcterms:created>
  <dcterms:modified xsi:type="dcterms:W3CDTF">2020-04-29T21:20:05Z</dcterms:modified>
</cp:coreProperties>
</file>