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o\Desktop\"/>
    </mc:Choice>
  </mc:AlternateContent>
  <xr:revisionPtr revIDLastSave="0" documentId="8_{E3C0C9E5-F727-4906-9831-E37671290444}" xr6:coauthVersionLast="47" xr6:coauthVersionMax="47" xr10:uidLastSave="{00000000-0000-0000-0000-000000000000}"/>
  <bookViews>
    <workbookView xWindow="-108" yWindow="-108" windowWidth="23256" windowHeight="12456" xr2:uid="{B84BFFFE-CBEE-45A2-AE69-D6DE14E270B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3" l="1"/>
  <c r="Q22" i="3"/>
  <c r="Q18" i="3"/>
  <c r="Q16" i="3"/>
  <c r="Q10" i="3"/>
  <c r="Q9" i="3"/>
  <c r="Q8" i="3"/>
  <c r="I13" i="3"/>
  <c r="I5" i="3"/>
  <c r="I6" i="3"/>
  <c r="I7" i="3"/>
  <c r="I8" i="3"/>
  <c r="I9" i="3"/>
  <c r="I10" i="3"/>
  <c r="I11" i="3"/>
  <c r="I12" i="3"/>
  <c r="I4" i="3"/>
  <c r="H13" i="3"/>
  <c r="H5" i="3"/>
  <c r="H6" i="3"/>
  <c r="H7" i="3"/>
  <c r="H8" i="3"/>
  <c r="H9" i="3"/>
  <c r="H10" i="3"/>
  <c r="H11" i="3"/>
  <c r="H12" i="3"/>
  <c r="H4" i="3"/>
  <c r="G13" i="3"/>
  <c r="G5" i="3"/>
  <c r="G6" i="3"/>
  <c r="G7" i="3"/>
  <c r="G8" i="3"/>
  <c r="G9" i="3"/>
  <c r="G10" i="3"/>
  <c r="G11" i="3"/>
  <c r="G12" i="3"/>
  <c r="G4" i="3"/>
  <c r="F13" i="3"/>
  <c r="F5" i="3"/>
  <c r="F6" i="3"/>
  <c r="F7" i="3"/>
  <c r="F8" i="3"/>
  <c r="F9" i="3"/>
  <c r="F10" i="3"/>
  <c r="F11" i="3"/>
  <c r="F12" i="3"/>
  <c r="F4" i="3"/>
  <c r="E5" i="3"/>
  <c r="E6" i="3"/>
  <c r="E7" i="3"/>
  <c r="E8" i="3"/>
  <c r="E9" i="3"/>
  <c r="E10" i="3"/>
  <c r="E11" i="3"/>
  <c r="E12" i="3"/>
  <c r="E4" i="3"/>
  <c r="Q7" i="3"/>
  <c r="C13" i="3"/>
  <c r="D13" i="3"/>
  <c r="G6" i="2"/>
  <c r="G7" i="2" s="1"/>
  <c r="G8" i="2" s="1"/>
  <c r="G9" i="2" s="1"/>
  <c r="G10" i="2" s="1"/>
  <c r="G11" i="2" s="1"/>
  <c r="G5" i="2"/>
  <c r="F12" i="2"/>
  <c r="F5" i="2"/>
  <c r="F6" i="2"/>
  <c r="F7" i="2"/>
  <c r="F8" i="2"/>
  <c r="F9" i="2"/>
  <c r="F10" i="2"/>
  <c r="F11" i="2"/>
  <c r="F4" i="2"/>
  <c r="E6" i="2"/>
  <c r="E7" i="2" s="1"/>
  <c r="E8" i="2" s="1"/>
  <c r="E9" i="2" s="1"/>
  <c r="E10" i="2" s="1"/>
  <c r="E11" i="2" s="1"/>
  <c r="E5" i="2"/>
  <c r="D12" i="2"/>
  <c r="D5" i="3"/>
  <c r="D6" i="3"/>
  <c r="D7" i="3"/>
  <c r="D8" i="3"/>
  <c r="D9" i="3"/>
  <c r="D10" i="3"/>
  <c r="D11" i="3"/>
  <c r="D12" i="3"/>
  <c r="D4" i="3"/>
  <c r="C11" i="2"/>
  <c r="C10" i="2"/>
  <c r="C9" i="2"/>
  <c r="C8" i="2"/>
  <c r="C7" i="2"/>
  <c r="C6" i="2"/>
  <c r="C5" i="2"/>
  <c r="C4" i="2"/>
  <c r="F7" i="1"/>
  <c r="F8" i="1" s="1"/>
  <c r="F9" i="1" s="1"/>
  <c r="F10" i="1" s="1"/>
  <c r="F11" i="1" s="1"/>
  <c r="F12" i="1" s="1"/>
  <c r="F13" i="1" s="1"/>
  <c r="F6" i="1"/>
  <c r="E6" i="1"/>
  <c r="E7" i="1"/>
  <c r="E8" i="1"/>
  <c r="E9" i="1"/>
  <c r="E10" i="1"/>
  <c r="E11" i="1"/>
  <c r="E12" i="1"/>
  <c r="E13" i="1"/>
  <c r="E14" i="1"/>
  <c r="E5" i="1"/>
  <c r="D7" i="1"/>
  <c r="D8" i="1" s="1"/>
  <c r="D9" i="1" s="1"/>
  <c r="D10" i="1" s="1"/>
  <c r="D11" i="1" s="1"/>
  <c r="D12" i="1" s="1"/>
  <c r="D13" i="1" s="1"/>
  <c r="D6" i="1"/>
  <c r="C14" i="1"/>
</calcChain>
</file>

<file path=xl/sharedStrings.xml><?xml version="1.0" encoding="utf-8"?>
<sst xmlns="http://schemas.openxmlformats.org/spreadsheetml/2006/main" count="56" uniqueCount="43">
  <si>
    <t>№</t>
  </si>
  <si>
    <t>i</t>
  </si>
  <si>
    <t>xi</t>
  </si>
  <si>
    <t>fi</t>
  </si>
  <si>
    <t>Ci</t>
  </si>
  <si>
    <t>pi</t>
  </si>
  <si>
    <t>Ci0</t>
  </si>
  <si>
    <t>Абсолютна честота</t>
  </si>
  <si>
    <t>Натрупана абсолютна честота</t>
  </si>
  <si>
    <t>Относителна честота</t>
  </si>
  <si>
    <t>Натрупана Относителна честота</t>
  </si>
  <si>
    <t>Заплата</t>
  </si>
  <si>
    <t>Сума</t>
  </si>
  <si>
    <t>Интервал</t>
  </si>
  <si>
    <t xml:space="preserve">Среда на Интервал </t>
  </si>
  <si>
    <t>Абсолютна Честота</t>
  </si>
  <si>
    <t>Натрупана Абсолютна честота</t>
  </si>
  <si>
    <t>Натрупана Относителна Честота</t>
  </si>
  <si>
    <t>[3400;3500]</t>
  </si>
  <si>
    <t>xi*fi</t>
  </si>
  <si>
    <t>xi-x</t>
  </si>
  <si>
    <t>|xi-x|</t>
  </si>
  <si>
    <t>|xi-x|*fi</t>
  </si>
  <si>
    <t>(xi-x)^2</t>
  </si>
  <si>
    <t>(xi-x)^2*fi</t>
  </si>
  <si>
    <t>[800;850)</t>
  </si>
  <si>
    <t>[850;1000)</t>
  </si>
  <si>
    <t>[1000;1300)</t>
  </si>
  <si>
    <t>[1300;2100)</t>
  </si>
  <si>
    <t>[2100;3000)</t>
  </si>
  <si>
    <t>[3000;3100)</t>
  </si>
  <si>
    <t>[3100;3400)</t>
  </si>
  <si>
    <t>Средна Аритметична стойност</t>
  </si>
  <si>
    <t>Линейно отклонение</t>
  </si>
  <si>
    <t>Дисперсия</t>
  </si>
  <si>
    <t>Стандартно Отклонение</t>
  </si>
  <si>
    <t>Точкова оценка p</t>
  </si>
  <si>
    <t>Доверителен множител z</t>
  </si>
  <si>
    <t>Максимална допустима грешка</t>
  </si>
  <si>
    <t>Доверителен интервал</t>
  </si>
  <si>
    <t>На заплата 3000, при доверителена вероятност от 0,97</t>
  </si>
  <si>
    <t>0.0070&lt;=П&lt;=0.0947</t>
  </si>
  <si>
    <t>При доверителна вероятност от 0,97 може да се твърди, че
относителният дял на заплати в компанията е между
0.0070 и 0.0947. Изразено в проценти, това означава, че
между 0.7% и 9,4% от всички заплати са на стойност 3000лв (97% сигурно)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</si>
</sst>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"/>
    <numFmt numFmtId="168" formatCode="0.0000"/>
    <numFmt numFmtId="169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4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Абсолютна честота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Sheet1!$B$5:$B$13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1000</c:v>
                </c:pt>
                <c:pt idx="3">
                  <c:v>1300</c:v>
                </c:pt>
                <c:pt idx="4">
                  <c:v>2100</c:v>
                </c:pt>
                <c:pt idx="5">
                  <c:v>3000</c:v>
                </c:pt>
                <c:pt idx="6">
                  <c:v>3100</c:v>
                </c:pt>
                <c:pt idx="7">
                  <c:v>3400</c:v>
                </c:pt>
                <c:pt idx="8">
                  <c:v>3500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12</c:v>
                </c:pt>
                <c:pt idx="1">
                  <c:v>2</c:v>
                </c:pt>
                <c:pt idx="2">
                  <c:v>28</c:v>
                </c:pt>
                <c:pt idx="3">
                  <c:v>21</c:v>
                </c:pt>
                <c:pt idx="4">
                  <c:v>34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E-41F7-B2A3-E1CA54DC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83552"/>
        <c:axId val="199679232"/>
      </c:lineChart>
      <c:catAx>
        <c:axId val="1996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9232"/>
        <c:crosses val="autoZero"/>
        <c:auto val="1"/>
        <c:lblAlgn val="ctr"/>
        <c:lblOffset val="100"/>
        <c:noMultiLvlLbl val="0"/>
      </c:catAx>
      <c:valAx>
        <c:axId val="1996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Абсолютна Честота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Sheet2!$C$4:$C$11</c:f>
              <c:numCache>
                <c:formatCode>General</c:formatCode>
                <c:ptCount val="8"/>
                <c:pt idx="0">
                  <c:v>825</c:v>
                </c:pt>
                <c:pt idx="1">
                  <c:v>925</c:v>
                </c:pt>
                <c:pt idx="2">
                  <c:v>1150</c:v>
                </c:pt>
                <c:pt idx="3">
                  <c:v>1700</c:v>
                </c:pt>
                <c:pt idx="4">
                  <c:v>2550</c:v>
                </c:pt>
                <c:pt idx="5">
                  <c:v>3050</c:v>
                </c:pt>
                <c:pt idx="6">
                  <c:v>3250</c:v>
                </c:pt>
                <c:pt idx="7">
                  <c:v>3450</c:v>
                </c:pt>
              </c:numCache>
            </c:numRef>
          </c:cat>
          <c:val>
            <c:numRef>
              <c:f>Sheet2!$D$4:$D$11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28</c:v>
                </c:pt>
                <c:pt idx="3">
                  <c:v>21</c:v>
                </c:pt>
                <c:pt idx="4">
                  <c:v>34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5-42C0-B004-7AFE93DF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81632"/>
        <c:axId val="406459552"/>
      </c:barChart>
      <c:catAx>
        <c:axId val="4064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59552"/>
        <c:crosses val="autoZero"/>
        <c:auto val="1"/>
        <c:lblAlgn val="ctr"/>
        <c:lblOffset val="100"/>
        <c:noMultiLvlLbl val="0"/>
      </c:catAx>
      <c:valAx>
        <c:axId val="4064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Относителна честота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Sheet2!$C$4:$C$11</c:f>
              <c:numCache>
                <c:formatCode>General</c:formatCode>
                <c:ptCount val="8"/>
                <c:pt idx="0">
                  <c:v>825</c:v>
                </c:pt>
                <c:pt idx="1">
                  <c:v>925</c:v>
                </c:pt>
                <c:pt idx="2">
                  <c:v>1150</c:v>
                </c:pt>
                <c:pt idx="3">
                  <c:v>1700</c:v>
                </c:pt>
                <c:pt idx="4">
                  <c:v>2550</c:v>
                </c:pt>
                <c:pt idx="5">
                  <c:v>3050</c:v>
                </c:pt>
                <c:pt idx="6">
                  <c:v>3250</c:v>
                </c:pt>
                <c:pt idx="7">
                  <c:v>3450</c:v>
                </c:pt>
              </c:numCache>
            </c:numRef>
          </c:cat>
          <c:val>
            <c:numRef>
              <c:f>Sheet2!$F$4:$F$11</c:f>
              <c:numCache>
                <c:formatCode>0.00</c:formatCode>
                <c:ptCount val="8"/>
                <c:pt idx="0">
                  <c:v>0.10169491525423729</c:v>
                </c:pt>
                <c:pt idx="1">
                  <c:v>1.6949152542372881E-2</c:v>
                </c:pt>
                <c:pt idx="2">
                  <c:v>0.23728813559322035</c:v>
                </c:pt>
                <c:pt idx="3">
                  <c:v>0.17796610169491525</c:v>
                </c:pt>
                <c:pt idx="4">
                  <c:v>0.28813559322033899</c:v>
                </c:pt>
                <c:pt idx="5">
                  <c:v>5.0847457627118647E-2</c:v>
                </c:pt>
                <c:pt idx="6">
                  <c:v>3.3898305084745763E-2</c:v>
                </c:pt>
                <c:pt idx="7">
                  <c:v>9.3220338983050849E-2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F-4FA3-A3DD-B459F103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81632"/>
        <c:axId val="406459552"/>
      </c:barChart>
      <c:catAx>
        <c:axId val="4064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59552"/>
        <c:crosses val="autoZero"/>
        <c:auto val="1"/>
        <c:lblAlgn val="ctr"/>
        <c:lblOffset val="100"/>
        <c:noMultiLvlLbl val="0"/>
      </c:catAx>
      <c:valAx>
        <c:axId val="4064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Натрупана абсолютна честота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Sheet1!$B$5:$B$13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1000</c:v>
                </c:pt>
                <c:pt idx="3">
                  <c:v>1300</c:v>
                </c:pt>
                <c:pt idx="4">
                  <c:v>2100</c:v>
                </c:pt>
                <c:pt idx="5">
                  <c:v>3000</c:v>
                </c:pt>
                <c:pt idx="6">
                  <c:v>3100</c:v>
                </c:pt>
                <c:pt idx="7">
                  <c:v>3400</c:v>
                </c:pt>
                <c:pt idx="8">
                  <c:v>3500</c:v>
                </c:pt>
              </c:numCache>
            </c:numRef>
          </c:cat>
          <c:val>
            <c:numRef>
              <c:f>Sheet1!$D$5:$D$13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42</c:v>
                </c:pt>
                <c:pt idx="3">
                  <c:v>63</c:v>
                </c:pt>
                <c:pt idx="4">
                  <c:v>97</c:v>
                </c:pt>
                <c:pt idx="5">
                  <c:v>103</c:v>
                </c:pt>
                <c:pt idx="6">
                  <c:v>107</c:v>
                </c:pt>
                <c:pt idx="7">
                  <c:v>115</c:v>
                </c:pt>
                <c:pt idx="8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1-46C6-9981-7B060C23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73648"/>
        <c:axId val="405685072"/>
      </c:lineChart>
      <c:catAx>
        <c:axId val="1999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5072"/>
        <c:crosses val="autoZero"/>
        <c:auto val="1"/>
        <c:lblAlgn val="ctr"/>
        <c:lblOffset val="100"/>
        <c:noMultiLvlLbl val="0"/>
      </c:catAx>
      <c:valAx>
        <c:axId val="405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Относителна честота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Sheet1!$B$5:$B$13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1000</c:v>
                </c:pt>
                <c:pt idx="3">
                  <c:v>1300</c:v>
                </c:pt>
                <c:pt idx="4">
                  <c:v>2100</c:v>
                </c:pt>
                <c:pt idx="5">
                  <c:v>3000</c:v>
                </c:pt>
                <c:pt idx="6">
                  <c:v>3100</c:v>
                </c:pt>
                <c:pt idx="7">
                  <c:v>3400</c:v>
                </c:pt>
                <c:pt idx="8">
                  <c:v>3500</c:v>
                </c:pt>
              </c:numCache>
            </c:numRef>
          </c:cat>
          <c:val>
            <c:numRef>
              <c:f>Sheet1!$E$5:$E$13</c:f>
              <c:numCache>
                <c:formatCode>0.00</c:formatCode>
                <c:ptCount val="9"/>
                <c:pt idx="0">
                  <c:v>0.10169491525423729</c:v>
                </c:pt>
                <c:pt idx="1">
                  <c:v>1.6949152542372881E-2</c:v>
                </c:pt>
                <c:pt idx="2">
                  <c:v>0.23728813559322035</c:v>
                </c:pt>
                <c:pt idx="3">
                  <c:v>0.17796610169491525</c:v>
                </c:pt>
                <c:pt idx="4">
                  <c:v>0.28813559322033899</c:v>
                </c:pt>
                <c:pt idx="5">
                  <c:v>5.0847457627118647E-2</c:v>
                </c:pt>
                <c:pt idx="6">
                  <c:v>3.3898305084745763E-2</c:v>
                </c:pt>
                <c:pt idx="7">
                  <c:v>6.7796610169491525E-2</c:v>
                </c:pt>
                <c:pt idx="8">
                  <c:v>2.5423728813559324E-2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A-46D3-A20C-67699521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73648"/>
        <c:axId val="405685072"/>
      </c:lineChart>
      <c:catAx>
        <c:axId val="1999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5072"/>
        <c:crosses val="autoZero"/>
        <c:auto val="1"/>
        <c:lblAlgn val="ctr"/>
        <c:lblOffset val="100"/>
        <c:noMultiLvlLbl val="0"/>
      </c:catAx>
      <c:valAx>
        <c:axId val="405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Абсолютна честота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1000</c:v>
                </c:pt>
                <c:pt idx="3">
                  <c:v>1300</c:v>
                </c:pt>
                <c:pt idx="4">
                  <c:v>2100</c:v>
                </c:pt>
                <c:pt idx="5">
                  <c:v>3000</c:v>
                </c:pt>
                <c:pt idx="6">
                  <c:v>3100</c:v>
                </c:pt>
                <c:pt idx="7">
                  <c:v>3400</c:v>
                </c:pt>
                <c:pt idx="8">
                  <c:v>3500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12</c:v>
                </c:pt>
                <c:pt idx="1">
                  <c:v>2</c:v>
                </c:pt>
                <c:pt idx="2">
                  <c:v>28</c:v>
                </c:pt>
                <c:pt idx="3">
                  <c:v>21</c:v>
                </c:pt>
                <c:pt idx="4">
                  <c:v>34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9-4620-BE72-8FC53D5E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73648"/>
        <c:axId val="405685072"/>
      </c:barChart>
      <c:catAx>
        <c:axId val="1999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5072"/>
        <c:crosses val="autoZero"/>
        <c:auto val="1"/>
        <c:lblAlgn val="ctr"/>
        <c:lblOffset val="100"/>
        <c:noMultiLvlLbl val="0"/>
      </c:catAx>
      <c:valAx>
        <c:axId val="405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Относителна честота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1000</c:v>
                </c:pt>
                <c:pt idx="3">
                  <c:v>1300</c:v>
                </c:pt>
                <c:pt idx="4">
                  <c:v>2100</c:v>
                </c:pt>
                <c:pt idx="5">
                  <c:v>3000</c:v>
                </c:pt>
                <c:pt idx="6">
                  <c:v>3100</c:v>
                </c:pt>
                <c:pt idx="7">
                  <c:v>3400</c:v>
                </c:pt>
                <c:pt idx="8">
                  <c:v>3500</c:v>
                </c:pt>
              </c:numCache>
            </c:numRef>
          </c:cat>
          <c:val>
            <c:numRef>
              <c:f>Sheet1!$E$5:$E$13</c:f>
              <c:numCache>
                <c:formatCode>0.00</c:formatCode>
                <c:ptCount val="9"/>
                <c:pt idx="0">
                  <c:v>0.10169491525423729</c:v>
                </c:pt>
                <c:pt idx="1">
                  <c:v>1.6949152542372881E-2</c:v>
                </c:pt>
                <c:pt idx="2">
                  <c:v>0.23728813559322035</c:v>
                </c:pt>
                <c:pt idx="3">
                  <c:v>0.17796610169491525</c:v>
                </c:pt>
                <c:pt idx="4">
                  <c:v>0.28813559322033899</c:v>
                </c:pt>
                <c:pt idx="5">
                  <c:v>5.0847457627118647E-2</c:v>
                </c:pt>
                <c:pt idx="6">
                  <c:v>3.3898305084745763E-2</c:v>
                </c:pt>
                <c:pt idx="7">
                  <c:v>6.7796610169491525E-2</c:v>
                </c:pt>
                <c:pt idx="8">
                  <c:v>2.5423728813559324E-2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9-4643-99B6-C6A3CFC4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73648"/>
        <c:axId val="405685072"/>
      </c:barChart>
      <c:catAx>
        <c:axId val="1999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5072"/>
        <c:crosses val="autoZero"/>
        <c:auto val="1"/>
        <c:lblAlgn val="ctr"/>
        <c:lblOffset val="100"/>
        <c:noMultiLvlLbl val="0"/>
      </c:catAx>
      <c:valAx>
        <c:axId val="405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Абсолютна Честота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Sheet2!$B$4:$B$11</c:f>
              <c:strCache>
                <c:ptCount val="8"/>
                <c:pt idx="0">
                  <c:v>[800;850)</c:v>
                </c:pt>
                <c:pt idx="1">
                  <c:v>[850;1000)</c:v>
                </c:pt>
                <c:pt idx="2">
                  <c:v>[1000;1300)</c:v>
                </c:pt>
                <c:pt idx="3">
                  <c:v>[1300;2100)</c:v>
                </c:pt>
                <c:pt idx="4">
                  <c:v>[2100;3000)</c:v>
                </c:pt>
                <c:pt idx="5">
                  <c:v>[3000;3100)</c:v>
                </c:pt>
                <c:pt idx="6">
                  <c:v>[3100;3400)</c:v>
                </c:pt>
                <c:pt idx="7">
                  <c:v>[3400;3500]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28</c:v>
                </c:pt>
                <c:pt idx="3">
                  <c:v>21</c:v>
                </c:pt>
                <c:pt idx="4">
                  <c:v>34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17-4BAB-8E20-0FF1DB27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90752"/>
        <c:axId val="199691712"/>
      </c:lineChart>
      <c:catAx>
        <c:axId val="1996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1712"/>
        <c:crosses val="autoZero"/>
        <c:auto val="1"/>
        <c:lblAlgn val="ctr"/>
        <c:lblOffset val="100"/>
        <c:noMultiLvlLbl val="0"/>
      </c:catAx>
      <c:valAx>
        <c:axId val="199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Натрупана Абсолютна честота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Sheet2!$B$4:$B$11</c:f>
              <c:strCache>
                <c:ptCount val="8"/>
                <c:pt idx="0">
                  <c:v>[800;850)</c:v>
                </c:pt>
                <c:pt idx="1">
                  <c:v>[850;1000)</c:v>
                </c:pt>
                <c:pt idx="2">
                  <c:v>[1000;1300)</c:v>
                </c:pt>
                <c:pt idx="3">
                  <c:v>[1300;2100)</c:v>
                </c:pt>
                <c:pt idx="4">
                  <c:v>[2100;3000)</c:v>
                </c:pt>
                <c:pt idx="5">
                  <c:v>[3000;3100)</c:v>
                </c:pt>
                <c:pt idx="6">
                  <c:v>[3100;3400)</c:v>
                </c:pt>
                <c:pt idx="7">
                  <c:v>[3400;3500]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42</c:v>
                </c:pt>
                <c:pt idx="3">
                  <c:v>63</c:v>
                </c:pt>
                <c:pt idx="4">
                  <c:v>97</c:v>
                </c:pt>
                <c:pt idx="5">
                  <c:v>103</c:v>
                </c:pt>
                <c:pt idx="6">
                  <c:v>107</c:v>
                </c:pt>
                <c:pt idx="7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1-4FAB-947A-6A8DF67B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90752"/>
        <c:axId val="199691712"/>
      </c:lineChart>
      <c:catAx>
        <c:axId val="1996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1712"/>
        <c:crosses val="autoZero"/>
        <c:auto val="1"/>
        <c:lblAlgn val="ctr"/>
        <c:lblOffset val="100"/>
        <c:noMultiLvlLbl val="0"/>
      </c:catAx>
      <c:valAx>
        <c:axId val="199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Относителна честота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Sheet2!$B$4:$B$11</c:f>
              <c:strCache>
                <c:ptCount val="8"/>
                <c:pt idx="0">
                  <c:v>[800;850)</c:v>
                </c:pt>
                <c:pt idx="1">
                  <c:v>[850;1000)</c:v>
                </c:pt>
                <c:pt idx="2">
                  <c:v>[1000;1300)</c:v>
                </c:pt>
                <c:pt idx="3">
                  <c:v>[1300;2100)</c:v>
                </c:pt>
                <c:pt idx="4">
                  <c:v>[2100;3000)</c:v>
                </c:pt>
                <c:pt idx="5">
                  <c:v>[3000;3100)</c:v>
                </c:pt>
                <c:pt idx="6">
                  <c:v>[3100;3400)</c:v>
                </c:pt>
                <c:pt idx="7">
                  <c:v>[3400;3500]</c:v>
                </c:pt>
              </c:strCache>
            </c:strRef>
          </c:cat>
          <c:val>
            <c:numRef>
              <c:f>Sheet2!$F$4:$F$11</c:f>
              <c:numCache>
                <c:formatCode>0.00</c:formatCode>
                <c:ptCount val="8"/>
                <c:pt idx="0">
                  <c:v>0.10169491525423729</c:v>
                </c:pt>
                <c:pt idx="1">
                  <c:v>1.6949152542372881E-2</c:v>
                </c:pt>
                <c:pt idx="2">
                  <c:v>0.23728813559322035</c:v>
                </c:pt>
                <c:pt idx="3">
                  <c:v>0.17796610169491525</c:v>
                </c:pt>
                <c:pt idx="4">
                  <c:v>0.28813559322033899</c:v>
                </c:pt>
                <c:pt idx="5">
                  <c:v>5.0847457627118647E-2</c:v>
                </c:pt>
                <c:pt idx="6">
                  <c:v>3.3898305084745763E-2</c:v>
                </c:pt>
                <c:pt idx="7">
                  <c:v>9.3220338983050849E-2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F-44A5-BE23-49C016D1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90752"/>
        <c:axId val="199691712"/>
      </c:lineChart>
      <c:catAx>
        <c:axId val="1996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1712"/>
        <c:crosses val="autoZero"/>
        <c:auto val="1"/>
        <c:lblAlgn val="ctr"/>
        <c:lblOffset val="100"/>
        <c:noMultiLvlLbl val="0"/>
      </c:catAx>
      <c:valAx>
        <c:axId val="199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Натрупана Относителна Честота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Sheet2!$B$4:$B$11</c:f>
              <c:strCache>
                <c:ptCount val="8"/>
                <c:pt idx="0">
                  <c:v>[800;850)</c:v>
                </c:pt>
                <c:pt idx="1">
                  <c:v>[850;1000)</c:v>
                </c:pt>
                <c:pt idx="2">
                  <c:v>[1000;1300)</c:v>
                </c:pt>
                <c:pt idx="3">
                  <c:v>[1300;2100)</c:v>
                </c:pt>
                <c:pt idx="4">
                  <c:v>[2100;3000)</c:v>
                </c:pt>
                <c:pt idx="5">
                  <c:v>[3000;3100)</c:v>
                </c:pt>
                <c:pt idx="6">
                  <c:v>[3100;3400)</c:v>
                </c:pt>
                <c:pt idx="7">
                  <c:v>[3400;3500]</c:v>
                </c:pt>
              </c:strCache>
            </c:strRef>
          </c:cat>
          <c:val>
            <c:numRef>
              <c:f>Sheet2!$G$4:$G$11</c:f>
              <c:numCache>
                <c:formatCode>0.00</c:formatCode>
                <c:ptCount val="8"/>
                <c:pt idx="0" formatCode="General">
                  <c:v>0.1</c:v>
                </c:pt>
                <c:pt idx="1">
                  <c:v>0.11694915254237288</c:v>
                </c:pt>
                <c:pt idx="2">
                  <c:v>0.35423728813559324</c:v>
                </c:pt>
                <c:pt idx="3">
                  <c:v>0.53220338983050852</c:v>
                </c:pt>
                <c:pt idx="4">
                  <c:v>0.82033898305084751</c:v>
                </c:pt>
                <c:pt idx="5">
                  <c:v>0.87118644067796613</c:v>
                </c:pt>
                <c:pt idx="6">
                  <c:v>0.90508474576271192</c:v>
                </c:pt>
                <c:pt idx="7">
                  <c:v>0.99830508474576274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9-46A3-AD45-2834C25F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90752"/>
        <c:axId val="199691712"/>
      </c:lineChart>
      <c:catAx>
        <c:axId val="1996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1712"/>
        <c:crosses val="autoZero"/>
        <c:auto val="1"/>
        <c:lblAlgn val="ctr"/>
        <c:lblOffset val="100"/>
        <c:noMultiLvlLbl val="0"/>
      </c:catAx>
      <c:valAx>
        <c:axId val="199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</xdr:row>
      <xdr:rowOff>125730</xdr:rowOff>
    </xdr:from>
    <xdr:to>
      <xdr:col>15</xdr:col>
      <xdr:colOff>121920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EACE5-CD14-2BBA-B56F-38CCA79D7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17</xdr:row>
      <xdr:rowOff>118110</xdr:rowOff>
    </xdr:from>
    <xdr:to>
      <xdr:col>15</xdr:col>
      <xdr:colOff>45720</xdr:colOff>
      <xdr:row>32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F70718-BB01-B862-D569-1E510948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815340</xdr:colOff>
      <xdr:row>16</xdr:row>
      <xdr:rowOff>99060</xdr:rowOff>
    </xdr:from>
    <xdr:to>
      <xdr:col>6</xdr:col>
      <xdr:colOff>259080</xdr:colOff>
      <xdr:row>31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1AA8F-D86F-460E-B255-5DAAC827F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106680</xdr:colOff>
      <xdr:row>36</xdr:row>
      <xdr:rowOff>144780</xdr:rowOff>
    </xdr:from>
    <xdr:to>
      <xdr:col>4</xdr:col>
      <xdr:colOff>975360</xdr:colOff>
      <xdr:row>51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A0A28C-5689-4D6D-970C-CFCA88F32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CD423-AF06-4D8D-B384-50C934147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13</xdr:row>
      <xdr:rowOff>140970</xdr:rowOff>
    </xdr:from>
    <xdr:to>
      <xdr:col>4</xdr:col>
      <xdr:colOff>1120140</xdr:colOff>
      <xdr:row>28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74183-9F6D-CC27-E8E4-F3FB988C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1097280</xdr:colOff>
      <xdr:row>15</xdr:row>
      <xdr:rowOff>68580</xdr:rowOff>
    </xdr:from>
    <xdr:to>
      <xdr:col>10</xdr:col>
      <xdr:colOff>426720</xdr:colOff>
      <xdr:row>30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37FB5-4C77-4F0F-834F-F873C2198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11</xdr:col>
      <xdr:colOff>137160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A7C08-AF7D-40BC-A0E8-8906183C0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236220</xdr:colOff>
      <xdr:row>32</xdr:row>
      <xdr:rowOff>114300</xdr:rowOff>
    </xdr:from>
    <xdr:to>
      <xdr:col>5</xdr:col>
      <xdr:colOff>662940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2F7C66-297A-488C-920D-F049DDE5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45720</xdr:colOff>
      <xdr:row>50</xdr:row>
      <xdr:rowOff>26670</xdr:rowOff>
    </xdr:from>
    <xdr:to>
      <xdr:col>5</xdr:col>
      <xdr:colOff>472440</xdr:colOff>
      <xdr:row>65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408CD5-2D35-6ACA-BE8A-AF2319D13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1226820</xdr:colOff>
      <xdr:row>49</xdr:row>
      <xdr:rowOff>91440</xdr:rowOff>
    </xdr:from>
    <xdr:to>
      <xdr:col>10</xdr:col>
      <xdr:colOff>556260</xdr:colOff>
      <xdr:row>64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73C190-EC5B-4506-BFDE-DC5F65BA9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6FEC-44ED-4EE5-B2A4-09FCAD6E1E83}">
  <dimension ref="A3:F14"/>
  <sheetViews>
    <sheetView tabSelected="1" workbookViewId="0">
      <selection activeCell="C18" sqref="C18"/>
    </sheetView>
  </sheetViews>
  <sheetFormatPr defaultRowHeight="14.4" x14ac:dyDescent="0.3"/>
  <cols>
    <col min="3" max="3" width="18.44140625" customWidth="1"/>
    <col min="4" max="4" width="26.6640625" customWidth="1"/>
    <col min="5" max="5" width="20" customWidth="1"/>
    <col min="6" max="6" width="28.109375" customWidth="1"/>
  </cols>
  <sheetData>
    <row r="3" spans="1:6" x14ac:dyDescent="0.3">
      <c r="A3" s="1" t="s">
        <v>0</v>
      </c>
      <c r="B3" s="1" t="s">
        <v>11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6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3">
      <c r="A5" s="1">
        <v>1</v>
      </c>
      <c r="B5" s="1">
        <v>800</v>
      </c>
      <c r="C5" s="1">
        <v>12</v>
      </c>
      <c r="D5" s="1">
        <v>12</v>
      </c>
      <c r="E5" s="3">
        <f>C5/$C$14</f>
        <v>0.10169491525423729</v>
      </c>
      <c r="F5" s="1">
        <v>0.1</v>
      </c>
    </row>
    <row r="6" spans="1:6" x14ac:dyDescent="0.3">
      <c r="A6" s="1">
        <v>2</v>
      </c>
      <c r="B6" s="1">
        <v>850</v>
      </c>
      <c r="C6" s="1">
        <v>2</v>
      </c>
      <c r="D6" s="1">
        <f>D5+C6</f>
        <v>14</v>
      </c>
      <c r="E6" s="3">
        <f t="shared" ref="E6:E14" si="0">C6/$C$14</f>
        <v>1.6949152542372881E-2</v>
      </c>
      <c r="F6" s="3">
        <f>F5+E6</f>
        <v>0.11694915254237288</v>
      </c>
    </row>
    <row r="7" spans="1:6" x14ac:dyDescent="0.3">
      <c r="A7" s="1">
        <v>3</v>
      </c>
      <c r="B7" s="1">
        <v>1000</v>
      </c>
      <c r="C7" s="1">
        <v>28</v>
      </c>
      <c r="D7" s="1">
        <f t="shared" ref="D7:D13" si="1">D6+C7</f>
        <v>42</v>
      </c>
      <c r="E7" s="3">
        <f t="shared" si="0"/>
        <v>0.23728813559322035</v>
      </c>
      <c r="F7" s="3">
        <f t="shared" ref="F7:F13" si="2">F6+E7</f>
        <v>0.35423728813559324</v>
      </c>
    </row>
    <row r="8" spans="1:6" x14ac:dyDescent="0.3">
      <c r="A8" s="1">
        <v>4</v>
      </c>
      <c r="B8" s="1">
        <v>1300</v>
      </c>
      <c r="C8" s="1">
        <v>21</v>
      </c>
      <c r="D8" s="1">
        <f t="shared" si="1"/>
        <v>63</v>
      </c>
      <c r="E8" s="3">
        <f t="shared" si="0"/>
        <v>0.17796610169491525</v>
      </c>
      <c r="F8" s="3">
        <f t="shared" si="2"/>
        <v>0.53220338983050852</v>
      </c>
    </row>
    <row r="9" spans="1:6" x14ac:dyDescent="0.3">
      <c r="A9" s="1">
        <v>5</v>
      </c>
      <c r="B9" s="1">
        <v>2100</v>
      </c>
      <c r="C9" s="1">
        <v>34</v>
      </c>
      <c r="D9" s="1">
        <f t="shared" si="1"/>
        <v>97</v>
      </c>
      <c r="E9" s="3">
        <f t="shared" si="0"/>
        <v>0.28813559322033899</v>
      </c>
      <c r="F9" s="3">
        <f t="shared" si="2"/>
        <v>0.82033898305084751</v>
      </c>
    </row>
    <row r="10" spans="1:6" x14ac:dyDescent="0.3">
      <c r="A10" s="1">
        <v>6</v>
      </c>
      <c r="B10" s="1">
        <v>3000</v>
      </c>
      <c r="C10" s="1">
        <v>6</v>
      </c>
      <c r="D10" s="1">
        <f t="shared" si="1"/>
        <v>103</v>
      </c>
      <c r="E10" s="3">
        <f t="shared" si="0"/>
        <v>5.0847457627118647E-2</v>
      </c>
      <c r="F10" s="3">
        <f t="shared" si="2"/>
        <v>0.87118644067796613</v>
      </c>
    </row>
    <row r="11" spans="1:6" x14ac:dyDescent="0.3">
      <c r="A11" s="1">
        <v>7</v>
      </c>
      <c r="B11" s="1">
        <v>3100</v>
      </c>
      <c r="C11" s="1">
        <v>4</v>
      </c>
      <c r="D11" s="1">
        <f t="shared" si="1"/>
        <v>107</v>
      </c>
      <c r="E11" s="3">
        <f t="shared" si="0"/>
        <v>3.3898305084745763E-2</v>
      </c>
      <c r="F11" s="3">
        <f t="shared" si="2"/>
        <v>0.90508474576271192</v>
      </c>
    </row>
    <row r="12" spans="1:6" x14ac:dyDescent="0.3">
      <c r="A12" s="1">
        <v>8</v>
      </c>
      <c r="B12" s="1">
        <v>3400</v>
      </c>
      <c r="C12" s="1">
        <v>8</v>
      </c>
      <c r="D12" s="1">
        <f t="shared" si="1"/>
        <v>115</v>
      </c>
      <c r="E12" s="3">
        <f t="shared" si="0"/>
        <v>6.7796610169491525E-2</v>
      </c>
      <c r="F12" s="3">
        <f t="shared" si="2"/>
        <v>0.97288135593220348</v>
      </c>
    </row>
    <row r="13" spans="1:6" x14ac:dyDescent="0.3">
      <c r="A13" s="2">
        <v>9</v>
      </c>
      <c r="B13" s="1">
        <v>3500</v>
      </c>
      <c r="C13" s="1">
        <v>3</v>
      </c>
      <c r="D13" s="1">
        <f t="shared" si="1"/>
        <v>118</v>
      </c>
      <c r="E13" s="3">
        <f t="shared" si="0"/>
        <v>2.5423728813559324E-2</v>
      </c>
      <c r="F13" s="3">
        <f t="shared" si="2"/>
        <v>0.99830508474576285</v>
      </c>
    </row>
    <row r="14" spans="1:6" x14ac:dyDescent="0.3">
      <c r="A14" s="2" t="s">
        <v>12</v>
      </c>
      <c r="B14" s="1"/>
      <c r="C14" s="1">
        <f>SUM(C5:C13)</f>
        <v>118</v>
      </c>
      <c r="D14" s="1"/>
      <c r="E14" s="1">
        <f t="shared" si="0"/>
        <v>1</v>
      </c>
      <c r="F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2CC2-6C68-45B5-8CDC-85E91F18C22F}">
  <dimension ref="A2:G12"/>
  <sheetViews>
    <sheetView workbookViewId="0">
      <selection activeCell="I9" sqref="I9"/>
    </sheetView>
  </sheetViews>
  <sheetFormatPr defaultRowHeight="14.4" x14ac:dyDescent="0.3"/>
  <cols>
    <col min="2" max="2" width="11.5546875" customWidth="1"/>
    <col min="3" max="3" width="17" customWidth="1"/>
    <col min="4" max="4" width="17.5546875" customWidth="1"/>
    <col min="5" max="5" width="25.88671875" customWidth="1"/>
    <col min="6" max="6" width="20.6640625" customWidth="1"/>
    <col min="7" max="7" width="29.109375" customWidth="1"/>
  </cols>
  <sheetData>
    <row r="2" spans="1:7" x14ac:dyDescent="0.3">
      <c r="A2" s="1" t="s">
        <v>0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9</v>
      </c>
      <c r="G2" s="1" t="s">
        <v>17</v>
      </c>
    </row>
    <row r="3" spans="1:7" x14ac:dyDescent="0.3">
      <c r="A3" s="1" t="s">
        <v>1</v>
      </c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3">
      <c r="A4" s="1">
        <v>1</v>
      </c>
      <c r="B4" s="1" t="s">
        <v>25</v>
      </c>
      <c r="C4" s="1">
        <f>(800+850)/2</f>
        <v>825</v>
      </c>
      <c r="D4" s="1">
        <v>12</v>
      </c>
      <c r="E4" s="1">
        <v>12</v>
      </c>
      <c r="F4" s="3">
        <f>D4/$D$12</f>
        <v>0.10169491525423729</v>
      </c>
      <c r="G4" s="1">
        <v>0.1</v>
      </c>
    </row>
    <row r="5" spans="1:7" x14ac:dyDescent="0.3">
      <c r="A5" s="1">
        <v>2</v>
      </c>
      <c r="B5" s="1" t="s">
        <v>26</v>
      </c>
      <c r="C5" s="1">
        <f>(850+1000)/2</f>
        <v>925</v>
      </c>
      <c r="D5" s="1">
        <v>2</v>
      </c>
      <c r="E5" s="1">
        <f>E4+D5</f>
        <v>14</v>
      </c>
      <c r="F5" s="3">
        <f t="shared" ref="F5:F12" si="0">D5/$D$12</f>
        <v>1.6949152542372881E-2</v>
      </c>
      <c r="G5" s="3">
        <f>G4+F5</f>
        <v>0.11694915254237288</v>
      </c>
    </row>
    <row r="6" spans="1:7" x14ac:dyDescent="0.3">
      <c r="A6" s="1">
        <v>3</v>
      </c>
      <c r="B6" s="1" t="s">
        <v>27</v>
      </c>
      <c r="C6" s="1">
        <f>(1000+1300)/2</f>
        <v>1150</v>
      </c>
      <c r="D6" s="1">
        <v>28</v>
      </c>
      <c r="E6" s="1">
        <f t="shared" ref="E6:E11" si="1">E5+D6</f>
        <v>42</v>
      </c>
      <c r="F6" s="3">
        <f t="shared" si="0"/>
        <v>0.23728813559322035</v>
      </c>
      <c r="G6" s="3">
        <f t="shared" ref="G6:G11" si="2">G5+F6</f>
        <v>0.35423728813559324</v>
      </c>
    </row>
    <row r="7" spans="1:7" x14ac:dyDescent="0.3">
      <c r="A7" s="1">
        <v>4</v>
      </c>
      <c r="B7" s="1" t="s">
        <v>28</v>
      </c>
      <c r="C7" s="1">
        <f>(1300+2100)/2</f>
        <v>1700</v>
      </c>
      <c r="D7" s="1">
        <v>21</v>
      </c>
      <c r="E7" s="1">
        <f t="shared" si="1"/>
        <v>63</v>
      </c>
      <c r="F7" s="3">
        <f t="shared" si="0"/>
        <v>0.17796610169491525</v>
      </c>
      <c r="G7" s="3">
        <f t="shared" si="2"/>
        <v>0.53220338983050852</v>
      </c>
    </row>
    <row r="8" spans="1:7" x14ac:dyDescent="0.3">
      <c r="A8" s="1">
        <v>5</v>
      </c>
      <c r="B8" s="1" t="s">
        <v>29</v>
      </c>
      <c r="C8" s="1">
        <f>(2100+3000)/2</f>
        <v>2550</v>
      </c>
      <c r="D8" s="1">
        <v>34</v>
      </c>
      <c r="E8" s="1">
        <f t="shared" si="1"/>
        <v>97</v>
      </c>
      <c r="F8" s="3">
        <f t="shared" si="0"/>
        <v>0.28813559322033899</v>
      </c>
      <c r="G8" s="3">
        <f t="shared" si="2"/>
        <v>0.82033898305084751</v>
      </c>
    </row>
    <row r="9" spans="1:7" x14ac:dyDescent="0.3">
      <c r="A9" s="1">
        <v>6</v>
      </c>
      <c r="B9" s="1" t="s">
        <v>30</v>
      </c>
      <c r="C9" s="1">
        <f>(3000+3100)/2</f>
        <v>3050</v>
      </c>
      <c r="D9" s="1">
        <v>6</v>
      </c>
      <c r="E9" s="1">
        <f t="shared" si="1"/>
        <v>103</v>
      </c>
      <c r="F9" s="3">
        <f t="shared" si="0"/>
        <v>5.0847457627118647E-2</v>
      </c>
      <c r="G9" s="3">
        <f t="shared" si="2"/>
        <v>0.87118644067796613</v>
      </c>
    </row>
    <row r="10" spans="1:7" x14ac:dyDescent="0.3">
      <c r="A10" s="1">
        <v>7</v>
      </c>
      <c r="B10" s="1" t="s">
        <v>31</v>
      </c>
      <c r="C10" s="1">
        <f>(3100+3400)/2</f>
        <v>3250</v>
      </c>
      <c r="D10" s="1">
        <v>4</v>
      </c>
      <c r="E10" s="1">
        <f t="shared" si="1"/>
        <v>107</v>
      </c>
      <c r="F10" s="3">
        <f t="shared" si="0"/>
        <v>3.3898305084745763E-2</v>
      </c>
      <c r="G10" s="3">
        <f t="shared" si="2"/>
        <v>0.90508474576271192</v>
      </c>
    </row>
    <row r="11" spans="1:7" x14ac:dyDescent="0.3">
      <c r="A11" s="1">
        <v>8</v>
      </c>
      <c r="B11" s="1" t="s">
        <v>18</v>
      </c>
      <c r="C11" s="1">
        <f>(3400+3500)/2</f>
        <v>3450</v>
      </c>
      <c r="D11" s="1">
        <v>11</v>
      </c>
      <c r="E11" s="1">
        <f t="shared" si="1"/>
        <v>118</v>
      </c>
      <c r="F11" s="3">
        <f t="shared" si="0"/>
        <v>9.3220338983050849E-2</v>
      </c>
      <c r="G11" s="3">
        <f t="shared" si="2"/>
        <v>0.99830508474576274</v>
      </c>
    </row>
    <row r="12" spans="1:7" x14ac:dyDescent="0.3">
      <c r="A12" s="1" t="s">
        <v>12</v>
      </c>
      <c r="B12" s="1"/>
      <c r="C12" s="1"/>
      <c r="D12" s="1">
        <f>SUM(D4:D11)</f>
        <v>118</v>
      </c>
      <c r="E12" s="1"/>
      <c r="F12" s="3">
        <f>SUM(F4:F11)</f>
        <v>1</v>
      </c>
      <c r="G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C684-26D1-436A-932A-B78E53F1BABB}">
  <dimension ref="A3:Q23"/>
  <sheetViews>
    <sheetView workbookViewId="0">
      <selection activeCell="K9" sqref="K9"/>
    </sheetView>
  </sheetViews>
  <sheetFormatPr defaultRowHeight="14.4" x14ac:dyDescent="0.3"/>
  <cols>
    <col min="6" max="6" width="10.5546875" bestFit="1" customWidth="1"/>
    <col min="8" max="8" width="16.6640625" bestFit="1" customWidth="1"/>
    <col min="9" max="9" width="11" bestFit="1" customWidth="1"/>
    <col min="16" max="16" width="27.6640625" customWidth="1"/>
    <col min="17" max="17" width="23.109375" customWidth="1"/>
  </cols>
  <sheetData>
    <row r="3" spans="1:17" x14ac:dyDescent="0.3">
      <c r="A3" s="1" t="s">
        <v>0</v>
      </c>
      <c r="B3" s="1" t="s">
        <v>2</v>
      </c>
      <c r="C3" s="1" t="s">
        <v>3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5"/>
    </row>
    <row r="4" spans="1:17" x14ac:dyDescent="0.3">
      <c r="A4" s="1">
        <v>1</v>
      </c>
      <c r="B4" s="1">
        <v>800</v>
      </c>
      <c r="C4" s="1">
        <v>12</v>
      </c>
      <c r="D4" s="1">
        <f>B4*C4</f>
        <v>9600</v>
      </c>
      <c r="E4" s="4">
        <f>B4-$Q$7</f>
        <v>-946.61016949152531</v>
      </c>
      <c r="F4" s="4">
        <f>ABS(E4)</f>
        <v>946.61016949152531</v>
      </c>
      <c r="G4" s="1">
        <f>F4*C4</f>
        <v>11359.322033898305</v>
      </c>
      <c r="H4" s="4">
        <f>E4^2</f>
        <v>896070.81298477424</v>
      </c>
      <c r="I4" s="1">
        <f>H4*C4</f>
        <v>10752849.75581729</v>
      </c>
      <c r="J4" s="5"/>
    </row>
    <row r="5" spans="1:17" x14ac:dyDescent="0.3">
      <c r="A5" s="1">
        <v>2</v>
      </c>
      <c r="B5" s="1">
        <v>850</v>
      </c>
      <c r="C5" s="1">
        <v>2</v>
      </c>
      <c r="D5" s="1">
        <f t="shared" ref="D5:D12" si="0">B5*C5</f>
        <v>1700</v>
      </c>
      <c r="E5" s="4">
        <f t="shared" ref="E5:E12" si="1">B5-$Q$7</f>
        <v>-896.61016949152531</v>
      </c>
      <c r="F5" s="4">
        <f t="shared" ref="F5:F12" si="2">ABS(E5)</f>
        <v>896.61016949152531</v>
      </c>
      <c r="G5" s="1">
        <f t="shared" ref="G5:G12" si="3">F5*C5</f>
        <v>1793.2203389830506</v>
      </c>
      <c r="H5" s="4">
        <f t="shared" ref="H5:H12" si="4">E5^2</f>
        <v>803909.79603562178</v>
      </c>
      <c r="I5" s="1">
        <f t="shared" ref="I5:I12" si="5">H5*C5</f>
        <v>1607819.5920712436</v>
      </c>
      <c r="J5" s="5"/>
    </row>
    <row r="6" spans="1:17" x14ac:dyDescent="0.3">
      <c r="A6" s="1">
        <v>3</v>
      </c>
      <c r="B6" s="1">
        <v>1000</v>
      </c>
      <c r="C6" s="1">
        <v>28</v>
      </c>
      <c r="D6" s="1">
        <f t="shared" si="0"/>
        <v>28000</v>
      </c>
      <c r="E6" s="4">
        <f t="shared" si="1"/>
        <v>-746.61016949152531</v>
      </c>
      <c r="F6" s="4">
        <f t="shared" si="2"/>
        <v>746.61016949152531</v>
      </c>
      <c r="G6" s="1">
        <f t="shared" si="3"/>
        <v>20905.08474576271</v>
      </c>
      <c r="H6" s="4">
        <f t="shared" si="4"/>
        <v>557426.74518816418</v>
      </c>
      <c r="I6" s="1">
        <f t="shared" si="5"/>
        <v>15607948.865268597</v>
      </c>
      <c r="J6" s="5"/>
    </row>
    <row r="7" spans="1:17" x14ac:dyDescent="0.3">
      <c r="A7" s="1">
        <v>4</v>
      </c>
      <c r="B7" s="1">
        <v>1300</v>
      </c>
      <c r="C7" s="1">
        <v>21</v>
      </c>
      <c r="D7" s="1">
        <f t="shared" si="0"/>
        <v>27300</v>
      </c>
      <c r="E7" s="4">
        <f t="shared" si="1"/>
        <v>-446.61016949152531</v>
      </c>
      <c r="F7" s="4">
        <f t="shared" si="2"/>
        <v>446.61016949152531</v>
      </c>
      <c r="G7" s="1">
        <f t="shared" si="3"/>
        <v>9378.8135593220322</v>
      </c>
      <c r="H7" s="4">
        <f t="shared" si="4"/>
        <v>199460.64349324896</v>
      </c>
      <c r="I7" s="1">
        <f t="shared" si="5"/>
        <v>4188673.5133582284</v>
      </c>
      <c r="J7" s="5"/>
      <c r="P7" s="6" t="s">
        <v>32</v>
      </c>
      <c r="Q7" s="7">
        <f>D13/C13</f>
        <v>1746.6101694915253</v>
      </c>
    </row>
    <row r="8" spans="1:17" x14ac:dyDescent="0.3">
      <c r="A8" s="1">
        <v>5</v>
      </c>
      <c r="B8" s="1">
        <v>2100</v>
      </c>
      <c r="C8" s="1">
        <v>34</v>
      </c>
      <c r="D8" s="1">
        <f t="shared" si="0"/>
        <v>71400</v>
      </c>
      <c r="E8" s="4">
        <f t="shared" si="1"/>
        <v>353.38983050847469</v>
      </c>
      <c r="F8" s="4">
        <f t="shared" si="2"/>
        <v>353.38983050847469</v>
      </c>
      <c r="G8" s="1">
        <f t="shared" si="3"/>
        <v>12015.25423728814</v>
      </c>
      <c r="H8" s="4">
        <f t="shared" si="4"/>
        <v>124884.37230680847</v>
      </c>
      <c r="I8" s="1">
        <f t="shared" si="5"/>
        <v>4246068.6584314881</v>
      </c>
      <c r="J8" s="5"/>
      <c r="P8" s="6" t="s">
        <v>33</v>
      </c>
      <c r="Q8" s="8">
        <f>F13/9</f>
        <v>1044.8210922787193</v>
      </c>
    </row>
    <row r="9" spans="1:17" x14ac:dyDescent="0.3">
      <c r="A9" s="1">
        <v>6</v>
      </c>
      <c r="B9" s="1">
        <v>3000</v>
      </c>
      <c r="C9" s="1">
        <v>6</v>
      </c>
      <c r="D9" s="1">
        <f t="shared" si="0"/>
        <v>18000</v>
      </c>
      <c r="E9" s="4">
        <f t="shared" si="1"/>
        <v>1253.3898305084747</v>
      </c>
      <c r="F9" s="4">
        <f t="shared" si="2"/>
        <v>1253.3898305084747</v>
      </c>
      <c r="G9" s="1">
        <f t="shared" si="3"/>
        <v>7520.3389830508477</v>
      </c>
      <c r="H9" s="4">
        <f t="shared" si="4"/>
        <v>1570986.067222063</v>
      </c>
      <c r="I9" s="1">
        <f t="shared" si="5"/>
        <v>9425916.4033323787</v>
      </c>
      <c r="J9" s="5"/>
      <c r="P9" s="6" t="s">
        <v>34</v>
      </c>
      <c r="Q9" s="6">
        <f>H13/9</f>
        <v>1310275.1444348688</v>
      </c>
    </row>
    <row r="10" spans="1:17" x14ac:dyDescent="0.3">
      <c r="A10" s="1">
        <v>7</v>
      </c>
      <c r="B10" s="1">
        <v>3100</v>
      </c>
      <c r="C10" s="1">
        <v>4</v>
      </c>
      <c r="D10" s="1">
        <f t="shared" si="0"/>
        <v>12400</v>
      </c>
      <c r="E10" s="4">
        <f t="shared" si="1"/>
        <v>1353.3898305084747</v>
      </c>
      <c r="F10" s="4">
        <f t="shared" si="2"/>
        <v>1353.3898305084747</v>
      </c>
      <c r="G10" s="1">
        <f t="shared" si="3"/>
        <v>5413.5593220338988</v>
      </c>
      <c r="H10" s="4">
        <f t="shared" si="4"/>
        <v>1831664.0333237578</v>
      </c>
      <c r="I10" s="1">
        <f t="shared" si="5"/>
        <v>7326656.1332950313</v>
      </c>
      <c r="J10" s="5"/>
      <c r="P10" s="6" t="s">
        <v>35</v>
      </c>
      <c r="Q10" s="6">
        <f>SQRT(Q9)</f>
        <v>1144.6725053196958</v>
      </c>
    </row>
    <row r="11" spans="1:17" x14ac:dyDescent="0.3">
      <c r="A11" s="1">
        <v>8</v>
      </c>
      <c r="B11" s="1">
        <v>3400</v>
      </c>
      <c r="C11" s="1">
        <v>8</v>
      </c>
      <c r="D11" s="1">
        <f t="shared" si="0"/>
        <v>27200</v>
      </c>
      <c r="E11" s="4">
        <f t="shared" si="1"/>
        <v>1653.3898305084747</v>
      </c>
      <c r="F11" s="4">
        <f t="shared" si="2"/>
        <v>1653.3898305084747</v>
      </c>
      <c r="G11" s="1">
        <f t="shared" si="3"/>
        <v>13227.118644067798</v>
      </c>
      <c r="H11" s="4">
        <f t="shared" si="4"/>
        <v>2733697.9316288428</v>
      </c>
      <c r="I11" s="1">
        <f t="shared" si="5"/>
        <v>21869583.453030743</v>
      </c>
      <c r="J11" s="5"/>
      <c r="P11" s="6"/>
      <c r="Q11" s="6"/>
    </row>
    <row r="12" spans="1:17" x14ac:dyDescent="0.3">
      <c r="A12" s="1">
        <v>9</v>
      </c>
      <c r="B12" s="1">
        <v>3500</v>
      </c>
      <c r="C12" s="1">
        <v>3</v>
      </c>
      <c r="D12" s="1">
        <f t="shared" si="0"/>
        <v>10500</v>
      </c>
      <c r="E12" s="4">
        <f t="shared" si="1"/>
        <v>1753.3898305084747</v>
      </c>
      <c r="F12" s="4">
        <f t="shared" si="2"/>
        <v>1753.3898305084747</v>
      </c>
      <c r="G12" s="1">
        <f t="shared" si="3"/>
        <v>5260.1694915254238</v>
      </c>
      <c r="H12" s="4">
        <f t="shared" si="4"/>
        <v>3074375.8977305377</v>
      </c>
      <c r="I12" s="1">
        <f t="shared" si="5"/>
        <v>9223127.693191614</v>
      </c>
      <c r="J12" s="5"/>
      <c r="P12" s="6"/>
      <c r="Q12" s="6"/>
    </row>
    <row r="13" spans="1:17" x14ac:dyDescent="0.3">
      <c r="A13" s="1" t="s">
        <v>12</v>
      </c>
      <c r="B13" s="1"/>
      <c r="C13" s="1">
        <f>SUM(C4:C12)</f>
        <v>118</v>
      </c>
      <c r="D13" s="1">
        <f>SUM(D4:D12)</f>
        <v>206100</v>
      </c>
      <c r="E13" s="1"/>
      <c r="F13" s="4">
        <f>SUM(F4:F12)</f>
        <v>9403.3898305084749</v>
      </c>
      <c r="G13" s="1">
        <f>SUM(G4:G12)</f>
        <v>86872.881355932201</v>
      </c>
      <c r="H13" s="4">
        <f>SUM(H4:H12)</f>
        <v>11792476.29991382</v>
      </c>
      <c r="I13" s="1">
        <f>SUM(I4:I12)</f>
        <v>84248644.067796618</v>
      </c>
      <c r="J13" s="5"/>
      <c r="P13" s="6"/>
      <c r="Q13" s="6"/>
    </row>
    <row r="14" spans="1:17" x14ac:dyDescent="0.3">
      <c r="P14" s="6" t="s">
        <v>40</v>
      </c>
      <c r="Q14" s="6"/>
    </row>
    <row r="15" spans="1:17" x14ac:dyDescent="0.3">
      <c r="P15" s="6"/>
      <c r="Q15" s="6"/>
    </row>
    <row r="16" spans="1:17" x14ac:dyDescent="0.3">
      <c r="P16" s="6" t="s">
        <v>36</v>
      </c>
      <c r="Q16" s="9">
        <f>6/118</f>
        <v>5.0847457627118647E-2</v>
      </c>
    </row>
    <row r="17" spans="8:17" x14ac:dyDescent="0.3">
      <c r="P17" s="6" t="s">
        <v>37</v>
      </c>
      <c r="Q17" s="6">
        <v>2.17</v>
      </c>
    </row>
    <row r="18" spans="8:17" x14ac:dyDescent="0.3">
      <c r="P18" s="6" t="s">
        <v>38</v>
      </c>
      <c r="Q18" s="10">
        <f>Q17*SQRT((Q16*(1 - Q16))/118)</f>
        <v>4.38855311896027E-2</v>
      </c>
    </row>
    <row r="19" spans="8:17" x14ac:dyDescent="0.3">
      <c r="P19" s="6"/>
      <c r="Q19" s="6"/>
    </row>
    <row r="20" spans="8:17" ht="244.8" x14ac:dyDescent="0.3">
      <c r="H20" s="12" t="s">
        <v>42</v>
      </c>
      <c r="P20" s="6"/>
      <c r="Q20" s="6"/>
    </row>
    <row r="21" spans="8:17" x14ac:dyDescent="0.3">
      <c r="P21" s="6"/>
      <c r="Q21" s="6"/>
    </row>
    <row r="22" spans="8:17" x14ac:dyDescent="0.3">
      <c r="P22" s="6" t="s">
        <v>39</v>
      </c>
      <c r="Q22" s="11">
        <f>Q16-Q18</f>
        <v>6.9619264375159473E-3</v>
      </c>
    </row>
    <row r="23" spans="8:17" x14ac:dyDescent="0.3">
      <c r="P23" s="6" t="s">
        <v>41</v>
      </c>
      <c r="Q23" s="11">
        <f>Q16+Q18</f>
        <v>9.4732988816721347E-2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 Н. Пачеджиев</dc:creator>
  <cp:lastModifiedBy>Георги Н. Пачеджиев</cp:lastModifiedBy>
  <dcterms:created xsi:type="dcterms:W3CDTF">2024-11-14T20:09:27Z</dcterms:created>
  <dcterms:modified xsi:type="dcterms:W3CDTF">2024-11-14T22:37:27Z</dcterms:modified>
</cp:coreProperties>
</file>