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950" yWindow="0" windowWidth="17130" windowHeight="6960" tabRatio="0"/>
  </bookViews>
  <sheets>
    <sheet name="APP" sheetId="2" r:id="rId1"/>
    <sheet name="TABELA BASE" sheetId="3" r:id="rId2"/>
  </sheets>
  <definedNames>
    <definedName name="aporte">APP!$E$12</definedName>
    <definedName name="patrimonio">APP!$E$15</definedName>
    <definedName name="qtd_anos">APP!$E$13</definedName>
    <definedName name="rendimento_carteira">APP!$F$18</definedName>
    <definedName name="salario">APP!$E$5</definedName>
    <definedName name="soma">APP!$E$15</definedName>
    <definedName name="SUGESTAO">APP!$E$6</definedName>
    <definedName name="sugestao_aporte">APP!$E$6</definedName>
    <definedName name="taxa_mensal">APP!$E$14</definedName>
  </definedNames>
  <calcPr calcId="144525"/>
</workbook>
</file>

<file path=xl/calcChain.xml><?xml version="1.0" encoding="utf-8"?>
<calcChain xmlns="http://schemas.openxmlformats.org/spreadsheetml/2006/main">
  <c r="E8" i="2" l="1"/>
  <c r="E7" i="2"/>
  <c r="E20" i="2" l="1"/>
  <c r="F20" i="2" s="1"/>
  <c r="E21" i="2"/>
  <c r="E22" i="2"/>
  <c r="E23" i="2"/>
  <c r="F23" i="2" s="1"/>
  <c r="F21" i="2" l="1"/>
  <c r="F22" i="2"/>
  <c r="E15" i="2"/>
  <c r="E6" i="2"/>
  <c r="E16" i="2" l="1"/>
  <c r="C9" i="3"/>
  <c r="C10" i="3"/>
  <c r="C11" i="3"/>
  <c r="C12" i="3"/>
  <c r="C13" i="3"/>
  <c r="C14" i="3"/>
  <c r="C15" i="3"/>
  <c r="C16" i="3"/>
  <c r="C17" i="3"/>
  <c r="C18" i="3"/>
  <c r="C19" i="3"/>
  <c r="C20" i="3"/>
  <c r="C4" i="3"/>
  <c r="C5" i="3"/>
  <c r="C6" i="3"/>
  <c r="C7" i="3"/>
  <c r="C8" i="3"/>
  <c r="C3" i="3"/>
  <c r="I3" i="3" l="1"/>
  <c r="I5" i="3"/>
  <c r="E27" i="2"/>
  <c r="F27" i="2" s="1"/>
  <c r="I4" i="3"/>
  <c r="E32" i="2"/>
  <c r="F32" i="2" s="1"/>
  <c r="E28" i="2"/>
  <c r="F28" i="2" s="1"/>
  <c r="E30" i="2"/>
  <c r="F30" i="2" s="1"/>
  <c r="E29" i="2"/>
  <c r="F29" i="2" s="1"/>
  <c r="E31" i="2"/>
  <c r="F31" i="2" s="1"/>
  <c r="F33" i="2" l="1"/>
</calcChain>
</file>

<file path=xl/sharedStrings.xml><?xml version="1.0" encoding="utf-8"?>
<sst xmlns="http://schemas.openxmlformats.org/spreadsheetml/2006/main" count="75" uniqueCount="38">
  <si>
    <t>Quanto investir por mês?</t>
  </si>
  <si>
    <t>Por quantos anos?</t>
  </si>
  <si>
    <t>Taxa de rendimento mensal?</t>
  </si>
  <si>
    <t>Patrimônio acumulado?</t>
  </si>
  <si>
    <t>Dividendos mensasis?</t>
  </si>
  <si>
    <t>Dividendos</t>
  </si>
  <si>
    <t>Rendimento Carteira</t>
  </si>
  <si>
    <t>Salário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</si>
  <si>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</si>
  <si>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</si>
  <si>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</si>
  <si>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</si>
  <si>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</si>
  <si>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</si>
  <si>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</si>
  <si>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DESENVOLVIEMNTO</t>
  </si>
  <si>
    <t>HOELARIA</t>
  </si>
  <si>
    <t>PERFIL</t>
  </si>
  <si>
    <t>CHAVE</t>
  </si>
  <si>
    <t>%</t>
  </si>
  <si>
    <t>em 24 aportes</t>
  </si>
  <si>
    <t>em 60 aportes</t>
  </si>
  <si>
    <t>em 120 aportes</t>
  </si>
  <si>
    <t>em 12 aportes</t>
  </si>
  <si>
    <t>Patrimônio</t>
  </si>
  <si>
    <t>PERFIL AGRESSIVO</t>
  </si>
  <si>
    <t>PERFIL MODERADO</t>
  </si>
  <si>
    <t>PERFIL CONSERVADOR</t>
  </si>
  <si>
    <t>TOTAL MENSAL</t>
  </si>
  <si>
    <t>CARTEIRA</t>
  </si>
  <si>
    <t>VARIÁVEIS GLOBAIS</t>
  </si>
  <si>
    <t>Sugestão de aporte</t>
  </si>
  <si>
    <t>PRETENÇÕES</t>
  </si>
  <si>
    <t>Reserva de emergência satisfatória</t>
  </si>
  <si>
    <t>Reserva de emergência adequada</t>
  </si>
  <si>
    <t>PERFIL AGRESSIVO-FOFs</t>
  </si>
  <si>
    <t>PERFIL MODERADO-HÍBRIDO</t>
  </si>
  <si>
    <t>PERFIL CONSERVADOR-HÍBRIDO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</si>
</sst>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30028"/>
      <name val="Rico Sans"/>
    </font>
    <font>
      <b/>
      <sz val="12"/>
      <color rgb="FF7E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249977111117893"/>
      </left>
      <right style="medium">
        <color theme="0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1" tint="0.249977111117893"/>
      </right>
      <top/>
      <bottom/>
      <diagonal/>
    </border>
    <border>
      <left style="thick">
        <color theme="1" tint="0.249977111117893"/>
      </left>
      <right/>
      <top/>
      <bottom/>
      <diagonal/>
    </border>
    <border>
      <left style="medium">
        <color theme="0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rgb="FF3A0000"/>
      </left>
      <right/>
      <top style="medium">
        <color rgb="FF3A0000"/>
      </top>
      <bottom style="thin">
        <color theme="0" tint="-0.249977111117893"/>
      </bottom>
      <diagonal/>
    </border>
    <border>
      <left style="medium">
        <color theme="0"/>
      </left>
      <right style="medium">
        <color rgb="FF3A0000"/>
      </right>
      <top style="medium">
        <color rgb="FF3A0000"/>
      </top>
      <bottom style="thin">
        <color theme="0" tint="-0.249977111117893"/>
      </bottom>
      <diagonal/>
    </border>
    <border>
      <left style="medium">
        <color rgb="FF3A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/>
      </left>
      <right style="medium">
        <color rgb="FF3A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3A0000"/>
      </left>
      <right/>
      <top style="thin">
        <color theme="0" tint="-0.249977111117893"/>
      </top>
      <bottom style="medium">
        <color rgb="FF3A0000"/>
      </bottom>
      <diagonal/>
    </border>
    <border>
      <left style="medium">
        <color theme="0"/>
      </left>
      <right style="medium">
        <color rgb="FF3A0000"/>
      </right>
      <top style="thin">
        <color theme="0" tint="-0.249977111117893"/>
      </top>
      <bottom style="medium">
        <color rgb="FF3A0000"/>
      </bottom>
      <diagonal/>
    </border>
    <border>
      <left style="medium">
        <color rgb="FF3A0000"/>
      </left>
      <right/>
      <top style="medium">
        <color rgb="FF3A0000"/>
      </top>
      <bottom style="medium">
        <color rgb="FF3A0000"/>
      </bottom>
      <diagonal/>
    </border>
    <border>
      <left/>
      <right style="medium">
        <color rgb="FF3A0000"/>
      </right>
      <top style="medium">
        <color rgb="FF3A0000"/>
      </top>
      <bottom style="medium">
        <color rgb="FF3A0000"/>
      </bottom>
      <diagonal/>
    </border>
    <border>
      <left style="medium">
        <color rgb="FF3A0000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/>
      </left>
      <right style="medium">
        <color rgb="FF3A0000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rgb="FF3A0000"/>
      </left>
      <right/>
      <top/>
      <bottom/>
      <diagonal/>
    </border>
    <border>
      <left/>
      <right style="medium">
        <color rgb="FF3A0000"/>
      </right>
      <top/>
      <bottom/>
      <diagonal/>
    </border>
    <border>
      <left style="medium">
        <color rgb="FF3A0000"/>
      </left>
      <right/>
      <top/>
      <bottom style="medium">
        <color theme="0" tint="-0.34998626667073579"/>
      </bottom>
      <diagonal/>
    </border>
    <border>
      <left/>
      <right style="medium">
        <color rgb="FF3A0000"/>
      </right>
      <top/>
      <bottom style="medium">
        <color theme="0" tint="-0.34998626667073579"/>
      </bottom>
      <diagonal/>
    </border>
    <border>
      <left style="medium">
        <color rgb="FF3A0000"/>
      </left>
      <right/>
      <top/>
      <bottom style="thin">
        <color theme="0" tint="-0.249977111117893"/>
      </bottom>
      <diagonal/>
    </border>
    <border>
      <left style="medium">
        <color theme="0"/>
      </left>
      <right style="medium">
        <color rgb="FF3A0000"/>
      </right>
      <top/>
      <bottom style="thin">
        <color theme="0" tint="-0.249977111117893"/>
      </bottom>
      <diagonal/>
    </border>
    <border>
      <left style="medium">
        <color theme="0"/>
      </left>
      <right/>
      <top style="thin">
        <color theme="0" tint="-0.249977111117893"/>
      </top>
      <bottom style="medium">
        <color rgb="FF3A0000"/>
      </bottom>
      <diagonal/>
    </border>
    <border>
      <left/>
      <right/>
      <top style="medium">
        <color rgb="FF3A0000"/>
      </top>
      <bottom style="medium">
        <color rgb="FF3A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rgb="FF7E0000"/>
      </top>
      <bottom style="medium">
        <color rgb="FF7E0000"/>
      </bottom>
      <diagonal/>
    </border>
    <border>
      <left/>
      <right style="medium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rgb="FF7E0000"/>
      </top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31" applyNumberFormat="0" applyFill="0" applyAlignment="0" applyProtection="0"/>
  </cellStyleXfs>
  <cellXfs count="94">
    <xf numFmtId="0" fontId="0" fillId="0" borderId="0" xfId="0"/>
    <xf numFmtId="0" fontId="0" fillId="0" borderId="0" xfId="0" applyBorder="1"/>
    <xf numFmtId="0" fontId="0" fillId="2" borderId="0" xfId="0" applyFill="1"/>
    <xf numFmtId="0" fontId="8" fillId="2" borderId="0" xfId="0" applyFont="1" applyFill="1"/>
    <xf numFmtId="8" fontId="6" fillId="2" borderId="4" xfId="0" applyNumberFormat="1" applyFont="1" applyFill="1" applyBorder="1" applyAlignment="1">
      <alignment horizontal="center"/>
    </xf>
    <xf numFmtId="8" fontId="0" fillId="2" borderId="4" xfId="0" applyNumberFormat="1" applyFont="1" applyFill="1" applyBorder="1" applyAlignment="1">
      <alignment horizontal="center"/>
    </xf>
    <xf numFmtId="8" fontId="2" fillId="2" borderId="7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6" fillId="3" borderId="6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0" fillId="0" borderId="11" xfId="0" applyBorder="1"/>
    <xf numFmtId="0" fontId="6" fillId="3" borderId="13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9" fillId="5" borderId="19" xfId="0" applyFont="1" applyFill="1" applyBorder="1"/>
    <xf numFmtId="0" fontId="9" fillId="5" borderId="20" xfId="0" applyFont="1" applyFill="1" applyBorder="1"/>
    <xf numFmtId="0" fontId="6" fillId="3" borderId="21" xfId="0" applyFont="1" applyFill="1" applyBorder="1" applyAlignment="1">
      <alignment horizontal="left" vertical="center"/>
    </xf>
    <xf numFmtId="0" fontId="0" fillId="0" borderId="23" xfId="0" applyBorder="1"/>
    <xf numFmtId="0" fontId="0" fillId="0" borderId="25" xfId="0" applyBorder="1"/>
    <xf numFmtId="0" fontId="6" fillId="3" borderId="27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9" fillId="5" borderId="30" xfId="0" applyFont="1" applyFill="1" applyBorder="1"/>
    <xf numFmtId="8" fontId="6" fillId="2" borderId="4" xfId="0" applyNumberFormat="1" applyFont="1" applyFill="1" applyBorder="1" applyAlignment="1">
      <alignment horizontal="right"/>
    </xf>
    <xf numFmtId="0" fontId="10" fillId="0" borderId="0" xfId="0" applyFont="1"/>
    <xf numFmtId="0" fontId="3" fillId="0" borderId="9" xfId="0" applyFont="1" applyBorder="1"/>
    <xf numFmtId="0" fontId="6" fillId="0" borderId="0" xfId="0" applyNumberFormat="1" applyFont="1" applyFill="1" applyBorder="1" applyAlignment="1"/>
    <xf numFmtId="0" fontId="4" fillId="5" borderId="33" xfId="0" applyFont="1" applyFill="1" applyBorder="1" applyAlignment="1">
      <alignment horizontal="center" vertical="center"/>
    </xf>
    <xf numFmtId="8" fontId="6" fillId="2" borderId="36" xfId="0" applyNumberFormat="1" applyFont="1" applyFill="1" applyBorder="1" applyAlignment="1">
      <alignment horizontal="right"/>
    </xf>
    <xf numFmtId="8" fontId="6" fillId="2" borderId="36" xfId="0" applyNumberFormat="1" applyFont="1" applyFill="1" applyBorder="1" applyAlignment="1">
      <alignment horizontal="center"/>
    </xf>
    <xf numFmtId="8" fontId="0" fillId="2" borderId="36" xfId="0" applyNumberFormat="1" applyFont="1" applyFill="1" applyBorder="1" applyAlignment="1">
      <alignment horizontal="center"/>
    </xf>
    <xf numFmtId="0" fontId="0" fillId="6" borderId="8" xfId="0" applyFill="1" applyBorder="1"/>
    <xf numFmtId="0" fontId="4" fillId="5" borderId="32" xfId="0" applyFont="1" applyFill="1" applyBorder="1" applyAlignment="1">
      <alignment vertical="center"/>
    </xf>
    <xf numFmtId="0" fontId="4" fillId="5" borderId="33" xfId="0" applyFont="1" applyFill="1" applyBorder="1" applyAlignment="1">
      <alignment vertical="center"/>
    </xf>
    <xf numFmtId="0" fontId="4" fillId="5" borderId="34" xfId="0" applyFont="1" applyFill="1" applyBorder="1" applyAlignment="1">
      <alignment vertical="center"/>
    </xf>
    <xf numFmtId="164" fontId="0" fillId="0" borderId="8" xfId="0" applyNumberFormat="1" applyBorder="1"/>
    <xf numFmtId="0" fontId="2" fillId="4" borderId="4" xfId="0" applyFont="1" applyFill="1" applyBorder="1" applyAlignment="1">
      <alignment horizontal="center"/>
    </xf>
    <xf numFmtId="8" fontId="2" fillId="2" borderId="50" xfId="0" applyNumberFormat="1" applyFont="1" applyFill="1" applyBorder="1" applyAlignment="1">
      <alignment horizontal="center"/>
    </xf>
    <xf numFmtId="0" fontId="7" fillId="2" borderId="41" xfId="0" applyFont="1" applyFill="1" applyBorder="1" applyAlignment="1"/>
    <xf numFmtId="0" fontId="7" fillId="2" borderId="51" xfId="0" applyFont="1" applyFill="1" applyBorder="1" applyAlignment="1"/>
    <xf numFmtId="0" fontId="7" fillId="2" borderId="35" xfId="0" applyFont="1" applyFill="1" applyBorder="1" applyAlignment="1"/>
    <xf numFmtId="10" fontId="0" fillId="2" borderId="41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7" borderId="38" xfId="0" applyFont="1" applyFill="1" applyBorder="1" applyAlignment="1">
      <alignment horizontal="center"/>
    </xf>
    <xf numFmtId="164" fontId="2" fillId="0" borderId="5" xfId="1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0" fontId="2" fillId="0" borderId="7" xfId="0" applyNumberFormat="1" applyFont="1" applyBorder="1" applyAlignment="1" applyProtection="1">
      <alignment horizontal="center"/>
      <protection locked="0"/>
    </xf>
    <xf numFmtId="10" fontId="11" fillId="3" borderId="47" xfId="2" applyNumberFormat="1" applyFont="1" applyFill="1" applyBorder="1" applyAlignment="1" applyProtection="1">
      <alignment horizontal="center" vertical="center"/>
      <protection locked="0"/>
    </xf>
    <xf numFmtId="10" fontId="0" fillId="2" borderId="55" xfId="0" applyNumberFormat="1" applyFont="1" applyFill="1" applyBorder="1" applyAlignment="1">
      <alignment horizontal="center"/>
    </xf>
    <xf numFmtId="8" fontId="0" fillId="2" borderId="54" xfId="0" applyNumberFormat="1" applyFont="1" applyFill="1" applyBorder="1" applyAlignment="1">
      <alignment horizontal="center"/>
    </xf>
    <xf numFmtId="8" fontId="0" fillId="2" borderId="56" xfId="0" applyNumberFormat="1" applyFont="1" applyFill="1" applyBorder="1" applyAlignment="1">
      <alignment horizontal="center"/>
    </xf>
    <xf numFmtId="8" fontId="2" fillId="2" borderId="57" xfId="0" applyNumberFormat="1" applyFont="1" applyFill="1" applyBorder="1" applyAlignment="1">
      <alignment horizontal="center"/>
    </xf>
    <xf numFmtId="0" fontId="0" fillId="0" borderId="2" xfId="0" applyBorder="1"/>
    <xf numFmtId="8" fontId="0" fillId="6" borderId="1" xfId="0" applyNumberFormat="1" applyFont="1" applyFill="1" applyBorder="1" applyAlignment="1">
      <alignment horizontal="center"/>
    </xf>
    <xf numFmtId="10" fontId="6" fillId="3" borderId="28" xfId="0" applyNumberFormat="1" applyFont="1" applyFill="1" applyBorder="1" applyAlignment="1">
      <alignment horizontal="left" vertical="center"/>
    </xf>
    <xf numFmtId="10" fontId="6" fillId="3" borderId="16" xfId="0" applyNumberFormat="1" applyFont="1" applyFill="1" applyBorder="1" applyAlignment="1">
      <alignment horizontal="left" vertical="center"/>
    </xf>
    <xf numFmtId="10" fontId="6" fillId="3" borderId="22" xfId="0" applyNumberFormat="1" applyFont="1" applyFill="1" applyBorder="1" applyAlignment="1">
      <alignment horizontal="left" vertical="center"/>
    </xf>
    <xf numFmtId="10" fontId="0" fillId="0" borderId="24" xfId="0" applyNumberFormat="1" applyBorder="1" applyAlignment="1">
      <alignment horizontal="left"/>
    </xf>
    <xf numFmtId="10" fontId="0" fillId="0" borderId="26" xfId="0" applyNumberFormat="1" applyBorder="1" applyAlignment="1">
      <alignment horizontal="left"/>
    </xf>
    <xf numFmtId="10" fontId="6" fillId="3" borderId="18" xfId="0" applyNumberFormat="1" applyFont="1" applyFill="1" applyBorder="1" applyAlignment="1">
      <alignment horizontal="left" vertical="center"/>
    </xf>
    <xf numFmtId="10" fontId="6" fillId="3" borderId="14" xfId="0" applyNumberFormat="1" applyFont="1" applyFill="1" applyBorder="1" applyAlignment="1">
      <alignment horizontal="left" vertical="center"/>
    </xf>
    <xf numFmtId="8" fontId="0" fillId="2" borderId="41" xfId="0" applyNumberFormat="1" applyFont="1" applyFill="1" applyBorder="1" applyAlignment="1">
      <alignment horizontal="center"/>
    </xf>
    <xf numFmtId="8" fontId="0" fillId="2" borderId="3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0" fontId="7" fillId="2" borderId="49" xfId="0" applyFont="1" applyFill="1" applyBorder="1" applyAlignment="1">
      <alignment horizontal="center"/>
    </xf>
    <xf numFmtId="164" fontId="6" fillId="2" borderId="5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164" fontId="5" fillId="2" borderId="42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8" fontId="0" fillId="2" borderId="58" xfId="0" applyNumberFormat="1" applyFont="1" applyFill="1" applyBorder="1" applyAlignment="1">
      <alignment horizontal="center"/>
    </xf>
    <xf numFmtId="8" fontId="0" fillId="2" borderId="59" xfId="0" applyNumberFormat="1" applyFont="1" applyFill="1" applyBorder="1" applyAlignment="1">
      <alignment horizontal="center"/>
    </xf>
    <xf numFmtId="164" fontId="5" fillId="0" borderId="42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 applyProtection="1">
      <alignment horizontal="center"/>
      <protection locked="0"/>
    </xf>
    <xf numFmtId="0" fontId="9" fillId="7" borderId="0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11" fillId="3" borderId="39" xfId="2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7E0000"/>
      <color rgb="FF3A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57150</xdr:colOff>
      <xdr:row>16</xdr:row>
      <xdr:rowOff>600075</xdr:rowOff>
    </xdr:from>
    <xdr:to>
      <xdr:col>3</xdr:col>
      <xdr:colOff>108516</xdr:colOff>
      <xdr:row>23</xdr:row>
      <xdr:rowOff>47625</xdr:rowOff>
    </xdr:to>
    <xdr:sp macro="" textlink="">
      <xdr:nvSpPr>
        <xdr:cNvPr id="17" name="Retângulo de cantos arredondados 16"/>
        <xdr:cNvSpPr/>
      </xdr:nvSpPr>
      <xdr:spPr>
        <a:xfrm>
          <a:off x="2085975" y="5905500"/>
          <a:ext cx="1556316" cy="1428750"/>
        </a:xfrm>
        <a:prstGeom prst="roundRect">
          <a:avLst/>
        </a:prstGeom>
        <a:solidFill>
          <a:srgbClr val="7E0000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CENÁRIOS</a:t>
          </a:r>
        </a:p>
      </xdr:txBody>
    </xdr:sp>
    <xdr:clientData/>
  </xdr:twoCellAnchor>
  <xdr:twoCellAnchor editAs="oneCell">
    <xdr:from>
      <xdr:col>0</xdr:col>
      <xdr:colOff>1038224</xdr:colOff>
      <xdr:row>0</xdr:row>
      <xdr:rowOff>0</xdr:rowOff>
    </xdr:from>
    <xdr:to>
      <xdr:col>7</xdr:col>
      <xdr:colOff>0</xdr:colOff>
      <xdr:row>1</xdr:row>
      <xdr:rowOff>158716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4" y="0"/>
          <a:ext cx="7400926" cy="1501741"/>
        </a:xfrm>
        <a:prstGeom prst="rect">
          <a:avLst/>
        </a:prstGeom>
      </xdr:spPr>
    </xdr:pic>
    <xdr:clientData/>
  </xdr:twoCellAnchor>
  <xdr:twoCellAnchor editAs="absolute">
    <xdr:from>
      <xdr:col>4</xdr:col>
      <xdr:colOff>1209675</xdr:colOff>
      <xdr:row>10</xdr:row>
      <xdr:rowOff>0</xdr:rowOff>
    </xdr:from>
    <xdr:to>
      <xdr:col>6</xdr:col>
      <xdr:colOff>132158</xdr:colOff>
      <xdr:row>16</xdr:row>
      <xdr:rowOff>9525</xdr:rowOff>
    </xdr:to>
    <xdr:sp macro="" textlink="">
      <xdr:nvSpPr>
        <xdr:cNvPr id="16" name="Retângulo de cantos arredondados 15"/>
        <xdr:cNvSpPr/>
      </xdr:nvSpPr>
      <xdr:spPr>
        <a:xfrm>
          <a:off x="6086475" y="4048125"/>
          <a:ext cx="1379933" cy="1266825"/>
        </a:xfrm>
        <a:prstGeom prst="roundRect">
          <a:avLst/>
        </a:prstGeom>
        <a:solidFill>
          <a:srgbClr val="7E0000"/>
        </a:solidFill>
        <a:ln w="762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VALOR FUTURO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showRowColHeaders="0" tabSelected="1" zoomScale="110" zoomScaleNormal="110" zoomScaleSheetLayoutView="75" workbookViewId="0">
      <selection activeCell="E5" sqref="E5:F5"/>
    </sheetView>
  </sheetViews>
  <sheetFormatPr defaultColWidth="0" defaultRowHeight="15" zeroHeight="1"/>
  <cols>
    <col min="1" max="1" width="14.7109375" style="2" customWidth="1"/>
    <col min="2" max="2" width="15.7109375" style="8" customWidth="1"/>
    <col min="3" max="3" width="22.5703125" customWidth="1"/>
    <col min="4" max="4" width="20.140625" customWidth="1"/>
    <col min="5" max="5" width="19" bestFit="1" customWidth="1"/>
    <col min="6" max="6" width="17.85546875" customWidth="1"/>
    <col min="7" max="7" width="15.7109375" style="7" customWidth="1"/>
    <col min="8" max="8" width="14.7109375" style="2" customWidth="1"/>
    <col min="9" max="10" width="42" style="2" hidden="1" customWidth="1"/>
    <col min="11" max="16384" width="9.140625" hidden="1"/>
  </cols>
  <sheetData>
    <row r="1" spans="3:6" ht="105.75" customHeight="1"/>
    <row r="2" spans="3:6" ht="62.25" customHeight="1" thickBot="1"/>
    <row r="3" spans="3:6" ht="17.25" customHeight="1" thickBot="1">
      <c r="C3" s="70" t="s">
        <v>30</v>
      </c>
      <c r="D3" s="71"/>
      <c r="E3" s="71"/>
      <c r="F3" s="72"/>
    </row>
    <row r="4" spans="3:6" ht="7.5" customHeight="1" thickTop="1" thickBot="1">
      <c r="C4" s="73"/>
      <c r="D4" s="74"/>
      <c r="E4" s="74"/>
      <c r="F4" s="75"/>
    </row>
    <row r="5" spans="3:6" ht="18" thickTop="1">
      <c r="C5" s="88" t="s">
        <v>7</v>
      </c>
      <c r="D5" s="89"/>
      <c r="E5" s="84">
        <v>2400</v>
      </c>
      <c r="F5" s="85"/>
    </row>
    <row r="6" spans="3:6" ht="15.75">
      <c r="C6" s="78" t="s">
        <v>31</v>
      </c>
      <c r="D6" s="79"/>
      <c r="E6" s="68">
        <f>salario*30%</f>
        <v>720</v>
      </c>
      <c r="F6" s="69"/>
    </row>
    <row r="7" spans="3:6" ht="15.75">
      <c r="C7" s="78" t="s">
        <v>33</v>
      </c>
      <c r="D7" s="79"/>
      <c r="E7" s="68">
        <f>salario*6</f>
        <v>14400</v>
      </c>
      <c r="F7" s="69"/>
    </row>
    <row r="8" spans="3:6" ht="18" thickBot="1">
      <c r="C8" s="80" t="s">
        <v>34</v>
      </c>
      <c r="D8" s="81"/>
      <c r="E8" s="76">
        <f>salario*12</f>
        <v>28800</v>
      </c>
      <c r="F8" s="77"/>
    </row>
    <row r="9" spans="3:6" ht="7.5" customHeight="1" thickTop="1" thickBot="1">
      <c r="C9" s="39"/>
      <c r="D9" s="40"/>
      <c r="E9" s="40"/>
      <c r="F9" s="41"/>
    </row>
    <row r="10" spans="3:6" ht="51" customHeight="1" thickTop="1" thickBot="1"/>
    <row r="11" spans="3:6" ht="20.25" customHeight="1" thickBot="1">
      <c r="C11" s="33"/>
      <c r="D11" s="28" t="s">
        <v>32</v>
      </c>
      <c r="E11" s="34"/>
      <c r="F11" s="35"/>
    </row>
    <row r="12" spans="3:6" ht="15.75">
      <c r="C12" s="64" t="s">
        <v>0</v>
      </c>
      <c r="D12" s="65"/>
      <c r="E12" s="45">
        <v>220</v>
      </c>
    </row>
    <row r="13" spans="3:6" ht="15.75">
      <c r="C13" s="64" t="s">
        <v>1</v>
      </c>
      <c r="D13" s="65"/>
      <c r="E13" s="46">
        <v>2</v>
      </c>
    </row>
    <row r="14" spans="3:6" ht="15.75">
      <c r="C14" s="64" t="s">
        <v>2</v>
      </c>
      <c r="D14" s="65"/>
      <c r="E14" s="47">
        <v>1.0789999999999999E-2</v>
      </c>
    </row>
    <row r="15" spans="3:6" ht="15.75">
      <c r="C15" s="64" t="s">
        <v>3</v>
      </c>
      <c r="D15" s="65"/>
      <c r="E15" s="6">
        <f>FV(taxa_mensal,qtd_anos*12,aporte*-1)</f>
        <v>5990.0780054819479</v>
      </c>
    </row>
    <row r="16" spans="3:6" ht="15.75">
      <c r="C16" s="66" t="s">
        <v>4</v>
      </c>
      <c r="D16" s="67"/>
      <c r="E16" s="38">
        <f>patrimonio*rendimento_carteira</f>
        <v>35.940468032891687</v>
      </c>
    </row>
    <row r="17" spans="1:7" ht="51" customHeight="1" thickBot="1"/>
    <row r="18" spans="1:7" ht="19.5" thickBot="1">
      <c r="A18" s="3"/>
      <c r="D18" s="70" t="s">
        <v>6</v>
      </c>
      <c r="E18" s="72"/>
      <c r="F18" s="48">
        <v>6.0000000000000001E-3</v>
      </c>
    </row>
    <row r="19" spans="1:7" ht="16.5" thickTop="1" thickBot="1">
      <c r="A19" s="3"/>
      <c r="B19" s="26">
        <v>1</v>
      </c>
      <c r="D19" s="92" t="s">
        <v>24</v>
      </c>
      <c r="E19" s="93"/>
      <c r="F19" s="37" t="s">
        <v>5</v>
      </c>
    </row>
    <row r="20" spans="1:7" ht="17.25" thickTop="1" thickBot="1">
      <c r="A20" s="3"/>
      <c r="B20" s="26">
        <v>2</v>
      </c>
      <c r="C20" s="27">
        <v>1</v>
      </c>
      <c r="D20" s="29" t="s">
        <v>23</v>
      </c>
      <c r="E20" s="30">
        <f>FV($E$14,B19*12,$E$12*-1)</f>
        <v>2802.4449201224429</v>
      </c>
      <c r="F20" s="31">
        <f>E20*rendimento_carteira</f>
        <v>16.814669520734657</v>
      </c>
      <c r="G20" s="36"/>
    </row>
    <row r="21" spans="1:7" ht="17.25" thickTop="1" thickBot="1">
      <c r="A21" s="3"/>
      <c r="B21" s="26">
        <v>5</v>
      </c>
      <c r="C21">
        <v>2</v>
      </c>
      <c r="D21" s="24" t="s">
        <v>20</v>
      </c>
      <c r="E21" s="4">
        <f>FV($E$14,B20*12,$E$12*-1)</f>
        <v>5990.0780054819479</v>
      </c>
      <c r="F21" s="5">
        <f>E21*rendimento_carteira</f>
        <v>35.940468032891687</v>
      </c>
      <c r="G21" s="36"/>
    </row>
    <row r="22" spans="1:7" ht="17.25" thickTop="1" thickBot="1">
      <c r="A22" s="3"/>
      <c r="B22" s="26">
        <v>10</v>
      </c>
      <c r="C22">
        <v>5</v>
      </c>
      <c r="D22" s="24" t="s">
        <v>21</v>
      </c>
      <c r="E22" s="4">
        <f>FV($E$14,B21*12,$E$12*-1)</f>
        <v>18430.921079667281</v>
      </c>
      <c r="F22" s="5">
        <f>E22*rendimento_carteira</f>
        <v>110.58552647800369</v>
      </c>
      <c r="G22" s="36"/>
    </row>
    <row r="23" spans="1:7" ht="17.25" thickTop="1" thickBot="1">
      <c r="A23" s="3"/>
      <c r="B23" s="26">
        <v>20</v>
      </c>
      <c r="C23">
        <v>10</v>
      </c>
      <c r="D23" s="24" t="s">
        <v>22</v>
      </c>
      <c r="E23" s="4">
        <f>FV($E$14,B22*12,$E$12*-1)</f>
        <v>53522.526756637882</v>
      </c>
      <c r="F23" s="5">
        <f>E23*rendimento_carteira</f>
        <v>321.13516053982733</v>
      </c>
      <c r="G23" s="36"/>
    </row>
    <row r="24" spans="1:7" ht="51" customHeight="1" thickTop="1"/>
    <row r="25" spans="1:7" ht="16.5" customHeight="1" thickBot="1">
      <c r="C25" s="91" t="s">
        <v>29</v>
      </c>
      <c r="D25" s="91"/>
      <c r="E25" s="90" t="s">
        <v>25</v>
      </c>
      <c r="F25" s="90"/>
    </row>
    <row r="26" spans="1:7" ht="15.75" thickBot="1">
      <c r="C26" s="86" t="s">
        <v>8</v>
      </c>
      <c r="D26" s="87"/>
      <c r="E26" s="43" t="s">
        <v>9</v>
      </c>
      <c r="F26" s="44" t="s">
        <v>10</v>
      </c>
      <c r="G26" s="32"/>
    </row>
    <row r="27" spans="1:7" ht="16.5" thickTop="1" thickBot="1">
      <c r="C27" s="62" t="s">
        <v>11</v>
      </c>
      <c r="D27" s="63"/>
      <c r="E27" s="42">
        <f>VLOOKUP($E$25&amp;"-"&amp;C27,'TABELA BASE'!C3:F20,4,FALSE)</f>
        <v>0.5</v>
      </c>
      <c r="F27" s="5">
        <f t="shared" ref="F27:F32" si="0">E27*aporte</f>
        <v>110</v>
      </c>
    </row>
    <row r="28" spans="1:7" ht="16.5" thickTop="1" thickBot="1">
      <c r="C28" s="62" t="s">
        <v>12</v>
      </c>
      <c r="D28" s="63"/>
      <c r="E28" s="42">
        <f>VLOOKUP($E$25&amp;"-"&amp;C28,'TABELA BASE'!C4:F21,4,FALSE)</f>
        <v>0.1</v>
      </c>
      <c r="F28" s="5">
        <f t="shared" si="0"/>
        <v>22</v>
      </c>
    </row>
    <row r="29" spans="1:7" ht="16.5" thickTop="1" thickBot="1">
      <c r="C29" s="62" t="s">
        <v>13</v>
      </c>
      <c r="D29" s="63"/>
      <c r="E29" s="42">
        <f>VLOOKUP($E$25&amp;"-"&amp;C29,'TABELA BASE'!C5:F22,4,FALSE)</f>
        <v>0.05</v>
      </c>
      <c r="F29" s="5">
        <f t="shared" si="0"/>
        <v>11</v>
      </c>
    </row>
    <row r="30" spans="1:7" ht="16.5" thickTop="1" thickBot="1">
      <c r="C30" s="62" t="s">
        <v>14</v>
      </c>
      <c r="D30" s="63"/>
      <c r="E30" s="42">
        <f>VLOOKUP($E$25&amp;"-"&amp;C30,'TABELA BASE'!C6:F23,4,FALSE)</f>
        <v>0.05</v>
      </c>
      <c r="F30" s="5">
        <f t="shared" si="0"/>
        <v>11</v>
      </c>
    </row>
    <row r="31" spans="1:7" ht="16.5" thickTop="1" thickBot="1">
      <c r="C31" s="62" t="s">
        <v>15</v>
      </c>
      <c r="D31" s="63"/>
      <c r="E31" s="42">
        <f>VLOOKUP($E$25&amp;"-"&amp;C31,'TABELA BASE'!C7:F24,4,FALSE)</f>
        <v>0.2</v>
      </c>
      <c r="F31" s="5">
        <f t="shared" si="0"/>
        <v>44</v>
      </c>
    </row>
    <row r="32" spans="1:7" ht="16.5" thickTop="1" thickBot="1">
      <c r="C32" s="82" t="s">
        <v>16</v>
      </c>
      <c r="D32" s="83"/>
      <c r="E32" s="49">
        <f>VLOOKUP($E$25&amp;"-"&amp;C32,'TABELA BASE'!C8:F25,4,FALSE)</f>
        <v>0.1</v>
      </c>
      <c r="F32" s="50">
        <f t="shared" si="0"/>
        <v>22</v>
      </c>
    </row>
    <row r="33" spans="3:6" ht="15.75" thickBot="1">
      <c r="C33" s="53"/>
      <c r="D33" s="54"/>
      <c r="E33" s="52" t="s">
        <v>28</v>
      </c>
      <c r="F33" s="51">
        <f>SUM(F27:F32)</f>
        <v>220</v>
      </c>
    </row>
    <row r="34" spans="3:6"/>
    <row r="35" spans="3:6"/>
    <row r="36" spans="3:6"/>
    <row r="37" spans="3:6"/>
    <row r="38" spans="3:6"/>
    <row r="39" spans="3:6"/>
    <row r="40" spans="3:6"/>
    <row r="41" spans="3:6"/>
    <row r="42" spans="3:6"/>
    <row r="43" spans="3:6"/>
    <row r="44" spans="3:6"/>
    <row r="45" spans="3:6"/>
    <row r="46" spans="3:6"/>
  </sheetData>
  <sheetProtection sheet="1" objects="1" scenarios="1" selectLockedCells="1"/>
  <mergeCells count="26">
    <mergeCell ref="C32:D32"/>
    <mergeCell ref="C29:D29"/>
    <mergeCell ref="C30:D30"/>
    <mergeCell ref="E5:F5"/>
    <mergeCell ref="E6:F6"/>
    <mergeCell ref="C26:D26"/>
    <mergeCell ref="C27:D27"/>
    <mergeCell ref="C28:D28"/>
    <mergeCell ref="C5:D5"/>
    <mergeCell ref="C6:D6"/>
    <mergeCell ref="C12:D12"/>
    <mergeCell ref="C13:D13"/>
    <mergeCell ref="D18:E18"/>
    <mergeCell ref="E25:F25"/>
    <mergeCell ref="C25:D25"/>
    <mergeCell ref="D19:E19"/>
    <mergeCell ref="C31:D31"/>
    <mergeCell ref="C15:D15"/>
    <mergeCell ref="C16:D16"/>
    <mergeCell ref="E7:F7"/>
    <mergeCell ref="C3:F3"/>
    <mergeCell ref="C4:F4"/>
    <mergeCell ref="E8:F8"/>
    <mergeCell ref="C7:D7"/>
    <mergeCell ref="C8:D8"/>
    <mergeCell ref="C14:D14"/>
  </mergeCells>
  <dataValidations count="1">
    <dataValidation type="list" allowBlank="1" showInputMessage="1" showErrorMessage="1" prompt="ESCOLHA SEU PERFIL" sqref="E25:F25">
      <formula1>"PERFIL AGRESSIVO,PERFIL MODERADO, PERFIL 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workbookViewId="0">
      <selection activeCell="H13" sqref="H13"/>
    </sheetView>
  </sheetViews>
  <sheetFormatPr defaultRowHeight="15"/>
  <cols>
    <col min="2" max="2" width="3.7109375" customWidth="1"/>
    <col min="3" max="3" width="43.140625" bestFit="1" customWidth="1"/>
    <col min="4" max="4" width="22.7109375" bestFit="1" customWidth="1"/>
    <col min="5" max="5" width="20.28515625" bestFit="1" customWidth="1"/>
    <col min="6" max="6" width="19" customWidth="1"/>
    <col min="8" max="8" width="31.85546875" bestFit="1" customWidth="1"/>
    <col min="9" max="9" width="7.7109375" bestFit="1" customWidth="1"/>
  </cols>
  <sheetData>
    <row r="1" spans="3:9" ht="15.75" thickBot="1"/>
    <row r="2" spans="3:9" ht="15.75" thickBot="1">
      <c r="C2" s="16" t="s">
        <v>18</v>
      </c>
      <c r="D2" s="23" t="s">
        <v>17</v>
      </c>
      <c r="E2" s="23" t="s">
        <v>8</v>
      </c>
      <c r="F2" s="17" t="s">
        <v>9</v>
      </c>
      <c r="H2" s="16" t="s">
        <v>18</v>
      </c>
      <c r="I2" s="17" t="s">
        <v>19</v>
      </c>
    </row>
    <row r="3" spans="3:9" ht="15.75">
      <c r="C3" s="21" t="str">
        <f>D3&amp;"-"&amp;E3</f>
        <v>PERFIL CONSERVADOR-PAPEL</v>
      </c>
      <c r="D3" s="11" t="s">
        <v>27</v>
      </c>
      <c r="E3" s="11" t="s">
        <v>11</v>
      </c>
      <c r="F3" s="55">
        <v>0.3</v>
      </c>
      <c r="H3" s="13" t="s">
        <v>35</v>
      </c>
      <c r="I3" s="61">
        <f>VLOOKUP(H3,$C$3:F20,4,FALSE)</f>
        <v>0.05</v>
      </c>
    </row>
    <row r="4" spans="3:9" ht="15.75">
      <c r="C4" s="14" t="str">
        <f t="shared" ref="C4:C9" si="0">D4&amp;"-"&amp;E4</f>
        <v>PERFIL CONSERVADOR-TIJOLO</v>
      </c>
      <c r="D4" s="11" t="s">
        <v>27</v>
      </c>
      <c r="E4" s="9" t="s">
        <v>12</v>
      </c>
      <c r="F4" s="56">
        <v>0.5</v>
      </c>
      <c r="H4" s="14" t="s">
        <v>36</v>
      </c>
      <c r="I4" s="56">
        <f>VLOOKUP(H4,$C$1:F21,4,FALSE)</f>
        <v>0.08</v>
      </c>
    </row>
    <row r="5" spans="3:9" ht="16.5" thickBot="1">
      <c r="C5" s="14" t="str">
        <f t="shared" si="0"/>
        <v>PERFIL CONSERVADOR-HÍBRIDO</v>
      </c>
      <c r="D5" s="11" t="s">
        <v>27</v>
      </c>
      <c r="E5" s="9" t="s">
        <v>13</v>
      </c>
      <c r="F5" s="56">
        <v>0.1</v>
      </c>
      <c r="H5" s="15" t="s">
        <v>37</v>
      </c>
      <c r="I5" s="60">
        <f>VLOOKUP(H5,$C$1:F22,4,FALSE)</f>
        <v>0.1</v>
      </c>
    </row>
    <row r="6" spans="3:9" ht="15.75">
      <c r="C6" s="14" t="str">
        <f t="shared" si="0"/>
        <v>PERFIL CONSERVADOR-FOFs</v>
      </c>
      <c r="D6" s="11" t="s">
        <v>27</v>
      </c>
      <c r="E6" s="9" t="s">
        <v>14</v>
      </c>
      <c r="F6" s="56">
        <v>0.1</v>
      </c>
    </row>
    <row r="7" spans="3:9" ht="15.75">
      <c r="C7" s="14" t="str">
        <f t="shared" si="0"/>
        <v>PERFIL CONSERVADOR-DESENVOLVIEMNTO</v>
      </c>
      <c r="D7" s="11" t="s">
        <v>27</v>
      </c>
      <c r="E7" s="9" t="s">
        <v>15</v>
      </c>
      <c r="F7" s="56">
        <v>0</v>
      </c>
    </row>
    <row r="8" spans="3:9" ht="16.5" thickBot="1">
      <c r="C8" s="18" t="str">
        <f t="shared" si="0"/>
        <v>PERFIL CONSERVADOR-HOELARIA</v>
      </c>
      <c r="D8" s="10" t="s">
        <v>27</v>
      </c>
      <c r="E8" s="10" t="s">
        <v>16</v>
      </c>
      <c r="F8" s="57">
        <v>0</v>
      </c>
    </row>
    <row r="9" spans="3:9">
      <c r="C9" s="19" t="str">
        <f t="shared" si="0"/>
        <v>PERFIL MODERADO-PAPEL</v>
      </c>
      <c r="D9" s="1" t="s">
        <v>26</v>
      </c>
      <c r="E9" s="1" t="s">
        <v>11</v>
      </c>
      <c r="F9" s="58">
        <v>0.32</v>
      </c>
    </row>
    <row r="10" spans="3:9">
      <c r="C10" s="19" t="str">
        <f t="shared" ref="C10:C20" si="1">D10&amp;"-"&amp;E10</f>
        <v>PERFIL MODERADO-TIJOLO</v>
      </c>
      <c r="D10" s="1" t="s">
        <v>26</v>
      </c>
      <c r="E10" s="1" t="s">
        <v>12</v>
      </c>
      <c r="F10" s="58">
        <v>0.35</v>
      </c>
    </row>
    <row r="11" spans="3:9">
      <c r="C11" s="19" t="str">
        <f t="shared" si="1"/>
        <v>PERFIL MODERADO-HÍBRIDO</v>
      </c>
      <c r="D11" s="1" t="s">
        <v>26</v>
      </c>
      <c r="E11" s="1" t="s">
        <v>13</v>
      </c>
      <c r="F11" s="58">
        <v>0.08</v>
      </c>
    </row>
    <row r="12" spans="3:9">
      <c r="C12" s="19" t="str">
        <f t="shared" si="1"/>
        <v>PERFIL MODERADO-FOFs</v>
      </c>
      <c r="D12" s="1" t="s">
        <v>26</v>
      </c>
      <c r="E12" s="1" t="s">
        <v>14</v>
      </c>
      <c r="F12" s="58">
        <v>0.05</v>
      </c>
    </row>
    <row r="13" spans="3:9">
      <c r="C13" s="19" t="str">
        <f t="shared" si="1"/>
        <v>PERFIL MODERADO-DESENVOLVIEMNTO</v>
      </c>
      <c r="D13" s="1" t="s">
        <v>26</v>
      </c>
      <c r="E13" s="1" t="s">
        <v>15</v>
      </c>
      <c r="F13" s="58">
        <v>0.1</v>
      </c>
    </row>
    <row r="14" spans="3:9" ht="15.75" thickBot="1">
      <c r="C14" s="20" t="str">
        <f t="shared" si="1"/>
        <v>PERFIL MODERADO-HOELARIA</v>
      </c>
      <c r="D14" s="12" t="s">
        <v>26</v>
      </c>
      <c r="E14" s="12" t="s">
        <v>16</v>
      </c>
      <c r="F14" s="59">
        <v>0.1</v>
      </c>
    </row>
    <row r="15" spans="3:9" ht="15.75">
      <c r="C15" s="21" t="str">
        <f t="shared" si="1"/>
        <v>PERFIL AGRESSIVO-PAPEL</v>
      </c>
      <c r="D15" s="11" t="s">
        <v>25</v>
      </c>
      <c r="E15" s="11" t="s">
        <v>11</v>
      </c>
      <c r="F15" s="55">
        <v>0.5</v>
      </c>
    </row>
    <row r="16" spans="3:9" ht="15.75">
      <c r="C16" s="14" t="str">
        <f t="shared" si="1"/>
        <v>PERFIL AGRESSIVO-TIJOLO</v>
      </c>
      <c r="D16" s="11" t="s">
        <v>25</v>
      </c>
      <c r="E16" s="9" t="s">
        <v>12</v>
      </c>
      <c r="F16" s="56">
        <v>0.1</v>
      </c>
    </row>
    <row r="17" spans="3:8" ht="15.75">
      <c r="C17" s="14" t="str">
        <f t="shared" si="1"/>
        <v>PERFIL AGRESSIVO-HÍBRIDO</v>
      </c>
      <c r="D17" s="11" t="s">
        <v>25</v>
      </c>
      <c r="E17" s="9" t="s">
        <v>13</v>
      </c>
      <c r="F17" s="56">
        <v>0.05</v>
      </c>
    </row>
    <row r="18" spans="3:8" ht="15.75">
      <c r="C18" s="14" t="str">
        <f t="shared" si="1"/>
        <v>PERFIL AGRESSIVO-FOFs</v>
      </c>
      <c r="D18" s="11" t="s">
        <v>25</v>
      </c>
      <c r="E18" s="9" t="s">
        <v>14</v>
      </c>
      <c r="F18" s="56">
        <v>0.05</v>
      </c>
    </row>
    <row r="19" spans="3:8" ht="15.75">
      <c r="C19" s="14" t="str">
        <f t="shared" si="1"/>
        <v>PERFIL AGRESSIVO-DESENVOLVIEMNTO</v>
      </c>
      <c r="D19" s="11" t="s">
        <v>25</v>
      </c>
      <c r="E19" s="9" t="s">
        <v>15</v>
      </c>
      <c r="F19" s="56">
        <v>0.2</v>
      </c>
      <c r="H19" s="25"/>
    </row>
    <row r="20" spans="3:8" ht="16.5" thickBot="1">
      <c r="C20" s="15" t="str">
        <f t="shared" si="1"/>
        <v>PERFIL AGRESSIVO-HOELARIA</v>
      </c>
      <c r="D20" s="15" t="s">
        <v>25</v>
      </c>
      <c r="E20" s="22" t="s">
        <v>16</v>
      </c>
      <c r="F20" s="60">
        <v>0.1</v>
      </c>
      <c r="H20" s="25"/>
    </row>
    <row r="21" spans="3:8" ht="15.75">
      <c r="H21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APP</vt:lpstr>
      <vt:lpstr>TABELA BASE</vt:lpstr>
      <vt:lpstr>aporte</vt:lpstr>
      <vt:lpstr>patrimonio</vt:lpstr>
      <vt:lpstr>qtd_anos</vt:lpstr>
      <vt:lpstr>rendimento_carteira</vt:lpstr>
      <vt:lpstr>salario</vt:lpstr>
      <vt:lpstr>soma</vt:lpstr>
      <vt:lpstr>SUGESTAO</vt:lpstr>
      <vt:lpstr>sugestao_aporte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2025-06-02T03:58:08Z</cp:lastPrinted>
  <dcterms:created xsi:type="dcterms:W3CDTF">2025-05-19T23:43:32Z</dcterms:created>
  <dcterms:modified xsi:type="dcterms:W3CDTF">2025-06-02T05:32:45Z</dcterms:modified>
</cp:coreProperties>
</file>