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phgt_lunet_lboro_ac_uk/Documents/2nd Year/Laboratory/Blackbody Radiation/Blackbody-Radiation/"/>
    </mc:Choice>
  </mc:AlternateContent>
  <xr:revisionPtr revIDLastSave="533" documentId="8_{C232A315-F11B-9645-8E9C-1D29A053ACD7}" xr6:coauthVersionLast="47" xr6:coauthVersionMax="47" xr10:uidLastSave="{3EF95F6A-314E-4243-AEFA-9904DDF107B2}"/>
  <bookViews>
    <workbookView xWindow="0" yWindow="0" windowWidth="28800" windowHeight="18000" firstSheet="2" activeTab="3" xr2:uid="{C282EE46-50BD-3244-AA13-0F7288A840B0}"/>
  </bookViews>
  <sheets>
    <sheet name="Calibration" sheetId="1" r:id="rId1"/>
    <sheet name="Calibration 2" sheetId="2" r:id="rId2"/>
    <sheet name="Experiment 1" sheetId="3" r:id="rId3"/>
    <sheet name="Experiment 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C4" i="4"/>
  <c r="G5" i="4"/>
  <c r="G6" i="4"/>
  <c r="G7" i="4"/>
  <c r="G8" i="4"/>
  <c r="G4" i="4"/>
  <c r="C3" i="4"/>
  <c r="D3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2" i="4"/>
  <c r="D2" i="4"/>
  <c r="E2" i="3"/>
  <c r="G2" i="3" s="1"/>
  <c r="E3" i="3"/>
  <c r="G3" i="3" s="1"/>
  <c r="E4" i="3"/>
  <c r="G4" i="3" s="1"/>
  <c r="D2" i="3"/>
  <c r="F2" i="3" s="1"/>
  <c r="D3" i="3"/>
  <c r="F3" i="3" s="1"/>
  <c r="D4" i="3"/>
  <c r="F4" i="3" s="1"/>
  <c r="A5" i="3"/>
  <c r="D5" i="3" s="1"/>
  <c r="F5" i="3" s="1"/>
  <c r="A4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5" i="3" l="1"/>
  <c r="G5" i="3" s="1"/>
  <c r="A6" i="3"/>
  <c r="D6" i="3" l="1"/>
  <c r="F6" i="3" s="1"/>
  <c r="A7" i="3"/>
  <c r="E6" i="3"/>
  <c r="G6" i="3" s="1"/>
  <c r="D7" i="3" l="1"/>
  <c r="F7" i="3" s="1"/>
  <c r="A8" i="3"/>
  <c r="E7" i="3"/>
  <c r="G7" i="3" s="1"/>
  <c r="D8" i="3" l="1"/>
  <c r="F8" i="3" s="1"/>
  <c r="A9" i="3"/>
  <c r="E8" i="3"/>
  <c r="G8" i="3" s="1"/>
  <c r="E9" i="3" l="1"/>
  <c r="G9" i="3" s="1"/>
  <c r="D9" i="3"/>
  <c r="F9" i="3" s="1"/>
  <c r="A10" i="3"/>
  <c r="A11" i="3" l="1"/>
  <c r="E10" i="3"/>
  <c r="G10" i="3" s="1"/>
  <c r="D10" i="3"/>
  <c r="F10" i="3" s="1"/>
  <c r="A12" i="3" l="1"/>
  <c r="E11" i="3"/>
  <c r="G11" i="3" s="1"/>
  <c r="D11" i="3"/>
  <c r="F11" i="3" s="1"/>
  <c r="A13" i="3" l="1"/>
  <c r="E12" i="3"/>
  <c r="G12" i="3" s="1"/>
  <c r="D12" i="3"/>
  <c r="F12" i="3" s="1"/>
  <c r="E13" i="3" l="1"/>
  <c r="G13" i="3" s="1"/>
  <c r="D13" i="3"/>
  <c r="F13" i="3" s="1"/>
  <c r="A14" i="3"/>
  <c r="E14" i="3" l="1"/>
  <c r="G14" i="3" s="1"/>
  <c r="A15" i="3"/>
  <c r="D14" i="3"/>
  <c r="F14" i="3" s="1"/>
  <c r="E15" i="3" l="1"/>
  <c r="G15" i="3" s="1"/>
  <c r="A16" i="3"/>
  <c r="D15" i="3"/>
  <c r="F15" i="3" s="1"/>
  <c r="E16" i="3" l="1"/>
  <c r="G16" i="3" s="1"/>
  <c r="A17" i="3"/>
  <c r="D16" i="3"/>
  <c r="F16" i="3" s="1"/>
  <c r="E17" i="3" l="1"/>
  <c r="G17" i="3" s="1"/>
  <c r="A18" i="3"/>
  <c r="D17" i="3"/>
  <c r="F17" i="3" s="1"/>
  <c r="E18" i="3" l="1"/>
  <c r="G18" i="3" s="1"/>
  <c r="A19" i="3"/>
  <c r="D18" i="3"/>
  <c r="F18" i="3" s="1"/>
  <c r="D19" i="3" l="1"/>
  <c r="F19" i="3" s="1"/>
  <c r="E19" i="3"/>
  <c r="G19" i="3" s="1"/>
  <c r="A20" i="3"/>
  <c r="D20" i="3" l="1"/>
  <c r="F20" i="3" s="1"/>
  <c r="E20" i="3"/>
  <c r="G20" i="3" s="1"/>
  <c r="A21" i="3"/>
  <c r="E21" i="3" l="1"/>
  <c r="G21" i="3" s="1"/>
  <c r="D21" i="3"/>
  <c r="F21" i="3" s="1"/>
  <c r="A22" i="3"/>
  <c r="A23" i="3" l="1"/>
  <c r="E22" i="3"/>
  <c r="G22" i="3" s="1"/>
  <c r="D22" i="3"/>
  <c r="F22" i="3" s="1"/>
  <c r="A24" i="3" l="1"/>
  <c r="E23" i="3"/>
  <c r="G23" i="3" s="1"/>
  <c r="D23" i="3"/>
  <c r="F23" i="3" s="1"/>
  <c r="E24" i="3" l="1"/>
  <c r="G24" i="3" s="1"/>
  <c r="D24" i="3"/>
  <c r="F24" i="3" s="1"/>
  <c r="A25" i="3"/>
  <c r="D25" i="3" l="1"/>
  <c r="F25" i="3" s="1"/>
  <c r="E25" i="3"/>
  <c r="G25" i="3" s="1"/>
  <c r="A26" i="3"/>
  <c r="D26" i="3" l="1"/>
  <c r="F26" i="3" s="1"/>
  <c r="A27" i="3"/>
  <c r="E26" i="3"/>
  <c r="G26" i="3" s="1"/>
  <c r="D27" i="3" l="1"/>
  <c r="F27" i="3" s="1"/>
  <c r="A28" i="3"/>
  <c r="E27" i="3"/>
  <c r="G27" i="3" s="1"/>
  <c r="A29" i="3" l="1"/>
  <c r="D28" i="3"/>
  <c r="F28" i="3" s="1"/>
  <c r="E28" i="3"/>
  <c r="G28" i="3" s="1"/>
  <c r="A30" i="3" l="1"/>
  <c r="D29" i="3"/>
  <c r="F29" i="3" s="1"/>
  <c r="E29" i="3"/>
  <c r="G29" i="3" s="1"/>
  <c r="A31" i="3" l="1"/>
  <c r="E30" i="3"/>
  <c r="G30" i="3" s="1"/>
  <c r="D30" i="3"/>
  <c r="F30" i="3" s="1"/>
  <c r="A32" i="3" l="1"/>
  <c r="E31" i="3"/>
  <c r="G31" i="3" s="1"/>
  <c r="D31" i="3"/>
  <c r="F31" i="3" s="1"/>
  <c r="A33" i="3" l="1"/>
  <c r="E32" i="3"/>
  <c r="G32" i="3" s="1"/>
  <c r="D32" i="3"/>
  <c r="F32" i="3" s="1"/>
  <c r="E33" i="3" l="1"/>
  <c r="G33" i="3" s="1"/>
  <c r="D33" i="3"/>
  <c r="F33" i="3" s="1"/>
  <c r="A34" i="3"/>
  <c r="E34" i="3" l="1"/>
  <c r="G34" i="3" s="1"/>
  <c r="D34" i="3"/>
  <c r="F34" i="3" s="1"/>
  <c r="A35" i="3"/>
  <c r="E35" i="3" l="1"/>
  <c r="G35" i="3" s="1"/>
  <c r="D35" i="3"/>
  <c r="F35" i="3" s="1"/>
  <c r="A36" i="3"/>
  <c r="E36" i="3" l="1"/>
  <c r="G36" i="3" s="1"/>
  <c r="A37" i="3"/>
  <c r="D36" i="3"/>
  <c r="F36" i="3" s="1"/>
  <c r="D37" i="3" l="1"/>
  <c r="F37" i="3" s="1"/>
  <c r="E37" i="3"/>
  <c r="G37" i="3" s="1"/>
  <c r="A38" i="3"/>
  <c r="D38" i="3" l="1"/>
  <c r="F38" i="3" s="1"/>
  <c r="E38" i="3"/>
  <c r="G38" i="3" s="1"/>
  <c r="A39" i="3"/>
  <c r="D39" i="3" l="1"/>
  <c r="F39" i="3" s="1"/>
  <c r="E39" i="3"/>
  <c r="G39" i="3" s="1"/>
  <c r="A40" i="3"/>
  <c r="A41" i="3" l="1"/>
  <c r="D40" i="3"/>
  <c r="F40" i="3" s="1"/>
  <c r="E40" i="3"/>
  <c r="G40" i="3" s="1"/>
  <c r="A42" i="3" l="1"/>
  <c r="D41" i="3"/>
  <c r="F41" i="3" s="1"/>
  <c r="E41" i="3"/>
  <c r="G41" i="3" s="1"/>
  <c r="A43" i="3" l="1"/>
  <c r="D42" i="3"/>
  <c r="F42" i="3" s="1"/>
  <c r="E42" i="3"/>
  <c r="G42" i="3" s="1"/>
  <c r="A44" i="3" l="1"/>
  <c r="D43" i="3"/>
  <c r="F43" i="3" s="1"/>
  <c r="E43" i="3"/>
  <c r="G43" i="3" s="1"/>
  <c r="A45" i="3" l="1"/>
  <c r="D44" i="3"/>
  <c r="F44" i="3" s="1"/>
  <c r="E44" i="3"/>
  <c r="G44" i="3" s="1"/>
  <c r="E45" i="3" l="1"/>
  <c r="G45" i="3" s="1"/>
  <c r="D45" i="3"/>
  <c r="F45" i="3" s="1"/>
  <c r="A46" i="3"/>
  <c r="A47" i="3" l="1"/>
  <c r="E46" i="3"/>
  <c r="G46" i="3" s="1"/>
  <c r="D46" i="3"/>
  <c r="F46" i="3" s="1"/>
  <c r="A48" i="3" l="1"/>
  <c r="E47" i="3"/>
  <c r="G47" i="3" s="1"/>
  <c r="D47" i="3"/>
  <c r="F47" i="3" s="1"/>
  <c r="A49" i="3" l="1"/>
  <c r="E48" i="3"/>
  <c r="G48" i="3" s="1"/>
  <c r="D48" i="3"/>
  <c r="F48" i="3" s="1"/>
  <c r="E49" i="3" l="1"/>
  <c r="G49" i="3" s="1"/>
  <c r="D49" i="3"/>
  <c r="F49" i="3" s="1"/>
</calcChain>
</file>

<file path=xl/sharedStrings.xml><?xml version="1.0" encoding="utf-8"?>
<sst xmlns="http://schemas.openxmlformats.org/spreadsheetml/2006/main" count="26" uniqueCount="19">
  <si>
    <t>Termperature, T (K)</t>
  </si>
  <si>
    <t>Resistivity, 𝝆 (𝜇𝞨cm)</t>
  </si>
  <si>
    <t>Resistance (𝞨)</t>
  </si>
  <si>
    <t>s</t>
  </si>
  <si>
    <t>V (V)</t>
  </si>
  <si>
    <t>I (mA)</t>
  </si>
  <si>
    <t>R (𝞨)</t>
  </si>
  <si>
    <t>T (K)</t>
  </si>
  <si>
    <t>P (W)</t>
  </si>
  <si>
    <t>log(T)</t>
  </si>
  <si>
    <t>log(P)</t>
  </si>
  <si>
    <t>R (Ohm)</t>
  </si>
  <si>
    <t>T(K)</t>
  </si>
  <si>
    <t>T1</t>
  </si>
  <si>
    <t>T2</t>
  </si>
  <si>
    <t>T3</t>
  </si>
  <si>
    <t>Angle (deg)</t>
  </si>
  <si>
    <t>lux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</si>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</sst>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HFBR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Resistivity vs Temperature for a Tungsten lamp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Calibration!$A$2:$A$35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xVal>
          <c:yVal>
            <c:numRef>
              <c:f>Calibration!$B$2:$B$35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6-BE43-8BB0-81310FC6AA0F}"/>
            </c:ext>
          </c:extLst>
        </c:ser>
        <c:ser>
          <c:idx val="1"/>
          <c:order val="1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45125715819614"/>
                  <c:y val="-2.72902706645910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xVal>
          <c:yVal>
            <c:numRef>
              <c:f>Calibration!$C$2:$C$35</c:f>
              <c:numCache>
                <c:formatCode>General</c:formatCode>
                <c:ptCount val="34"/>
                <c:pt idx="0">
                  <c:v>5.64</c:v>
                </c:pt>
                <c:pt idx="1">
                  <c:v>8.06</c:v>
                </c:pt>
                <c:pt idx="2">
                  <c:v>10.74</c:v>
                </c:pt>
                <c:pt idx="3">
                  <c:v>13.54</c:v>
                </c:pt>
                <c:pt idx="4">
                  <c:v>16.46</c:v>
                </c:pt>
                <c:pt idx="5">
                  <c:v>19.47</c:v>
                </c:pt>
                <c:pt idx="6">
                  <c:v>22.58</c:v>
                </c:pt>
                <c:pt idx="7">
                  <c:v>25.7</c:v>
                </c:pt>
                <c:pt idx="8">
                  <c:v>28.85</c:v>
                </c:pt>
                <c:pt idx="9">
                  <c:v>32.020000000000003</c:v>
                </c:pt>
                <c:pt idx="10">
                  <c:v>35.24</c:v>
                </c:pt>
                <c:pt idx="11">
                  <c:v>38.520000000000003</c:v>
                </c:pt>
                <c:pt idx="12">
                  <c:v>41.85</c:v>
                </c:pt>
                <c:pt idx="13">
                  <c:v>45.22</c:v>
                </c:pt>
                <c:pt idx="14">
                  <c:v>48.63</c:v>
                </c:pt>
                <c:pt idx="15">
                  <c:v>52.08</c:v>
                </c:pt>
                <c:pt idx="16">
                  <c:v>55.57</c:v>
                </c:pt>
                <c:pt idx="17">
                  <c:v>59.1</c:v>
                </c:pt>
                <c:pt idx="18">
                  <c:v>62.65</c:v>
                </c:pt>
                <c:pt idx="19">
                  <c:v>66.25</c:v>
                </c:pt>
                <c:pt idx="20">
                  <c:v>69.900000000000006</c:v>
                </c:pt>
                <c:pt idx="21">
                  <c:v>73.55</c:v>
                </c:pt>
                <c:pt idx="22">
                  <c:v>77.25</c:v>
                </c:pt>
                <c:pt idx="23">
                  <c:v>81</c:v>
                </c:pt>
                <c:pt idx="24">
                  <c:v>84.7</c:v>
                </c:pt>
                <c:pt idx="25">
                  <c:v>88.5</c:v>
                </c:pt>
                <c:pt idx="26">
                  <c:v>92.3</c:v>
                </c:pt>
                <c:pt idx="27">
                  <c:v>96.2</c:v>
                </c:pt>
                <c:pt idx="28">
                  <c:v>100</c:v>
                </c:pt>
                <c:pt idx="29">
                  <c:v>103.8</c:v>
                </c:pt>
                <c:pt idx="30">
                  <c:v>107.8</c:v>
                </c:pt>
                <c:pt idx="31">
                  <c:v>111.7</c:v>
                </c:pt>
                <c:pt idx="32">
                  <c:v>115.7</c:v>
                </c:pt>
                <c:pt idx="33">
                  <c:v>121.8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6-BE43-8BB0-81310FC6AA0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Calibration!$A$2:$A$35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xVal>
          <c:yVal>
            <c:numRef>
              <c:f>Calibration!$D$2:$D$35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6-BE43-8BB0-81310FC6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68879"/>
        <c:axId val="231642863"/>
      </c:scatterChart>
      <c:valAx>
        <c:axId val="2395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Termperature, 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42863"/>
        <c:crosses val="autoZero"/>
        <c:crossBetween val="midCat"/>
      </c:valAx>
      <c:valAx>
        <c:axId val="2316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Resistivity, 𝝆 (𝜇𝞨cm^-)1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against resistance for Tungsten filament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654657116779845"/>
                  <c:y val="1.055324902568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2'!$A$2:$A$35</c:f>
              <c:numCache>
                <c:formatCode>General</c:formatCode>
                <c:ptCount val="34"/>
                <c:pt idx="0">
                  <c:v>6.3168000000000006</c:v>
                </c:pt>
                <c:pt idx="1">
                  <c:v>9.0272000000000006</c:v>
                </c:pt>
                <c:pt idx="2">
                  <c:v>12.028800000000002</c:v>
                </c:pt>
                <c:pt idx="3">
                  <c:v>15.1648</c:v>
                </c:pt>
                <c:pt idx="4">
                  <c:v>18.435200000000002</c:v>
                </c:pt>
                <c:pt idx="5">
                  <c:v>21.8064</c:v>
                </c:pt>
                <c:pt idx="6">
                  <c:v>25.2896</c:v>
                </c:pt>
                <c:pt idx="7">
                  <c:v>28.784000000000002</c:v>
                </c:pt>
                <c:pt idx="8">
                  <c:v>32.312000000000005</c:v>
                </c:pt>
                <c:pt idx="9">
                  <c:v>35.862400000000008</c:v>
                </c:pt>
                <c:pt idx="10">
                  <c:v>39.468800000000009</c:v>
                </c:pt>
                <c:pt idx="11">
                  <c:v>43.142400000000009</c:v>
                </c:pt>
                <c:pt idx="12">
                  <c:v>46.872000000000007</c:v>
                </c:pt>
                <c:pt idx="13">
                  <c:v>50.646400000000007</c:v>
                </c:pt>
                <c:pt idx="14">
                  <c:v>54.465600000000009</c:v>
                </c:pt>
                <c:pt idx="15">
                  <c:v>58.329600000000006</c:v>
                </c:pt>
                <c:pt idx="16">
                  <c:v>62.238400000000006</c:v>
                </c:pt>
                <c:pt idx="17">
                  <c:v>66.192000000000007</c:v>
                </c:pt>
                <c:pt idx="18">
                  <c:v>70.168000000000006</c:v>
                </c:pt>
                <c:pt idx="19">
                  <c:v>74.2</c:v>
                </c:pt>
                <c:pt idx="20">
                  <c:v>78.288000000000011</c:v>
                </c:pt>
                <c:pt idx="21">
                  <c:v>82.376000000000005</c:v>
                </c:pt>
                <c:pt idx="22">
                  <c:v>86.52000000000001</c:v>
                </c:pt>
                <c:pt idx="23">
                  <c:v>90.720000000000013</c:v>
                </c:pt>
                <c:pt idx="24">
                  <c:v>94.864000000000019</c:v>
                </c:pt>
                <c:pt idx="25">
                  <c:v>99.12</c:v>
                </c:pt>
                <c:pt idx="26">
                  <c:v>103.376</c:v>
                </c:pt>
                <c:pt idx="27">
                  <c:v>107.74400000000001</c:v>
                </c:pt>
                <c:pt idx="28">
                  <c:v>112.00000000000001</c:v>
                </c:pt>
                <c:pt idx="29">
                  <c:v>116.25600000000001</c:v>
                </c:pt>
                <c:pt idx="30">
                  <c:v>120.736</c:v>
                </c:pt>
                <c:pt idx="31">
                  <c:v>125.10400000000001</c:v>
                </c:pt>
                <c:pt idx="32">
                  <c:v>129.584</c:v>
                </c:pt>
                <c:pt idx="33">
                  <c:v>136.416</c:v>
                </c:pt>
              </c:numCache>
            </c:numRef>
          </c:xVal>
          <c:yVal>
            <c:numRef>
              <c:f>'Calibration 2'!$B$2:$B$35</c:f>
              <c:numCache>
                <c:formatCode>General</c:formatCode>
                <c:ptCount val="3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E-2D4A-82AE-CCC34F75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04960"/>
        <c:axId val="1436216911"/>
      </c:scatterChart>
      <c:valAx>
        <c:axId val="18720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(𝞨)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16911"/>
        <c:crosses val="autoZero"/>
        <c:crossBetween val="midCat"/>
      </c:valAx>
      <c:valAx>
        <c:axId val="14362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log(P) vs log(T) for a tungsten filament</a:t>
            </a:r>
          </a:p>
        </c:rich>
      </c:tx>
      <c:layout>
        <c:manualLayout>
          <c:xMode val="edge"/>
          <c:yMode val="edge"/>
          <c:x val="0.33488241045548955"/>
          <c:y val="1.760176017601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1'!$F$2:$F$49</c:f>
              <c:numCache>
                <c:formatCode>General</c:formatCode>
                <c:ptCount val="48"/>
                <c:pt idx="0">
                  <c:v>2.882599425352149</c:v>
                </c:pt>
                <c:pt idx="1">
                  <c:v>2.9257208462092144</c:v>
                </c:pt>
                <c:pt idx="2">
                  <c:v>2.95692639748804</c:v>
                </c:pt>
                <c:pt idx="3">
                  <c:v>2.9816836581994544</c:v>
                </c:pt>
                <c:pt idx="4">
                  <c:v>3.0003409044681955</c:v>
                </c:pt>
                <c:pt idx="5">
                  <c:v>3.0128233022372193</c:v>
                </c:pt>
                <c:pt idx="6">
                  <c:v>3.027537364401423</c:v>
                </c:pt>
                <c:pt idx="7">
                  <c:v>3.0399290893988855</c:v>
                </c:pt>
                <c:pt idx="8">
                  <c:v>3.0510265506008385</c:v>
                </c:pt>
                <c:pt idx="9">
                  <c:v>3.0621048450030171</c:v>
                </c:pt>
                <c:pt idx="10">
                  <c:v>3.0718407851996083</c:v>
                </c:pt>
                <c:pt idx="11">
                  <c:v>3.0818201146026389</c:v>
                </c:pt>
                <c:pt idx="12">
                  <c:v>3.0890278745887332</c:v>
                </c:pt>
                <c:pt idx="13">
                  <c:v>3.0971553411679538</c:v>
                </c:pt>
                <c:pt idx="14">
                  <c:v>3.1033163474781871</c:v>
                </c:pt>
                <c:pt idx="15">
                  <c:v>3.1108472316706854</c:v>
                </c:pt>
                <c:pt idx="16">
                  <c:v>3.1173782281304097</c:v>
                </c:pt>
                <c:pt idx="17">
                  <c:v>3.1233842361809834</c:v>
                </c:pt>
                <c:pt idx="18">
                  <c:v>3.1296379646429031</c:v>
                </c:pt>
                <c:pt idx="19">
                  <c:v>3.1357877828644432</c:v>
                </c:pt>
                <c:pt idx="20">
                  <c:v>3.1408405854021235</c:v>
                </c:pt>
                <c:pt idx="21">
                  <c:v>3.1465369998093053</c:v>
                </c:pt>
                <c:pt idx="22">
                  <c:v>3.1502678929554535</c:v>
                </c:pt>
                <c:pt idx="23">
                  <c:v>3.155317156083143</c:v>
                </c:pt>
                <c:pt idx="24">
                  <c:v>3.1603760379949493</c:v>
                </c:pt>
                <c:pt idx="25">
                  <c:v>3.1654515354039798</c:v>
                </c:pt>
                <c:pt idx="26">
                  <c:v>3.1705499775297108</c:v>
                </c:pt>
                <c:pt idx="27">
                  <c:v>3.1742276623944292</c:v>
                </c:pt>
                <c:pt idx="28">
                  <c:v>3.1785590047991206</c:v>
                </c:pt>
                <c:pt idx="29">
                  <c:v>3.1826759190309049</c:v>
                </c:pt>
                <c:pt idx="30">
                  <c:v>3.186867950029042</c:v>
                </c:pt>
                <c:pt idx="31">
                  <c:v>3.1908660356608385</c:v>
                </c:pt>
                <c:pt idx="32">
                  <c:v>3.1954791982851765</c:v>
                </c:pt>
                <c:pt idx="33">
                  <c:v>3.1996380243823843</c:v>
                </c:pt>
                <c:pt idx="34">
                  <c:v>3.2025939650558688</c:v>
                </c:pt>
                <c:pt idx="35">
                  <c:v>3.2064320490915499</c:v>
                </c:pt>
                <c:pt idx="36">
                  <c:v>3.2101172331154695</c:v>
                </c:pt>
                <c:pt idx="37">
                  <c:v>3.2136586005459793</c:v>
                </c:pt>
                <c:pt idx="38">
                  <c:v>3.2168217523142939</c:v>
                </c:pt>
                <c:pt idx="39">
                  <c:v>3.2170067014186019</c:v>
                </c:pt>
                <c:pt idx="40">
                  <c:v>3.2206771425147198</c:v>
                </c:pt>
                <c:pt idx="41">
                  <c:v>3.2239894462561782</c:v>
                </c:pt>
                <c:pt idx="42">
                  <c:v>3.2271871154874003</c:v>
                </c:pt>
                <c:pt idx="43">
                  <c:v>3.2318595636817555</c:v>
                </c:pt>
                <c:pt idx="44">
                  <c:v>3.2354989008579613</c:v>
                </c:pt>
                <c:pt idx="45">
                  <c:v>3.2376951412837833</c:v>
                </c:pt>
                <c:pt idx="46">
                  <c:v>3.2409090003564418</c:v>
                </c:pt>
                <c:pt idx="47">
                  <c:v>3.2435917203950142</c:v>
                </c:pt>
              </c:numCache>
            </c:numRef>
          </c:xVal>
          <c:yVal>
            <c:numRef>
              <c:f>'Experiment 1'!$G$2:$G$49</c:f>
              <c:numCache>
                <c:formatCode>General</c:formatCode>
                <c:ptCount val="48"/>
                <c:pt idx="0">
                  <c:v>0.26102483399239734</c:v>
                </c:pt>
                <c:pt idx="1">
                  <c:v>0.44715803134221921</c:v>
                </c:pt>
                <c:pt idx="2">
                  <c:v>0.59659709562646024</c:v>
                </c:pt>
                <c:pt idx="3">
                  <c:v>0.7206553565517243</c:v>
                </c:pt>
                <c:pt idx="4">
                  <c:v>0.82917507391708767</c:v>
                </c:pt>
                <c:pt idx="5">
                  <c:v>0.92839585225671384</c:v>
                </c:pt>
                <c:pt idx="6">
                  <c:v>1.0111473607757975</c:v>
                </c:pt>
                <c:pt idx="7">
                  <c:v>1.0863598306747482</c:v>
                </c:pt>
                <c:pt idx="8">
                  <c:v>1.1546673776225755</c:v>
                </c:pt>
                <c:pt idx="9">
                  <c:v>1.2159018132040316</c:v>
                </c:pt>
                <c:pt idx="10">
                  <c:v>1.2729086126902469</c:v>
                </c:pt>
                <c:pt idx="11">
                  <c:v>1.3245293772119933</c:v>
                </c:pt>
                <c:pt idx="12">
                  <c:v>1.375297738217339</c:v>
                </c:pt>
                <c:pt idx="13">
                  <c:v>1.4210771900170218</c:v>
                </c:pt>
                <c:pt idx="14">
                  <c:v>1.465977368285823</c:v>
                </c:pt>
                <c:pt idx="15">
                  <c:v>1.5061802048041621</c:v>
                </c:pt>
                <c:pt idx="16">
                  <c:v>1.5449852976427223</c:v>
                </c:pt>
                <c:pt idx="17">
                  <c:v>1.5820633629117087</c:v>
                </c:pt>
                <c:pt idx="18">
                  <c:v>1.6166855208955122</c:v>
                </c:pt>
                <c:pt idx="19">
                  <c:v>1.6494906314835047</c:v>
                </c:pt>
                <c:pt idx="20">
                  <c:v>1.6818741221286471</c:v>
                </c:pt>
                <c:pt idx="21">
                  <c:v>1.7118409593415385</c:v>
                </c:pt>
                <c:pt idx="22">
                  <c:v>1.7427251313046983</c:v>
                </c:pt>
                <c:pt idx="23">
                  <c:v>1.7706163981916871</c:v>
                </c:pt>
                <c:pt idx="24">
                  <c:v>1.7972259795615424</c:v>
                </c:pt>
                <c:pt idx="25">
                  <c:v>1.8226387459607918</c:v>
                </c:pt>
                <c:pt idx="26">
                  <c:v>1.8469306133932049</c:v>
                </c:pt>
                <c:pt idx="27">
                  <c:v>1.8719230318823736</c:v>
                </c:pt>
                <c:pt idx="28">
                  <c:v>1.8951683043816954</c:v>
                </c:pt>
                <c:pt idx="29">
                  <c:v>1.9177784988642814</c:v>
                </c:pt>
                <c:pt idx="30">
                  <c:v>1.9394593457998599</c:v>
                </c:pt>
                <c:pt idx="31">
                  <c:v>1.9605849253749519</c:v>
                </c:pt>
                <c:pt idx="32">
                  <c:v>1.9802306913910319</c:v>
                </c:pt>
                <c:pt idx="33">
                  <c:v>1.9997219625501048</c:v>
                </c:pt>
                <c:pt idx="34">
                  <c:v>2.0199881595912856</c:v>
                </c:pt>
                <c:pt idx="35">
                  <c:v>2.0385724783276555</c:v>
                </c:pt>
                <c:pt idx="36">
                  <c:v>2.0567448186247774</c:v>
                </c:pt>
                <c:pt idx="37">
                  <c:v>2.0745238879349519</c:v>
                </c:pt>
                <c:pt idx="38">
                  <c:v>2.0922151939174722</c:v>
                </c:pt>
                <c:pt idx="39">
                  <c:v>2.1129265820615992</c:v>
                </c:pt>
                <c:pt idx="40">
                  <c:v>2.129012793126035</c:v>
                </c:pt>
                <c:pt idx="41">
                  <c:v>2.145059598905017</c:v>
                </c:pt>
                <c:pt idx="42">
                  <c:v>2.1607985535383545</c:v>
                </c:pt>
                <c:pt idx="43">
                  <c:v>2.1743738522507119</c:v>
                </c:pt>
                <c:pt idx="44">
                  <c:v>2.1887654170347601</c:v>
                </c:pt>
                <c:pt idx="45">
                  <c:v>2.2044672793412885</c:v>
                </c:pt>
                <c:pt idx="46">
                  <c:v>2.218598517982131</c:v>
                </c:pt>
                <c:pt idx="47">
                  <c:v>2.2329961103921536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8-4746-A14E-7218E1E2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07647"/>
        <c:axId val="1423808287"/>
      </c:scatterChart>
      <c:valAx>
        <c:axId val="14445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08287"/>
        <c:crosses val="autoZero"/>
        <c:crossBetween val="midCat"/>
      </c:valAx>
      <c:valAx>
        <c:axId val="14238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076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log(P) vs log(T) for a tungsten filament - data</a:t>
            </a:r>
            <a:r>
              <a:rPr lang="en-US" baseline="0"/>
              <a:t> points 20-48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847797496028832E-3"/>
                  <c:y val="0.30063102832708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 1'!$F$21:$F$49</c:f>
              <c:numCache>
                <c:formatCode>General</c:formatCode>
                <c:ptCount val="29"/>
                <c:pt idx="0">
                  <c:v>3.1357877828644432</c:v>
                </c:pt>
                <c:pt idx="1">
                  <c:v>3.1408405854021235</c:v>
                </c:pt>
                <c:pt idx="2">
                  <c:v>3.1465369998093053</c:v>
                </c:pt>
                <c:pt idx="3">
                  <c:v>3.1502678929554535</c:v>
                </c:pt>
                <c:pt idx="4">
                  <c:v>3.155317156083143</c:v>
                </c:pt>
                <c:pt idx="5">
                  <c:v>3.1603760379949493</c:v>
                </c:pt>
                <c:pt idx="6">
                  <c:v>3.1654515354039798</c:v>
                </c:pt>
                <c:pt idx="7">
                  <c:v>3.1705499775297108</c:v>
                </c:pt>
                <c:pt idx="8">
                  <c:v>3.1742276623944292</c:v>
                </c:pt>
                <c:pt idx="9">
                  <c:v>3.1785590047991206</c:v>
                </c:pt>
                <c:pt idx="10">
                  <c:v>3.1826759190309049</c:v>
                </c:pt>
                <c:pt idx="11">
                  <c:v>3.186867950029042</c:v>
                </c:pt>
                <c:pt idx="12">
                  <c:v>3.1908660356608385</c:v>
                </c:pt>
                <c:pt idx="13">
                  <c:v>3.1954791982851765</c:v>
                </c:pt>
                <c:pt idx="14">
                  <c:v>3.1996380243823843</c:v>
                </c:pt>
                <c:pt idx="15">
                  <c:v>3.2025939650558688</c:v>
                </c:pt>
                <c:pt idx="16">
                  <c:v>3.2064320490915499</c:v>
                </c:pt>
                <c:pt idx="17">
                  <c:v>3.2101172331154695</c:v>
                </c:pt>
                <c:pt idx="18">
                  <c:v>3.2136586005459793</c:v>
                </c:pt>
                <c:pt idx="19">
                  <c:v>3.2168217523142939</c:v>
                </c:pt>
                <c:pt idx="20">
                  <c:v>3.2170067014186019</c:v>
                </c:pt>
                <c:pt idx="21">
                  <c:v>3.2206771425147198</c:v>
                </c:pt>
                <c:pt idx="22">
                  <c:v>3.2239894462561782</c:v>
                </c:pt>
                <c:pt idx="23">
                  <c:v>3.2271871154874003</c:v>
                </c:pt>
                <c:pt idx="24">
                  <c:v>3.2318595636817555</c:v>
                </c:pt>
                <c:pt idx="25">
                  <c:v>3.2354989008579613</c:v>
                </c:pt>
                <c:pt idx="26">
                  <c:v>3.2376951412837833</c:v>
                </c:pt>
                <c:pt idx="27">
                  <c:v>3.2409090003564418</c:v>
                </c:pt>
                <c:pt idx="28">
                  <c:v>3.2435917203950142</c:v>
                </c:pt>
              </c:numCache>
            </c:numRef>
          </c:xVal>
          <c:yVal>
            <c:numRef>
              <c:f>'Experiment 1'!$G$21:$G$49</c:f>
              <c:numCache>
                <c:formatCode>General</c:formatCode>
                <c:ptCount val="29"/>
                <c:pt idx="0">
                  <c:v>1.6494906314835047</c:v>
                </c:pt>
                <c:pt idx="1">
                  <c:v>1.6818741221286471</c:v>
                </c:pt>
                <c:pt idx="2">
                  <c:v>1.7118409593415385</c:v>
                </c:pt>
                <c:pt idx="3">
                  <c:v>1.7427251313046983</c:v>
                </c:pt>
                <c:pt idx="4">
                  <c:v>1.7706163981916871</c:v>
                </c:pt>
                <c:pt idx="5">
                  <c:v>1.7972259795615424</c:v>
                </c:pt>
                <c:pt idx="6">
                  <c:v>1.8226387459607918</c:v>
                </c:pt>
                <c:pt idx="7">
                  <c:v>1.8469306133932049</c:v>
                </c:pt>
                <c:pt idx="8">
                  <c:v>1.8719230318823736</c:v>
                </c:pt>
                <c:pt idx="9">
                  <c:v>1.8951683043816954</c:v>
                </c:pt>
                <c:pt idx="10">
                  <c:v>1.9177784988642814</c:v>
                </c:pt>
                <c:pt idx="11">
                  <c:v>1.9394593457998599</c:v>
                </c:pt>
                <c:pt idx="12">
                  <c:v>1.9605849253749519</c:v>
                </c:pt>
                <c:pt idx="13">
                  <c:v>1.9802306913910319</c:v>
                </c:pt>
                <c:pt idx="14">
                  <c:v>1.9997219625501048</c:v>
                </c:pt>
                <c:pt idx="15">
                  <c:v>2.0199881595912856</c:v>
                </c:pt>
                <c:pt idx="16">
                  <c:v>2.0385724783276555</c:v>
                </c:pt>
                <c:pt idx="17">
                  <c:v>2.0567448186247774</c:v>
                </c:pt>
                <c:pt idx="18">
                  <c:v>2.0745238879349519</c:v>
                </c:pt>
                <c:pt idx="19">
                  <c:v>2.0922151939174722</c:v>
                </c:pt>
                <c:pt idx="20">
                  <c:v>2.1129265820615992</c:v>
                </c:pt>
                <c:pt idx="21">
                  <c:v>2.129012793126035</c:v>
                </c:pt>
                <c:pt idx="22">
                  <c:v>2.145059598905017</c:v>
                </c:pt>
                <c:pt idx="23">
                  <c:v>2.1607985535383545</c:v>
                </c:pt>
                <c:pt idx="24">
                  <c:v>2.1743738522507119</c:v>
                </c:pt>
                <c:pt idx="25">
                  <c:v>2.1887654170347601</c:v>
                </c:pt>
                <c:pt idx="26">
                  <c:v>2.2044672793412885</c:v>
                </c:pt>
                <c:pt idx="27">
                  <c:v>2.218598517982131</c:v>
                </c:pt>
                <c:pt idx="28">
                  <c:v>2.2329961103921536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3-7440-9E38-F569EAFA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68464"/>
        <c:axId val="1713276608"/>
      </c:scatterChart>
      <c:valAx>
        <c:axId val="17206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76608"/>
        <c:crosses val="autoZero"/>
        <c:crossBetween val="midCat"/>
      </c:valAx>
      <c:valAx>
        <c:axId val="1713276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066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0</xdr:row>
      <xdr:rowOff>114300</xdr:rowOff>
    </xdr:from>
    <xdr:to>
      <xdr:col>19</xdr:col>
      <xdr:colOff>349250</xdr:colOff>
      <xdr:row>33</xdr:row>
      <xdr:rowOff>53975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99294EB-C1FE-A54C-9349-D4E0E201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29</xdr:row>
      <xdr:rowOff>180975</xdr:rowOff>
    </xdr:from>
    <xdr:to>
      <xdr:col>6</xdr:col>
      <xdr:colOff>342900</xdr:colOff>
      <xdr:row>30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AD7226D-CD18-4C0B-8107-459F623DBF2F}"/>
            </a:ext>
          </a:extLst>
        </xdr:cNvPr>
        <xdr:cNvCxnSpPr/>
      </xdr:nvCxnSpPr>
      <xdr:spPr>
        <a:xfrm flipH="1">
          <a:off x="4676775" y="5981700"/>
          <a:ext cx="695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669925</xdr:colOff>
      <xdr:row>1</xdr:row>
      <xdr:rowOff>9525</xdr:rowOff>
    </xdr:from>
    <xdr:to>
      <xdr:col>18</xdr:col>
      <xdr:colOff>393700</xdr:colOff>
      <xdr:row>31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21E20-0C52-BD40-9B75-92D3C5F47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</xdr:row>
      <xdr:rowOff>19050</xdr:rowOff>
    </xdr:from>
    <xdr:to>
      <xdr:col>20</xdr:col>
      <xdr:colOff>558800</xdr:colOff>
      <xdr:row>29</xdr:row>
      <xdr:rowOff>101600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ABA0555-7095-5E47-8172-56C2835C0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30</xdr:row>
      <xdr:rowOff>6350</xdr:rowOff>
    </xdr:from>
    <xdr:to>
      <xdr:col>21</xdr:col>
      <xdr:colOff>101600</xdr:colOff>
      <xdr:row>53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8AE4F-F075-A240-A931-054547C9E538}"/>
            </a:ext>
            <a:ext uri="{147F2762-F138-4A5C-976F-8EAC2B608ADB}">
              <a16:predDERef xmlns:a16="http://schemas.microsoft.com/office/drawing/2014/main" pred="{4ABA0555-7095-5E47-8172-56C2835C0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B4D4-5516-A64E-8D62-3108F8A1B9D2}">
  <sheetPr>
    <pageSetUpPr fitToPage="1"/>
  </sheetPr>
  <dimension ref="A1:U36"/>
  <sheetViews>
    <sheetView workbookViewId="0">
      <selection activeCell="A3" sqref="A3:B3"/>
    </sheetView>
  </sheetViews>
  <sheetFormatPr defaultColWidth="11" defaultRowHeight="15.95"/>
  <sheetData>
    <row r="1" spans="1:21">
      <c r="A1" s="3" t="s">
        <v>0</v>
      </c>
      <c r="B1" s="3"/>
      <c r="C1" s="3" t="s">
        <v>1</v>
      </c>
      <c r="D1" s="3"/>
      <c r="E1" t="s">
        <v>2</v>
      </c>
    </row>
    <row r="2" spans="1:21">
      <c r="A2" s="3">
        <v>300</v>
      </c>
      <c r="B2" s="3"/>
      <c r="C2" s="3">
        <v>5.64</v>
      </c>
      <c r="D2" s="3"/>
      <c r="E2">
        <f t="shared" ref="E2:E35" si="0">C2*1.12</f>
        <v>6.3168000000000006</v>
      </c>
    </row>
    <row r="3" spans="1:21">
      <c r="A3" s="3">
        <f>A2+100</f>
        <v>400</v>
      </c>
      <c r="B3" s="3"/>
      <c r="C3" s="3">
        <v>8.06</v>
      </c>
      <c r="D3" s="3"/>
      <c r="E3">
        <f t="shared" si="0"/>
        <v>9.0272000000000006</v>
      </c>
    </row>
    <row r="4" spans="1:21">
      <c r="A4" s="3">
        <f t="shared" ref="A4:A30" si="1">A3+100</f>
        <v>500</v>
      </c>
      <c r="B4" s="3"/>
      <c r="C4" s="3">
        <v>10.74</v>
      </c>
      <c r="D4" s="3"/>
      <c r="E4">
        <f t="shared" si="0"/>
        <v>12.028800000000002</v>
      </c>
    </row>
    <row r="5" spans="1:21">
      <c r="A5" s="3">
        <f t="shared" si="1"/>
        <v>600</v>
      </c>
      <c r="B5" s="3"/>
      <c r="C5" s="3">
        <v>13.54</v>
      </c>
      <c r="D5" s="3"/>
      <c r="E5">
        <f t="shared" si="0"/>
        <v>15.1648</v>
      </c>
    </row>
    <row r="6" spans="1:21">
      <c r="A6" s="3">
        <f t="shared" si="1"/>
        <v>700</v>
      </c>
      <c r="B6" s="3"/>
      <c r="C6" s="3">
        <v>16.46</v>
      </c>
      <c r="D6" s="3"/>
      <c r="E6">
        <f t="shared" si="0"/>
        <v>18.435200000000002</v>
      </c>
    </row>
    <row r="7" spans="1:21">
      <c r="A7" s="3">
        <f t="shared" si="1"/>
        <v>800</v>
      </c>
      <c r="B7" s="3"/>
      <c r="C7" s="3">
        <v>19.47</v>
      </c>
      <c r="D7" s="3"/>
      <c r="E7">
        <f t="shared" si="0"/>
        <v>21.8064</v>
      </c>
      <c r="F7" s="1"/>
      <c r="U7" t="s">
        <v>3</v>
      </c>
    </row>
    <row r="8" spans="1:21">
      <c r="A8" s="3">
        <f t="shared" si="1"/>
        <v>900</v>
      </c>
      <c r="B8" s="3"/>
      <c r="C8" s="3">
        <v>22.58</v>
      </c>
      <c r="D8" s="3"/>
      <c r="E8">
        <f t="shared" si="0"/>
        <v>25.2896</v>
      </c>
    </row>
    <row r="9" spans="1:21">
      <c r="A9" s="3">
        <f t="shared" si="1"/>
        <v>1000</v>
      </c>
      <c r="B9" s="3"/>
      <c r="C9" s="3">
        <v>25.7</v>
      </c>
      <c r="D9" s="3"/>
      <c r="E9">
        <f t="shared" si="0"/>
        <v>28.784000000000002</v>
      </c>
      <c r="F9" s="1"/>
    </row>
    <row r="10" spans="1:21">
      <c r="A10" s="3">
        <f t="shared" si="1"/>
        <v>1100</v>
      </c>
      <c r="B10" s="3"/>
      <c r="C10" s="3">
        <v>28.85</v>
      </c>
      <c r="D10" s="3"/>
      <c r="E10">
        <f t="shared" si="0"/>
        <v>32.312000000000005</v>
      </c>
    </row>
    <row r="11" spans="1:21">
      <c r="A11" s="3">
        <f t="shared" si="1"/>
        <v>1200</v>
      </c>
      <c r="B11" s="3"/>
      <c r="C11" s="3">
        <v>32.020000000000003</v>
      </c>
      <c r="D11" s="3"/>
      <c r="E11">
        <f t="shared" si="0"/>
        <v>35.862400000000008</v>
      </c>
      <c r="F11" s="1"/>
    </row>
    <row r="12" spans="1:21">
      <c r="A12" s="3">
        <f t="shared" si="1"/>
        <v>1300</v>
      </c>
      <c r="B12" s="3"/>
      <c r="C12" s="3">
        <v>35.24</v>
      </c>
      <c r="D12" s="3"/>
      <c r="E12">
        <f t="shared" si="0"/>
        <v>39.468800000000009</v>
      </c>
    </row>
    <row r="13" spans="1:21">
      <c r="A13" s="3">
        <f t="shared" si="1"/>
        <v>1400</v>
      </c>
      <c r="B13" s="3"/>
      <c r="C13" s="3">
        <v>38.520000000000003</v>
      </c>
      <c r="D13" s="3"/>
      <c r="E13">
        <f t="shared" si="0"/>
        <v>43.142400000000009</v>
      </c>
    </row>
    <row r="14" spans="1:21">
      <c r="A14" s="3">
        <f t="shared" si="1"/>
        <v>1500</v>
      </c>
      <c r="B14" s="3"/>
      <c r="C14" s="3">
        <v>41.85</v>
      </c>
      <c r="D14" s="3"/>
      <c r="E14">
        <f t="shared" si="0"/>
        <v>46.872000000000007</v>
      </c>
    </row>
    <row r="15" spans="1:21">
      <c r="A15" s="3">
        <f t="shared" si="1"/>
        <v>1600</v>
      </c>
      <c r="B15" s="3"/>
      <c r="C15" s="3">
        <v>45.22</v>
      </c>
      <c r="D15" s="3"/>
      <c r="E15">
        <f t="shared" si="0"/>
        <v>50.646400000000007</v>
      </c>
    </row>
    <row r="16" spans="1:21">
      <c r="A16" s="3">
        <f t="shared" si="1"/>
        <v>1700</v>
      </c>
      <c r="B16" s="3"/>
      <c r="C16" s="3">
        <v>48.63</v>
      </c>
      <c r="D16" s="3"/>
      <c r="E16">
        <f t="shared" si="0"/>
        <v>54.465600000000009</v>
      </c>
    </row>
    <row r="17" spans="1:5">
      <c r="A17" s="3">
        <f t="shared" si="1"/>
        <v>1800</v>
      </c>
      <c r="B17" s="3"/>
      <c r="C17" s="3">
        <v>52.08</v>
      </c>
      <c r="D17" s="3"/>
      <c r="E17">
        <f t="shared" si="0"/>
        <v>58.329600000000006</v>
      </c>
    </row>
    <row r="18" spans="1:5">
      <c r="A18" s="3">
        <f t="shared" si="1"/>
        <v>1900</v>
      </c>
      <c r="B18" s="3"/>
      <c r="C18" s="3">
        <v>55.57</v>
      </c>
      <c r="D18" s="3"/>
      <c r="E18">
        <f t="shared" si="0"/>
        <v>62.238400000000006</v>
      </c>
    </row>
    <row r="19" spans="1:5">
      <c r="A19" s="3">
        <f t="shared" si="1"/>
        <v>2000</v>
      </c>
      <c r="B19" s="3"/>
      <c r="C19" s="3">
        <v>59.1</v>
      </c>
      <c r="D19" s="3"/>
      <c r="E19">
        <f t="shared" si="0"/>
        <v>66.192000000000007</v>
      </c>
    </row>
    <row r="20" spans="1:5">
      <c r="A20" s="3">
        <f t="shared" si="1"/>
        <v>2100</v>
      </c>
      <c r="B20" s="3"/>
      <c r="C20" s="3">
        <v>62.65</v>
      </c>
      <c r="D20" s="3"/>
      <c r="E20">
        <f t="shared" si="0"/>
        <v>70.168000000000006</v>
      </c>
    </row>
    <row r="21" spans="1:5">
      <c r="A21" s="3">
        <f t="shared" si="1"/>
        <v>2200</v>
      </c>
      <c r="B21" s="3"/>
      <c r="C21" s="3">
        <v>66.25</v>
      </c>
      <c r="D21" s="3"/>
      <c r="E21">
        <f t="shared" si="0"/>
        <v>74.2</v>
      </c>
    </row>
    <row r="22" spans="1:5">
      <c r="A22" s="3">
        <f t="shared" si="1"/>
        <v>2300</v>
      </c>
      <c r="B22" s="3"/>
      <c r="C22" s="3">
        <v>69.900000000000006</v>
      </c>
      <c r="D22" s="3"/>
      <c r="E22">
        <f t="shared" si="0"/>
        <v>78.288000000000011</v>
      </c>
    </row>
    <row r="23" spans="1:5">
      <c r="A23" s="3">
        <f t="shared" si="1"/>
        <v>2400</v>
      </c>
      <c r="B23" s="3"/>
      <c r="C23" s="3">
        <v>73.55</v>
      </c>
      <c r="D23" s="3"/>
      <c r="E23">
        <f t="shared" si="0"/>
        <v>82.376000000000005</v>
      </c>
    </row>
    <row r="24" spans="1:5">
      <c r="A24" s="3">
        <f t="shared" si="1"/>
        <v>2500</v>
      </c>
      <c r="B24" s="3"/>
      <c r="C24" s="3">
        <v>77.25</v>
      </c>
      <c r="D24" s="3"/>
      <c r="E24">
        <f t="shared" si="0"/>
        <v>86.52000000000001</v>
      </c>
    </row>
    <row r="25" spans="1:5">
      <c r="A25" s="3">
        <f t="shared" si="1"/>
        <v>2600</v>
      </c>
      <c r="B25" s="3"/>
      <c r="C25" s="3">
        <v>81</v>
      </c>
      <c r="D25" s="3"/>
      <c r="E25">
        <f t="shared" si="0"/>
        <v>90.720000000000013</v>
      </c>
    </row>
    <row r="26" spans="1:5">
      <c r="A26" s="3">
        <f t="shared" si="1"/>
        <v>2700</v>
      </c>
      <c r="B26" s="3"/>
      <c r="C26" s="3">
        <v>84.7</v>
      </c>
      <c r="D26" s="3"/>
      <c r="E26">
        <f t="shared" si="0"/>
        <v>94.864000000000019</v>
      </c>
    </row>
    <row r="27" spans="1:5">
      <c r="A27" s="3">
        <f t="shared" si="1"/>
        <v>2800</v>
      </c>
      <c r="B27" s="3"/>
      <c r="C27" s="3">
        <v>88.5</v>
      </c>
      <c r="D27" s="3"/>
      <c r="E27">
        <f t="shared" si="0"/>
        <v>99.12</v>
      </c>
    </row>
    <row r="28" spans="1:5">
      <c r="A28" s="3">
        <f t="shared" si="1"/>
        <v>2900</v>
      </c>
      <c r="B28" s="3"/>
      <c r="C28" s="3">
        <v>92.3</v>
      </c>
      <c r="D28" s="3"/>
      <c r="E28">
        <f t="shared" si="0"/>
        <v>103.376</v>
      </c>
    </row>
    <row r="29" spans="1:5">
      <c r="A29" s="3">
        <f t="shared" si="1"/>
        <v>3000</v>
      </c>
      <c r="B29" s="3"/>
      <c r="C29" s="3">
        <v>96.2</v>
      </c>
      <c r="D29" s="3"/>
      <c r="E29">
        <f t="shared" si="0"/>
        <v>107.74400000000001</v>
      </c>
    </row>
    <row r="30" spans="1:5">
      <c r="A30" s="3">
        <f t="shared" si="1"/>
        <v>3100</v>
      </c>
      <c r="B30" s="3"/>
      <c r="C30" s="3">
        <v>100</v>
      </c>
      <c r="D30" s="3"/>
      <c r="E30">
        <f t="shared" si="0"/>
        <v>112.00000000000001</v>
      </c>
    </row>
    <row r="31" spans="1:5">
      <c r="A31" s="3">
        <f t="shared" ref="A31:A34" si="2">A30+100</f>
        <v>3200</v>
      </c>
      <c r="B31" s="3"/>
      <c r="C31" s="3">
        <v>103.8</v>
      </c>
      <c r="D31" s="3"/>
      <c r="E31">
        <f t="shared" si="0"/>
        <v>116.25600000000001</v>
      </c>
    </row>
    <row r="32" spans="1:5">
      <c r="A32" s="3">
        <f t="shared" si="2"/>
        <v>3300</v>
      </c>
      <c r="B32" s="3"/>
      <c r="C32" s="3">
        <v>107.8</v>
      </c>
      <c r="D32" s="3"/>
      <c r="E32">
        <f t="shared" si="0"/>
        <v>120.736</v>
      </c>
    </row>
    <row r="33" spans="1:5">
      <c r="A33" s="3">
        <f t="shared" si="2"/>
        <v>3400</v>
      </c>
      <c r="B33" s="3"/>
      <c r="C33" s="3">
        <v>111.7</v>
      </c>
      <c r="D33" s="3"/>
      <c r="E33">
        <f t="shared" si="0"/>
        <v>125.10400000000001</v>
      </c>
    </row>
    <row r="34" spans="1:5">
      <c r="A34" s="3">
        <f t="shared" si="2"/>
        <v>3500</v>
      </c>
      <c r="B34" s="3"/>
      <c r="C34" s="3">
        <v>115.7</v>
      </c>
      <c r="D34" s="3"/>
      <c r="E34">
        <f t="shared" si="0"/>
        <v>129.584</v>
      </c>
    </row>
    <row r="35" spans="1:5">
      <c r="A35" s="3">
        <v>3655</v>
      </c>
      <c r="B35" s="3"/>
      <c r="C35" s="3">
        <v>121.8</v>
      </c>
      <c r="D35" s="3"/>
      <c r="E35">
        <f t="shared" si="0"/>
        <v>136.416</v>
      </c>
    </row>
    <row r="36" spans="1:5">
      <c r="C36" s="2"/>
      <c r="D36" s="2"/>
    </row>
  </sheetData>
  <mergeCells count="70">
    <mergeCell ref="A12:B12"/>
    <mergeCell ref="A1:B1"/>
    <mergeCell ref="A2:B2"/>
    <mergeCell ref="A3:B3"/>
    <mergeCell ref="A4:B4"/>
    <mergeCell ref="A5:B5"/>
    <mergeCell ref="A6:B6"/>
    <mergeCell ref="A29:B29"/>
    <mergeCell ref="A30:B30"/>
    <mergeCell ref="A19:B19"/>
    <mergeCell ref="A20:B20"/>
    <mergeCell ref="A21:B21"/>
    <mergeCell ref="A22:B22"/>
    <mergeCell ref="A23:B23"/>
    <mergeCell ref="A24:B24"/>
    <mergeCell ref="C6:D6"/>
    <mergeCell ref="A25:B25"/>
    <mergeCell ref="A26:B26"/>
    <mergeCell ref="A27:B27"/>
    <mergeCell ref="A28:B28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C1:D1"/>
    <mergeCell ref="C2:D2"/>
    <mergeCell ref="C3:D3"/>
    <mergeCell ref="C4:D4"/>
    <mergeCell ref="C5:D5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30:D30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A31:B31"/>
    <mergeCell ref="A32:B32"/>
    <mergeCell ref="A33:B33"/>
    <mergeCell ref="A34:B34"/>
    <mergeCell ref="A35:B35"/>
    <mergeCell ref="C31:D31"/>
    <mergeCell ref="C32:D32"/>
    <mergeCell ref="C33:D33"/>
    <mergeCell ref="C34:D34"/>
    <mergeCell ref="C35:D35"/>
  </mergeCells>
  <pageMargins left="0.7" right="0.7" top="0.75" bottom="0.75" header="0.3" footer="0.3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93EA-E830-E34C-B854-678A2F8A3DF1}">
  <dimension ref="A1:C36"/>
  <sheetViews>
    <sheetView workbookViewId="0">
      <selection activeCell="D7" sqref="D7"/>
    </sheetView>
  </sheetViews>
  <sheetFormatPr defaultColWidth="8.875" defaultRowHeight="15.75"/>
  <cols>
    <col min="2" max="3" width="8.875" style="2"/>
  </cols>
  <sheetData>
    <row r="1" spans="1:2" ht="15.95" customHeight="1">
      <c r="A1" t="s">
        <v>2</v>
      </c>
      <c r="B1" s="2" t="s">
        <v>0</v>
      </c>
    </row>
    <row r="2" spans="1:2" ht="15.95" customHeight="1">
      <c r="A2">
        <v>6.3168000000000006</v>
      </c>
      <c r="B2" s="2">
        <v>300</v>
      </c>
    </row>
    <row r="3" spans="1:2" ht="15.95" customHeight="1">
      <c r="A3">
        <v>9.0272000000000006</v>
      </c>
      <c r="B3" s="2">
        <v>400</v>
      </c>
    </row>
    <row r="4" spans="1:2" ht="15.95" customHeight="1">
      <c r="A4">
        <v>12.028800000000002</v>
      </c>
      <c r="B4" s="2">
        <v>500</v>
      </c>
    </row>
    <row r="5" spans="1:2" ht="15.95" customHeight="1">
      <c r="A5">
        <v>15.1648</v>
      </c>
      <c r="B5" s="2">
        <v>600</v>
      </c>
    </row>
    <row r="6" spans="1:2" ht="15.95" customHeight="1">
      <c r="A6">
        <v>18.435200000000002</v>
      </c>
      <c r="B6" s="2">
        <v>700</v>
      </c>
    </row>
    <row r="7" spans="1:2" ht="15.95" customHeight="1">
      <c r="A7">
        <v>21.8064</v>
      </c>
      <c r="B7" s="2">
        <v>800</v>
      </c>
    </row>
    <row r="8" spans="1:2" ht="15.95" customHeight="1">
      <c r="A8">
        <v>25.2896</v>
      </c>
      <c r="B8" s="2">
        <v>900</v>
      </c>
    </row>
    <row r="9" spans="1:2" ht="15.95" customHeight="1">
      <c r="A9">
        <v>28.784000000000002</v>
      </c>
      <c r="B9" s="2">
        <v>1000</v>
      </c>
    </row>
    <row r="10" spans="1:2" ht="15.95" customHeight="1">
      <c r="A10">
        <v>32.312000000000005</v>
      </c>
      <c r="B10" s="2">
        <v>1100</v>
      </c>
    </row>
    <row r="11" spans="1:2" ht="15.95" customHeight="1">
      <c r="A11">
        <v>35.862400000000008</v>
      </c>
      <c r="B11" s="2">
        <v>1200</v>
      </c>
    </row>
    <row r="12" spans="1:2" ht="15.95" customHeight="1">
      <c r="A12">
        <v>39.468800000000009</v>
      </c>
      <c r="B12" s="2">
        <v>1300</v>
      </c>
    </row>
    <row r="13" spans="1:2" ht="15.95" customHeight="1">
      <c r="A13">
        <v>43.142400000000009</v>
      </c>
      <c r="B13" s="2">
        <v>1400</v>
      </c>
    </row>
    <row r="14" spans="1:2" ht="15.95" customHeight="1">
      <c r="A14">
        <v>46.872000000000007</v>
      </c>
      <c r="B14" s="2">
        <v>1500</v>
      </c>
    </row>
    <row r="15" spans="1:2" ht="15.95" customHeight="1">
      <c r="A15">
        <v>50.646400000000007</v>
      </c>
      <c r="B15" s="2">
        <v>1600</v>
      </c>
    </row>
    <row r="16" spans="1:2" ht="15.95" customHeight="1">
      <c r="A16">
        <v>54.465600000000009</v>
      </c>
      <c r="B16" s="2">
        <v>1700</v>
      </c>
    </row>
    <row r="17" spans="1:2" ht="15.95" customHeight="1">
      <c r="A17">
        <v>58.329600000000006</v>
      </c>
      <c r="B17" s="2">
        <v>1800</v>
      </c>
    </row>
    <row r="18" spans="1:2" ht="15.95" customHeight="1">
      <c r="A18">
        <v>62.238400000000006</v>
      </c>
      <c r="B18" s="2">
        <v>1900</v>
      </c>
    </row>
    <row r="19" spans="1:2" ht="15.95" customHeight="1">
      <c r="A19">
        <v>66.192000000000007</v>
      </c>
      <c r="B19" s="2">
        <v>2000</v>
      </c>
    </row>
    <row r="20" spans="1:2" ht="15.95" customHeight="1">
      <c r="A20">
        <v>70.168000000000006</v>
      </c>
      <c r="B20" s="2">
        <v>2100</v>
      </c>
    </row>
    <row r="21" spans="1:2" ht="15.95" customHeight="1">
      <c r="A21">
        <v>74.2</v>
      </c>
      <c r="B21" s="2">
        <v>2200</v>
      </c>
    </row>
    <row r="22" spans="1:2" ht="15.95" customHeight="1">
      <c r="A22">
        <v>78.288000000000011</v>
      </c>
      <c r="B22" s="2">
        <v>2300</v>
      </c>
    </row>
    <row r="23" spans="1:2" ht="15.95" customHeight="1">
      <c r="A23">
        <v>82.376000000000005</v>
      </c>
      <c r="B23" s="2">
        <v>2400</v>
      </c>
    </row>
    <row r="24" spans="1:2" ht="15.95" customHeight="1">
      <c r="A24">
        <v>86.52000000000001</v>
      </c>
      <c r="B24" s="2">
        <v>2500</v>
      </c>
    </row>
    <row r="25" spans="1:2" ht="15.95" customHeight="1">
      <c r="A25">
        <v>90.720000000000013</v>
      </c>
      <c r="B25" s="2">
        <v>2600</v>
      </c>
    </row>
    <row r="26" spans="1:2" ht="15.95" customHeight="1">
      <c r="A26">
        <v>94.864000000000019</v>
      </c>
      <c r="B26" s="2">
        <v>2700</v>
      </c>
    </row>
    <row r="27" spans="1:2" ht="15.95" customHeight="1">
      <c r="A27">
        <v>99.12</v>
      </c>
      <c r="B27" s="2">
        <v>2800</v>
      </c>
    </row>
    <row r="28" spans="1:2" ht="15.95" customHeight="1">
      <c r="A28">
        <v>103.376</v>
      </c>
      <c r="B28" s="2">
        <v>2900</v>
      </c>
    </row>
    <row r="29" spans="1:2" ht="15.95" customHeight="1">
      <c r="A29">
        <v>107.74400000000001</v>
      </c>
      <c r="B29" s="2">
        <v>3000</v>
      </c>
    </row>
    <row r="30" spans="1:2" ht="15.95" customHeight="1">
      <c r="A30">
        <v>112.00000000000001</v>
      </c>
      <c r="B30" s="2">
        <v>3100</v>
      </c>
    </row>
    <row r="31" spans="1:2" ht="15.95" customHeight="1">
      <c r="A31">
        <v>116.25600000000001</v>
      </c>
      <c r="B31" s="2">
        <v>3200</v>
      </c>
    </row>
    <row r="32" spans="1:2" ht="15.95" customHeight="1">
      <c r="A32">
        <v>120.736</v>
      </c>
      <c r="B32" s="2">
        <v>3300</v>
      </c>
    </row>
    <row r="33" spans="1:2" ht="15.95" customHeight="1">
      <c r="A33">
        <v>125.10400000000001</v>
      </c>
      <c r="B33" s="2">
        <v>3400</v>
      </c>
    </row>
    <row r="34" spans="1:2" ht="15.95" customHeight="1">
      <c r="A34">
        <v>129.584</v>
      </c>
      <c r="B34" s="2">
        <v>3500</v>
      </c>
    </row>
    <row r="35" spans="1:2" ht="15.95" customHeight="1">
      <c r="A35">
        <v>136.416</v>
      </c>
      <c r="B35" s="2">
        <v>3655</v>
      </c>
    </row>
    <row r="36" spans="1:2" ht="15.95" customHeight="1"/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27CC-14A3-7B4E-A0DD-0E11B3E73F80}">
  <sheetPr>
    <pageSetUpPr fitToPage="1"/>
  </sheetPr>
  <dimension ref="A1:G49"/>
  <sheetViews>
    <sheetView workbookViewId="0">
      <selection activeCell="C2" sqref="C2"/>
    </sheetView>
  </sheetViews>
  <sheetFormatPr defaultColWidth="8.875" defaultRowHeight="15.95"/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0.6</v>
      </c>
      <c r="B2">
        <v>30.4</v>
      </c>
      <c r="C2">
        <f>(A2/B2)*1000</f>
        <v>19.736842105263158</v>
      </c>
      <c r="D2">
        <f t="shared" ref="D2:D49" si="0">25.53*C2 + 259.25</f>
        <v>763.13157894736844</v>
      </c>
      <c r="E2">
        <f>(A2*B2)/10</f>
        <v>1.8239999999999998</v>
      </c>
      <c r="F2">
        <f t="shared" ref="F2:F49" si="1">LOG10(D2)</f>
        <v>2.882599425352149</v>
      </c>
      <c r="G2">
        <f t="shared" ref="G2:G49" si="2">LOG10(E2)</f>
        <v>0.26102483399239734</v>
      </c>
    </row>
    <row r="3" spans="1:7">
      <c r="A3">
        <v>0.8</v>
      </c>
      <c r="B3">
        <v>35</v>
      </c>
      <c r="C3">
        <f>(A3/B3)*1000</f>
        <v>22.857142857142858</v>
      </c>
      <c r="D3">
        <f t="shared" si="0"/>
        <v>842.7928571428572</v>
      </c>
      <c r="E3">
        <f t="shared" ref="E2:E49" si="3">A3*B3/10</f>
        <v>2.8</v>
      </c>
      <c r="F3">
        <f t="shared" si="1"/>
        <v>2.9257208462092144</v>
      </c>
      <c r="G3">
        <f t="shared" si="2"/>
        <v>0.44715803134221921</v>
      </c>
    </row>
    <row r="4" spans="1:7">
      <c r="A4">
        <f t="shared" ref="A4:A49" si="4">A3 + 0.2</f>
        <v>1</v>
      </c>
      <c r="B4">
        <v>39.5</v>
      </c>
      <c r="C4">
        <f>(A4/B4)*1000</f>
        <v>25.316455696202532</v>
      </c>
      <c r="D4">
        <f t="shared" si="0"/>
        <v>905.5791139240506</v>
      </c>
      <c r="E4">
        <f t="shared" si="3"/>
        <v>3.95</v>
      </c>
      <c r="F4">
        <f t="shared" si="1"/>
        <v>2.95692639748804</v>
      </c>
      <c r="G4">
        <f t="shared" si="2"/>
        <v>0.59659709562646024</v>
      </c>
    </row>
    <row r="5" spans="1:7">
      <c r="A5">
        <f t="shared" si="4"/>
        <v>1.2</v>
      </c>
      <c r="B5">
        <v>43.8</v>
      </c>
      <c r="C5">
        <f>(A5/B5)*1000</f>
        <v>27.397260273972606</v>
      </c>
      <c r="D5">
        <f t="shared" si="0"/>
        <v>958.70205479452068</v>
      </c>
      <c r="E5">
        <f t="shared" si="3"/>
        <v>5.2559999999999993</v>
      </c>
      <c r="F5">
        <f t="shared" si="1"/>
        <v>2.9816836581994544</v>
      </c>
      <c r="G5">
        <f t="shared" si="2"/>
        <v>0.7206553565517243</v>
      </c>
    </row>
    <row r="6" spans="1:7">
      <c r="A6">
        <f t="shared" si="4"/>
        <v>1.4</v>
      </c>
      <c r="B6">
        <v>48.2</v>
      </c>
      <c r="C6">
        <f>(A6/B6)*1000</f>
        <v>29.045643153526967</v>
      </c>
      <c r="D6">
        <f t="shared" si="0"/>
        <v>1000.7852697095435</v>
      </c>
      <c r="E6">
        <f t="shared" si="3"/>
        <v>6.7480000000000002</v>
      </c>
      <c r="F6">
        <f t="shared" si="1"/>
        <v>3.0003409044681955</v>
      </c>
      <c r="G6">
        <f t="shared" si="2"/>
        <v>0.82917507391708767</v>
      </c>
    </row>
    <row r="7" spans="1:7">
      <c r="A7">
        <f t="shared" si="4"/>
        <v>1.5999999999999999</v>
      </c>
      <c r="B7">
        <v>53</v>
      </c>
      <c r="C7">
        <f>(A7/B7)*1000</f>
        <v>30.188679245283016</v>
      </c>
      <c r="D7">
        <f t="shared" si="0"/>
        <v>1029.9669811320755</v>
      </c>
      <c r="E7">
        <f t="shared" si="3"/>
        <v>8.48</v>
      </c>
      <c r="F7">
        <f t="shared" si="1"/>
        <v>3.0128233022372193</v>
      </c>
      <c r="G7">
        <f t="shared" si="2"/>
        <v>0.92839585225671384</v>
      </c>
    </row>
    <row r="8" spans="1:7">
      <c r="A8">
        <f t="shared" si="4"/>
        <v>1.7999999999999998</v>
      </c>
      <c r="B8">
        <v>57</v>
      </c>
      <c r="C8">
        <f>(A8/B8)*1000</f>
        <v>31.578947368421048</v>
      </c>
      <c r="D8">
        <f t="shared" si="0"/>
        <v>1065.4605263157894</v>
      </c>
      <c r="E8">
        <f t="shared" si="3"/>
        <v>10.26</v>
      </c>
      <c r="F8">
        <f t="shared" si="1"/>
        <v>3.027537364401423</v>
      </c>
      <c r="G8">
        <f t="shared" si="2"/>
        <v>1.0111473607757975</v>
      </c>
    </row>
    <row r="9" spans="1:7">
      <c r="A9">
        <f t="shared" si="4"/>
        <v>1.9999999999999998</v>
      </c>
      <c r="B9">
        <v>61</v>
      </c>
      <c r="C9">
        <f>(A9/B9)*1000</f>
        <v>32.786885245901637</v>
      </c>
      <c r="D9">
        <f t="shared" si="0"/>
        <v>1096.2991803278687</v>
      </c>
      <c r="E9">
        <f t="shared" si="3"/>
        <v>12.2</v>
      </c>
      <c r="F9">
        <f t="shared" si="1"/>
        <v>3.0399290893988855</v>
      </c>
      <c r="G9">
        <f t="shared" si="2"/>
        <v>1.0863598306747482</v>
      </c>
    </row>
    <row r="10" spans="1:7">
      <c r="A10">
        <f t="shared" si="4"/>
        <v>2.1999999999999997</v>
      </c>
      <c r="B10">
        <v>64.900000000000006</v>
      </c>
      <c r="C10">
        <f>(A10/B10)*1000</f>
        <v>33.898305084745758</v>
      </c>
      <c r="D10">
        <f t="shared" si="0"/>
        <v>1124.6737288135591</v>
      </c>
      <c r="E10">
        <f t="shared" si="3"/>
        <v>14.278</v>
      </c>
      <c r="F10">
        <f t="shared" si="1"/>
        <v>3.0510265506008385</v>
      </c>
      <c r="G10">
        <f t="shared" si="2"/>
        <v>1.1546673776225755</v>
      </c>
    </row>
    <row r="11" spans="1:7">
      <c r="A11">
        <f t="shared" si="4"/>
        <v>2.4</v>
      </c>
      <c r="B11">
        <v>68.5</v>
      </c>
      <c r="C11">
        <f>(A11/B11)*1000</f>
        <v>35.036496350364956</v>
      </c>
      <c r="D11">
        <f t="shared" si="0"/>
        <v>1153.7317518248174</v>
      </c>
      <c r="E11">
        <f t="shared" si="3"/>
        <v>16.440000000000001</v>
      </c>
      <c r="F11">
        <f t="shared" si="1"/>
        <v>3.0621048450030171</v>
      </c>
      <c r="G11">
        <f t="shared" si="2"/>
        <v>1.2159018132040316</v>
      </c>
    </row>
    <row r="12" spans="1:7">
      <c r="A12">
        <f t="shared" si="4"/>
        <v>2.6</v>
      </c>
      <c r="B12">
        <v>72.099999999999994</v>
      </c>
      <c r="C12">
        <f>(A12/B12)*1000</f>
        <v>36.061026352288494</v>
      </c>
      <c r="D12">
        <f t="shared" si="0"/>
        <v>1179.8880027739253</v>
      </c>
      <c r="E12">
        <f t="shared" si="3"/>
        <v>18.745999999999999</v>
      </c>
      <c r="F12">
        <f t="shared" si="1"/>
        <v>3.0718407851996083</v>
      </c>
      <c r="G12">
        <f t="shared" si="2"/>
        <v>1.2729086126902469</v>
      </c>
    </row>
    <row r="13" spans="1:7">
      <c r="A13">
        <f t="shared" si="4"/>
        <v>2.8000000000000003</v>
      </c>
      <c r="B13">
        <v>75.400000000000006</v>
      </c>
      <c r="C13">
        <f>(A13/B13)*1000</f>
        <v>37.135278514588862</v>
      </c>
      <c r="D13">
        <f t="shared" si="0"/>
        <v>1207.3136604774536</v>
      </c>
      <c r="E13">
        <f t="shared" si="3"/>
        <v>21.112000000000002</v>
      </c>
      <c r="F13">
        <f t="shared" si="1"/>
        <v>3.0818201146026389</v>
      </c>
      <c r="G13">
        <f t="shared" si="2"/>
        <v>1.3245293772119933</v>
      </c>
    </row>
    <row r="14" spans="1:7">
      <c r="A14">
        <f t="shared" si="4"/>
        <v>3.0000000000000004</v>
      </c>
      <c r="B14">
        <v>79.099999999999994</v>
      </c>
      <c r="C14">
        <f>(A14/B14)*1000</f>
        <v>37.926675094816694</v>
      </c>
      <c r="D14">
        <f t="shared" si="0"/>
        <v>1227.5180151706702</v>
      </c>
      <c r="E14">
        <f t="shared" si="3"/>
        <v>23.73</v>
      </c>
      <c r="F14">
        <f t="shared" si="1"/>
        <v>3.0890278745887332</v>
      </c>
      <c r="G14">
        <f t="shared" si="2"/>
        <v>1.375297738217339</v>
      </c>
    </row>
    <row r="15" spans="1:7">
      <c r="A15">
        <f t="shared" si="4"/>
        <v>3.2000000000000006</v>
      </c>
      <c r="B15">
        <v>82.4</v>
      </c>
      <c r="C15">
        <f>(A15/B15)*1000</f>
        <v>38.834951456310684</v>
      </c>
      <c r="D15">
        <f t="shared" si="0"/>
        <v>1250.7063106796118</v>
      </c>
      <c r="E15">
        <f t="shared" si="3"/>
        <v>26.368000000000006</v>
      </c>
      <c r="F15">
        <f t="shared" si="1"/>
        <v>3.0971553411679538</v>
      </c>
      <c r="G15">
        <f t="shared" si="2"/>
        <v>1.4210771900170218</v>
      </c>
    </row>
    <row r="16" spans="1:7">
      <c r="A16">
        <f t="shared" si="4"/>
        <v>3.4000000000000008</v>
      </c>
      <c r="B16">
        <v>86</v>
      </c>
      <c r="C16">
        <f>(A16/B16)*1000</f>
        <v>39.534883720930239</v>
      </c>
      <c r="D16">
        <f t="shared" si="0"/>
        <v>1268.575581395349</v>
      </c>
      <c r="E16">
        <f t="shared" si="3"/>
        <v>29.240000000000009</v>
      </c>
      <c r="F16">
        <f t="shared" si="1"/>
        <v>3.1033163474781871</v>
      </c>
      <c r="G16">
        <f t="shared" si="2"/>
        <v>1.465977368285823</v>
      </c>
    </row>
    <row r="17" spans="1:7">
      <c r="A17">
        <f t="shared" si="4"/>
        <v>3.600000000000001</v>
      </c>
      <c r="B17">
        <v>89.1</v>
      </c>
      <c r="C17">
        <f>(A17/B17)*1000</f>
        <v>40.404040404040416</v>
      </c>
      <c r="D17">
        <f t="shared" si="0"/>
        <v>1290.765151515152</v>
      </c>
      <c r="E17">
        <f t="shared" si="3"/>
        <v>32.076000000000008</v>
      </c>
      <c r="F17">
        <f t="shared" si="1"/>
        <v>3.1108472316706854</v>
      </c>
      <c r="G17">
        <f t="shared" si="2"/>
        <v>1.5061802048041621</v>
      </c>
    </row>
    <row r="18" spans="1:7">
      <c r="A18">
        <f t="shared" si="4"/>
        <v>3.8000000000000012</v>
      </c>
      <c r="B18">
        <v>92.3</v>
      </c>
      <c r="C18">
        <f>(A18/B18)*1000</f>
        <v>41.170097508125693</v>
      </c>
      <c r="D18">
        <f t="shared" si="0"/>
        <v>1310.322589382449</v>
      </c>
      <c r="E18">
        <f t="shared" si="3"/>
        <v>35.074000000000012</v>
      </c>
      <c r="F18">
        <f t="shared" si="1"/>
        <v>3.1173782281304097</v>
      </c>
      <c r="G18">
        <f t="shared" si="2"/>
        <v>1.5449852976427223</v>
      </c>
    </row>
    <row r="19" spans="1:7">
      <c r="A19">
        <f t="shared" si="4"/>
        <v>4.0000000000000009</v>
      </c>
      <c r="B19">
        <v>95.5</v>
      </c>
      <c r="C19">
        <f>(A19/B19)*1000</f>
        <v>41.884816753926714</v>
      </c>
      <c r="D19">
        <f t="shared" si="0"/>
        <v>1328.5693717277491</v>
      </c>
      <c r="E19">
        <f t="shared" si="3"/>
        <v>38.200000000000003</v>
      </c>
      <c r="F19">
        <f t="shared" si="1"/>
        <v>3.1233842361809834</v>
      </c>
      <c r="G19">
        <f t="shared" si="2"/>
        <v>1.5820633629117087</v>
      </c>
    </row>
    <row r="20" spans="1:7">
      <c r="A20">
        <f t="shared" si="4"/>
        <v>4.2000000000000011</v>
      </c>
      <c r="B20">
        <v>98.5</v>
      </c>
      <c r="C20">
        <f>(A20/B20)*1000</f>
        <v>42.63959390862945</v>
      </c>
      <c r="D20">
        <f t="shared" si="0"/>
        <v>1347.8388324873099</v>
      </c>
      <c r="E20">
        <f t="shared" si="3"/>
        <v>41.370000000000012</v>
      </c>
      <c r="F20">
        <f t="shared" si="1"/>
        <v>3.1296379646429031</v>
      </c>
      <c r="G20">
        <f t="shared" si="2"/>
        <v>1.6166855208955122</v>
      </c>
    </row>
    <row r="21" spans="1:7">
      <c r="A21">
        <f t="shared" si="4"/>
        <v>4.4000000000000012</v>
      </c>
      <c r="B21">
        <v>101.4</v>
      </c>
      <c r="C21">
        <f>(A21/B21)*1000</f>
        <v>43.392504930966474</v>
      </c>
      <c r="D21">
        <f t="shared" si="0"/>
        <v>1367.0606508875742</v>
      </c>
      <c r="E21">
        <f t="shared" si="3"/>
        <v>44.616000000000014</v>
      </c>
      <c r="F21">
        <f t="shared" si="1"/>
        <v>3.1357877828644432</v>
      </c>
      <c r="G21">
        <f t="shared" si="2"/>
        <v>1.6494906314835047</v>
      </c>
    </row>
    <row r="22" spans="1:7">
      <c r="A22">
        <f t="shared" si="4"/>
        <v>4.6000000000000014</v>
      </c>
      <c r="B22">
        <v>104.5</v>
      </c>
      <c r="C22">
        <f>(A22/B22)*1000</f>
        <v>44.019138755980876</v>
      </c>
      <c r="D22">
        <f t="shared" si="0"/>
        <v>1383.0586124401918</v>
      </c>
      <c r="E22">
        <f t="shared" si="3"/>
        <v>48.070000000000014</v>
      </c>
      <c r="F22">
        <f t="shared" si="1"/>
        <v>3.1408405854021235</v>
      </c>
      <c r="G22">
        <f t="shared" si="2"/>
        <v>1.6818741221286471</v>
      </c>
    </row>
    <row r="23" spans="1:7">
      <c r="A23">
        <f t="shared" si="4"/>
        <v>4.8000000000000016</v>
      </c>
      <c r="B23">
        <v>107.3</v>
      </c>
      <c r="C23">
        <f>(A23/B23)*1000</f>
        <v>44.734389561975782</v>
      </c>
      <c r="D23">
        <f t="shared" si="0"/>
        <v>1401.3189655172418</v>
      </c>
      <c r="E23">
        <f t="shared" si="3"/>
        <v>51.504000000000019</v>
      </c>
      <c r="F23">
        <f t="shared" si="1"/>
        <v>3.1465369998093053</v>
      </c>
      <c r="G23">
        <f t="shared" si="2"/>
        <v>1.7118409593415385</v>
      </c>
    </row>
    <row r="24" spans="1:7">
      <c r="A24">
        <f t="shared" si="4"/>
        <v>5.0000000000000018</v>
      </c>
      <c r="B24">
        <v>110.6</v>
      </c>
      <c r="C24">
        <f>(A24/B24)*1000</f>
        <v>45.207956600361683</v>
      </c>
      <c r="D24">
        <f t="shared" si="0"/>
        <v>1413.4091320072339</v>
      </c>
      <c r="E24">
        <f t="shared" si="3"/>
        <v>55.300000000000011</v>
      </c>
      <c r="F24">
        <f t="shared" si="1"/>
        <v>3.1502678929554535</v>
      </c>
      <c r="G24">
        <f t="shared" si="2"/>
        <v>1.7427251313046983</v>
      </c>
    </row>
    <row r="25" spans="1:7">
      <c r="A25">
        <f t="shared" si="4"/>
        <v>5.200000000000002</v>
      </c>
      <c r="B25">
        <v>113.4</v>
      </c>
      <c r="C25">
        <f>(A25/B25)*1000</f>
        <v>45.85537918871254</v>
      </c>
      <c r="D25">
        <f t="shared" si="0"/>
        <v>1429.9378306878311</v>
      </c>
      <c r="E25">
        <f t="shared" si="3"/>
        <v>58.968000000000032</v>
      </c>
      <c r="F25">
        <f t="shared" si="1"/>
        <v>3.155317156083143</v>
      </c>
      <c r="G25">
        <f t="shared" si="2"/>
        <v>1.7706163981916871</v>
      </c>
    </row>
    <row r="26" spans="1:7">
      <c r="A26">
        <f t="shared" si="4"/>
        <v>5.4000000000000021</v>
      </c>
      <c r="B26">
        <v>116.1</v>
      </c>
      <c r="C26">
        <f>(A26/B26)*1000</f>
        <v>46.511627906976763</v>
      </c>
      <c r="D26">
        <f t="shared" si="0"/>
        <v>1446.6918604651169</v>
      </c>
      <c r="E26">
        <f t="shared" si="3"/>
        <v>62.694000000000017</v>
      </c>
      <c r="F26">
        <f t="shared" si="1"/>
        <v>3.1603760379949493</v>
      </c>
      <c r="G26">
        <f t="shared" si="2"/>
        <v>1.7972259795615424</v>
      </c>
    </row>
    <row r="27" spans="1:7">
      <c r="A27">
        <f t="shared" si="4"/>
        <v>5.6000000000000023</v>
      </c>
      <c r="B27">
        <v>118.7</v>
      </c>
      <c r="C27">
        <f>(A27/B27)*1000</f>
        <v>47.177759056444835</v>
      </c>
      <c r="D27">
        <f t="shared" si="0"/>
        <v>1463.6981887110367</v>
      </c>
      <c r="E27">
        <f t="shared" si="3"/>
        <v>66.472000000000023</v>
      </c>
      <c r="F27">
        <f t="shared" si="1"/>
        <v>3.1654515354039798</v>
      </c>
      <c r="G27">
        <f t="shared" si="2"/>
        <v>1.8226387459607918</v>
      </c>
    </row>
    <row r="28" spans="1:7">
      <c r="A28">
        <f t="shared" si="4"/>
        <v>5.8000000000000025</v>
      </c>
      <c r="B28">
        <v>121.2</v>
      </c>
      <c r="C28">
        <f>(A28/B28)*1000</f>
        <v>47.854785478547875</v>
      </c>
      <c r="D28">
        <f t="shared" si="0"/>
        <v>1480.9826732673273</v>
      </c>
      <c r="E28">
        <f t="shared" si="3"/>
        <v>70.296000000000021</v>
      </c>
      <c r="F28">
        <f t="shared" si="1"/>
        <v>3.1705499775297108</v>
      </c>
      <c r="G28">
        <f t="shared" si="2"/>
        <v>1.8469306133932049</v>
      </c>
    </row>
    <row r="29" spans="1:7">
      <c r="A29">
        <f t="shared" si="4"/>
        <v>6.0000000000000027</v>
      </c>
      <c r="B29">
        <v>124.1</v>
      </c>
      <c r="C29">
        <f>(A29/B29)*1000</f>
        <v>48.348106365834035</v>
      </c>
      <c r="D29">
        <f t="shared" si="0"/>
        <v>1493.577155519743</v>
      </c>
      <c r="E29">
        <f t="shared" si="3"/>
        <v>74.460000000000022</v>
      </c>
      <c r="F29">
        <f t="shared" si="1"/>
        <v>3.1742276623944292</v>
      </c>
      <c r="G29">
        <f t="shared" si="2"/>
        <v>1.8719230318823736</v>
      </c>
    </row>
    <row r="30" spans="1:7">
      <c r="A30">
        <f t="shared" si="4"/>
        <v>6.2000000000000028</v>
      </c>
      <c r="B30">
        <v>126.7</v>
      </c>
      <c r="C30">
        <f>(A30/B30)*1000</f>
        <v>48.934490923441224</v>
      </c>
      <c r="D30">
        <f t="shared" si="0"/>
        <v>1508.5475532754544</v>
      </c>
      <c r="E30">
        <f t="shared" si="3"/>
        <v>78.554000000000045</v>
      </c>
      <c r="F30">
        <f t="shared" si="1"/>
        <v>3.1785590047991206</v>
      </c>
      <c r="G30">
        <f t="shared" si="2"/>
        <v>1.8951683043816954</v>
      </c>
    </row>
    <row r="31" spans="1:7">
      <c r="A31">
        <f t="shared" si="4"/>
        <v>6.400000000000003</v>
      </c>
      <c r="B31">
        <v>129.30000000000001</v>
      </c>
      <c r="C31">
        <f>(A31/B31)*1000</f>
        <v>49.497293116782693</v>
      </c>
      <c r="D31">
        <f t="shared" si="0"/>
        <v>1522.9158932714622</v>
      </c>
      <c r="E31">
        <f t="shared" si="3"/>
        <v>82.752000000000038</v>
      </c>
      <c r="F31">
        <f t="shared" si="1"/>
        <v>3.1826759190309049</v>
      </c>
      <c r="G31">
        <f t="shared" si="2"/>
        <v>1.9177784988642814</v>
      </c>
    </row>
    <row r="32" spans="1:7">
      <c r="A32">
        <f t="shared" si="4"/>
        <v>6.6000000000000032</v>
      </c>
      <c r="B32">
        <v>131.80000000000001</v>
      </c>
      <c r="C32">
        <f>(A32/B32)*1000</f>
        <v>50.075872534142661</v>
      </c>
      <c r="D32">
        <f t="shared" si="0"/>
        <v>1537.6870257966623</v>
      </c>
      <c r="E32">
        <f t="shared" si="3"/>
        <v>86.988000000000042</v>
      </c>
      <c r="F32">
        <f t="shared" si="1"/>
        <v>3.186867950029042</v>
      </c>
      <c r="G32">
        <f t="shared" si="2"/>
        <v>1.9394593457998599</v>
      </c>
    </row>
    <row r="33" spans="1:7">
      <c r="A33">
        <f t="shared" si="4"/>
        <v>6.8000000000000034</v>
      </c>
      <c r="B33">
        <v>134.30000000000001</v>
      </c>
      <c r="C33">
        <f>(A33/B33)*1000</f>
        <v>50.632911392405084</v>
      </c>
      <c r="D33">
        <f t="shared" si="0"/>
        <v>1551.9082278481019</v>
      </c>
      <c r="E33">
        <f t="shared" si="3"/>
        <v>91.324000000000055</v>
      </c>
      <c r="F33">
        <f t="shared" si="1"/>
        <v>3.1908660356608385</v>
      </c>
      <c r="G33">
        <f t="shared" si="2"/>
        <v>1.9605849253749519</v>
      </c>
    </row>
    <row r="34" spans="1:7">
      <c r="A34">
        <f t="shared" si="4"/>
        <v>7.0000000000000036</v>
      </c>
      <c r="B34">
        <v>136.5</v>
      </c>
      <c r="C34">
        <f>(A34/B34)*1000</f>
        <v>51.282051282051306</v>
      </c>
      <c r="D34">
        <f t="shared" si="0"/>
        <v>1568.48076923077</v>
      </c>
      <c r="E34">
        <f t="shared" si="3"/>
        <v>95.55000000000004</v>
      </c>
      <c r="F34">
        <f t="shared" si="1"/>
        <v>3.1954791982851765</v>
      </c>
      <c r="G34">
        <f t="shared" si="2"/>
        <v>1.9802306913910319</v>
      </c>
    </row>
    <row r="35" spans="1:7">
      <c r="A35">
        <f t="shared" si="4"/>
        <v>7.2000000000000037</v>
      </c>
      <c r="B35">
        <v>138.80000000000001</v>
      </c>
      <c r="C35">
        <f>(A35/B35)*1000</f>
        <v>51.873198847262273</v>
      </c>
      <c r="D35">
        <f t="shared" si="0"/>
        <v>1583.5727665706058</v>
      </c>
      <c r="E35">
        <f t="shared" si="3"/>
        <v>99.936000000000064</v>
      </c>
      <c r="F35">
        <f t="shared" si="1"/>
        <v>3.1996380243823843</v>
      </c>
      <c r="G35">
        <f t="shared" si="2"/>
        <v>1.9997219625501048</v>
      </c>
    </row>
    <row r="36" spans="1:7">
      <c r="A36">
        <f t="shared" si="4"/>
        <v>7.4000000000000039</v>
      </c>
      <c r="B36">
        <v>141.5</v>
      </c>
      <c r="C36">
        <f>(A36/B36)*1000</f>
        <v>52.296819787985896</v>
      </c>
      <c r="D36">
        <f t="shared" si="0"/>
        <v>1594.38780918728</v>
      </c>
      <c r="E36">
        <f t="shared" si="3"/>
        <v>104.71000000000006</v>
      </c>
      <c r="F36">
        <f t="shared" si="1"/>
        <v>3.2025939650558688</v>
      </c>
      <c r="G36">
        <f t="shared" si="2"/>
        <v>2.0199881595912856</v>
      </c>
    </row>
    <row r="37" spans="1:7">
      <c r="A37">
        <f t="shared" si="4"/>
        <v>7.6000000000000041</v>
      </c>
      <c r="B37">
        <v>143.80000000000001</v>
      </c>
      <c r="C37">
        <f>(A37/B37)*1000</f>
        <v>52.851182197496549</v>
      </c>
      <c r="D37">
        <f t="shared" si="0"/>
        <v>1608.540681502087</v>
      </c>
      <c r="E37">
        <f t="shared" si="3"/>
        <v>109.28800000000005</v>
      </c>
      <c r="F37">
        <f t="shared" si="1"/>
        <v>3.2064320490915499</v>
      </c>
      <c r="G37">
        <f t="shared" si="2"/>
        <v>2.0385724783276555</v>
      </c>
    </row>
    <row r="38" spans="1:7">
      <c r="A38">
        <f t="shared" si="4"/>
        <v>7.8000000000000043</v>
      </c>
      <c r="B38">
        <v>146.1</v>
      </c>
      <c r="C38">
        <f>(A38/B38)*1000</f>
        <v>53.388090349076002</v>
      </c>
      <c r="D38">
        <f t="shared" si="0"/>
        <v>1622.2479466119105</v>
      </c>
      <c r="E38">
        <f t="shared" si="3"/>
        <v>113.95800000000006</v>
      </c>
      <c r="F38">
        <f t="shared" si="1"/>
        <v>3.2101172331154695</v>
      </c>
      <c r="G38">
        <f t="shared" si="2"/>
        <v>2.0567448186247774</v>
      </c>
    </row>
    <row r="39" spans="1:7">
      <c r="A39">
        <f t="shared" si="4"/>
        <v>8.0000000000000036</v>
      </c>
      <c r="B39">
        <v>148.4</v>
      </c>
      <c r="C39">
        <f>(A39/B39)*1000</f>
        <v>53.908355795148275</v>
      </c>
      <c r="D39">
        <f t="shared" si="0"/>
        <v>1635.5303234501355</v>
      </c>
      <c r="E39">
        <f t="shared" si="3"/>
        <v>118.72000000000006</v>
      </c>
      <c r="F39">
        <f t="shared" si="1"/>
        <v>3.2136586005459793</v>
      </c>
      <c r="G39">
        <f t="shared" si="2"/>
        <v>2.0745238879349519</v>
      </c>
    </row>
    <row r="40" spans="1:7">
      <c r="A40">
        <f t="shared" si="4"/>
        <v>8.2000000000000028</v>
      </c>
      <c r="B40">
        <v>150.80000000000001</v>
      </c>
      <c r="C40">
        <f>(A40/B40)*1000</f>
        <v>54.376657824933702</v>
      </c>
      <c r="D40">
        <f t="shared" si="0"/>
        <v>1647.4860742705575</v>
      </c>
      <c r="E40">
        <f t="shared" si="3"/>
        <v>123.65600000000006</v>
      </c>
      <c r="F40">
        <f t="shared" si="1"/>
        <v>3.2168217523142939</v>
      </c>
      <c r="G40">
        <f t="shared" si="2"/>
        <v>2.0922151939174722</v>
      </c>
    </row>
    <row r="41" spans="1:7">
      <c r="A41">
        <f t="shared" si="4"/>
        <v>8.4000000000000021</v>
      </c>
      <c r="B41">
        <v>154.4</v>
      </c>
      <c r="C41">
        <f>(A41/B41)*1000</f>
        <v>54.404145077720223</v>
      </c>
      <c r="D41">
        <f t="shared" si="0"/>
        <v>1648.1878238341974</v>
      </c>
      <c r="E41">
        <f t="shared" si="3"/>
        <v>129.69600000000003</v>
      </c>
      <c r="F41">
        <f t="shared" si="1"/>
        <v>3.2170067014186019</v>
      </c>
      <c r="G41">
        <f t="shared" si="2"/>
        <v>2.1129265820615992</v>
      </c>
    </row>
    <row r="42" spans="1:7">
      <c r="A42">
        <f t="shared" si="4"/>
        <v>8.6000000000000014</v>
      </c>
      <c r="B42">
        <v>156.5</v>
      </c>
      <c r="C42">
        <f>(A42/B42)*1000</f>
        <v>54.952076677316306</v>
      </c>
      <c r="D42">
        <f t="shared" si="0"/>
        <v>1662.1765175718854</v>
      </c>
      <c r="E42">
        <f t="shared" si="3"/>
        <v>134.59000000000003</v>
      </c>
      <c r="F42">
        <f t="shared" si="1"/>
        <v>3.2206771425147198</v>
      </c>
      <c r="G42">
        <f t="shared" si="2"/>
        <v>2.129012793126035</v>
      </c>
    </row>
    <row r="43" spans="1:7">
      <c r="A43">
        <f t="shared" si="4"/>
        <v>8.8000000000000007</v>
      </c>
      <c r="B43">
        <v>158.69999999999999</v>
      </c>
      <c r="C43">
        <f>(A43/B43)*1000</f>
        <v>55.450535601764344</v>
      </c>
      <c r="D43">
        <f t="shared" si="0"/>
        <v>1674.9021739130437</v>
      </c>
      <c r="E43">
        <f t="shared" si="3"/>
        <v>139.65600000000001</v>
      </c>
      <c r="F43">
        <f t="shared" si="1"/>
        <v>3.2239894462561782</v>
      </c>
      <c r="G43">
        <f t="shared" si="2"/>
        <v>2.145059598905017</v>
      </c>
    </row>
    <row r="44" spans="1:7">
      <c r="A44">
        <f t="shared" si="4"/>
        <v>9</v>
      </c>
      <c r="B44">
        <v>160.9</v>
      </c>
      <c r="C44">
        <f>(A44/B44)*1000</f>
        <v>55.935363579863271</v>
      </c>
      <c r="D44">
        <f t="shared" si="0"/>
        <v>1687.2798321939094</v>
      </c>
      <c r="E44">
        <f t="shared" si="3"/>
        <v>144.81</v>
      </c>
      <c r="F44">
        <f t="shared" si="1"/>
        <v>3.2271871154874003</v>
      </c>
      <c r="G44">
        <f t="shared" si="2"/>
        <v>2.1607985535383545</v>
      </c>
    </row>
    <row r="45" spans="1:7">
      <c r="A45">
        <f t="shared" si="4"/>
        <v>9.1999999999999993</v>
      </c>
      <c r="B45">
        <v>162.4</v>
      </c>
      <c r="C45">
        <f>(A45/B45)*1000</f>
        <v>56.650246305418712</v>
      </c>
      <c r="D45">
        <f t="shared" si="0"/>
        <v>1705.5307881773397</v>
      </c>
      <c r="E45">
        <f t="shared" si="3"/>
        <v>149.40799999999999</v>
      </c>
      <c r="F45">
        <f t="shared" si="1"/>
        <v>3.2318595636817555</v>
      </c>
      <c r="G45">
        <f t="shared" si="2"/>
        <v>2.1743738522507119</v>
      </c>
    </row>
    <row r="46" spans="1:7">
      <c r="A46">
        <f t="shared" si="4"/>
        <v>9.3999999999999986</v>
      </c>
      <c r="B46">
        <v>164.3</v>
      </c>
      <c r="C46">
        <f>(A46/B46)*1000</f>
        <v>57.212416311625063</v>
      </c>
      <c r="D46">
        <f t="shared" si="0"/>
        <v>1719.8829884357879</v>
      </c>
      <c r="E46">
        <f t="shared" si="3"/>
        <v>154.44199999999998</v>
      </c>
      <c r="F46">
        <f t="shared" si="1"/>
        <v>3.2354989008579613</v>
      </c>
      <c r="G46">
        <f t="shared" si="2"/>
        <v>2.1887654170347601</v>
      </c>
    </row>
    <row r="47" spans="1:7">
      <c r="A47">
        <f t="shared" si="4"/>
        <v>9.5999999999999979</v>
      </c>
      <c r="B47">
        <v>166.8</v>
      </c>
      <c r="C47">
        <f>(A47/B47)*1000</f>
        <v>57.553956834532357</v>
      </c>
      <c r="D47">
        <f t="shared" si="0"/>
        <v>1728.6025179856113</v>
      </c>
      <c r="E47">
        <f t="shared" si="3"/>
        <v>160.12799999999999</v>
      </c>
      <c r="F47">
        <f t="shared" si="1"/>
        <v>3.2376951412837833</v>
      </c>
      <c r="G47">
        <f t="shared" si="2"/>
        <v>2.2044672793412885</v>
      </c>
    </row>
    <row r="48" spans="1:7">
      <c r="A48">
        <f t="shared" si="4"/>
        <v>9.7999999999999972</v>
      </c>
      <c r="B48">
        <v>168.8</v>
      </c>
      <c r="C48">
        <f>(A48/B48)*1000</f>
        <v>58.056872037914673</v>
      </c>
      <c r="D48">
        <f t="shared" si="0"/>
        <v>1741.4419431279616</v>
      </c>
      <c r="E48">
        <f t="shared" si="3"/>
        <v>165.42399999999995</v>
      </c>
      <c r="F48">
        <f t="shared" si="1"/>
        <v>3.2409090003564418</v>
      </c>
      <c r="G48">
        <f t="shared" si="2"/>
        <v>2.218598517982131</v>
      </c>
    </row>
    <row r="49" spans="1:7">
      <c r="A49">
        <f t="shared" si="4"/>
        <v>9.9999999999999964</v>
      </c>
      <c r="B49">
        <v>171</v>
      </c>
      <c r="C49">
        <f>(A49/B49)*1000</f>
        <v>58.479532163742668</v>
      </c>
      <c r="D49">
        <f t="shared" si="0"/>
        <v>1752.2324561403505</v>
      </c>
      <c r="E49">
        <f t="shared" si="3"/>
        <v>170.99999999999994</v>
      </c>
      <c r="F49">
        <f t="shared" si="1"/>
        <v>3.2435917203950142</v>
      </c>
      <c r="G49">
        <f t="shared" si="2"/>
        <v>2.2329961103921536</v>
      </c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B8AE-2488-446F-9A03-046161B534BD}">
  <dimension ref="A1:N8"/>
  <sheetViews>
    <sheetView tabSelected="1" workbookViewId="0">
      <selection activeCell="J7" sqref="J7"/>
    </sheetView>
  </sheetViews>
  <sheetFormatPr defaultRowHeight="15.75"/>
  <sheetData>
    <row r="1" spans="1:14">
      <c r="A1" t="s">
        <v>4</v>
      </c>
      <c r="B1" t="s">
        <v>5</v>
      </c>
      <c r="C1" t="s">
        <v>11</v>
      </c>
      <c r="D1" t="s">
        <v>12</v>
      </c>
      <c r="E1" s="3" t="s">
        <v>13</v>
      </c>
      <c r="F1" s="3"/>
      <c r="G1" s="3" t="s">
        <v>14</v>
      </c>
      <c r="H1" s="3"/>
      <c r="I1" s="3" t="s">
        <v>15</v>
      </c>
      <c r="J1" s="3"/>
    </row>
    <row r="2" spans="1:14">
      <c r="A2">
        <v>7</v>
      </c>
      <c r="B2">
        <v>142.4</v>
      </c>
      <c r="C2">
        <f>A2/(B2/1000)</f>
        <v>49.157303370786515</v>
      </c>
      <c r="D2">
        <f>25.53*C2 + 259.25</f>
        <v>1514.2359550561798</v>
      </c>
      <c r="E2" t="s">
        <v>16</v>
      </c>
      <c r="F2" t="s">
        <v>17</v>
      </c>
      <c r="G2" t="s">
        <v>18</v>
      </c>
      <c r="H2" t="s">
        <v>17</v>
      </c>
      <c r="I2" t="s">
        <v>18</v>
      </c>
      <c r="J2" t="s">
        <v>17</v>
      </c>
      <c r="K2" s="2"/>
      <c r="L2" s="2"/>
      <c r="M2" s="2"/>
      <c r="N2" s="2"/>
    </row>
    <row r="3" spans="1:14">
      <c r="A3">
        <v>9</v>
      </c>
      <c r="B3">
        <v>165</v>
      </c>
      <c r="C3">
        <f>A3/(B3/1000)</f>
        <v>54.54545454545454</v>
      </c>
      <c r="D3">
        <f>25.53*C3 + 259.25</f>
        <v>1651.7954545454545</v>
      </c>
      <c r="E3">
        <v>0</v>
      </c>
      <c r="F3">
        <v>10.72</v>
      </c>
      <c r="G3">
        <v>0</v>
      </c>
      <c r="H3">
        <v>23.8</v>
      </c>
      <c r="I3">
        <v>0</v>
      </c>
      <c r="J3">
        <v>38.5</v>
      </c>
    </row>
    <row r="4" spans="1:14">
      <c r="A4">
        <v>11</v>
      </c>
      <c r="B4">
        <v>185.1</v>
      </c>
      <c r="C4">
        <f>A4/(B4/1000)</f>
        <v>59.427336574824423</v>
      </c>
      <c r="D4">
        <f>25.53*C4 + 259.25</f>
        <v>1776.4299027552677</v>
      </c>
      <c r="E4">
        <v>0.1</v>
      </c>
      <c r="F4">
        <v>10.237</v>
      </c>
      <c r="G4">
        <f>G3+0.1</f>
        <v>0.1</v>
      </c>
      <c r="H4">
        <v>2.87</v>
      </c>
      <c r="I4">
        <v>0.1</v>
      </c>
      <c r="J4">
        <v>5.7</v>
      </c>
    </row>
    <row r="5" spans="1:14">
      <c r="E5">
        <v>0.2</v>
      </c>
      <c r="F5">
        <v>1.7549999999999999</v>
      </c>
      <c r="G5">
        <f t="shared" ref="G5:G8" si="0">G4+0.1</f>
        <v>0.2</v>
      </c>
      <c r="H5">
        <v>2.8559999999999999</v>
      </c>
      <c r="I5">
        <v>0.2</v>
      </c>
      <c r="J5">
        <v>4.55</v>
      </c>
    </row>
    <row r="6" spans="1:14">
      <c r="E6">
        <v>0.3</v>
      </c>
      <c r="F6">
        <v>1.714</v>
      </c>
      <c r="G6">
        <f t="shared" si="0"/>
        <v>0.30000000000000004</v>
      </c>
      <c r="H6">
        <v>2.2799999999999998</v>
      </c>
      <c r="I6">
        <v>0.3</v>
      </c>
      <c r="J6">
        <v>4.92</v>
      </c>
    </row>
    <row r="7" spans="1:14">
      <c r="E7">
        <v>0.4</v>
      </c>
      <c r="F7">
        <v>1.7</v>
      </c>
      <c r="G7">
        <f t="shared" si="0"/>
        <v>0.4</v>
      </c>
      <c r="H7">
        <v>1.5940000000000001</v>
      </c>
      <c r="I7">
        <v>0.4</v>
      </c>
    </row>
    <row r="8" spans="1:14">
      <c r="E8">
        <v>0.5</v>
      </c>
      <c r="F8">
        <v>1.496</v>
      </c>
      <c r="G8">
        <f t="shared" si="0"/>
        <v>0.5</v>
      </c>
      <c r="H8">
        <v>1.25</v>
      </c>
      <c r="I8">
        <v>0.5</v>
      </c>
    </row>
  </sheetData>
  <mergeCells count="3">
    <mergeCell ref="G1:H1"/>
    <mergeCell ref="I1:J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(s) George Tait</cp:lastModifiedBy>
  <cp:revision/>
  <dcterms:created xsi:type="dcterms:W3CDTF">2021-10-07T11:26:46Z</dcterms:created>
  <dcterms:modified xsi:type="dcterms:W3CDTF">2021-10-14T13:39:30Z</dcterms:modified>
  <cp:category/>
  <cp:contentStatus/>
</cp:coreProperties>
</file>