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5f5163cc14e5d3/Documents/april camp/homework/ds_module_1-excell/"/>
    </mc:Choice>
  </mc:AlternateContent>
  <xr:revisionPtr revIDLastSave="0" documentId="8_{4203C748-7161-460A-8B2F-8456782F9F0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Stacked" sheetId="4" r:id="rId2"/>
    <sheet name="Stacked 2" sheetId="3" r:id="rId3"/>
    <sheet name="Line" sheetId="9" r:id="rId4"/>
    <sheet name="Goal Analysis" sheetId="10" r:id="rId5"/>
    <sheet name="Statistical Analysis" sheetId="11" r:id="rId6"/>
  </sheets>
  <definedNames>
    <definedName name="_xlchart.v1.0" hidden="1">'Statistical Analysis'!$B$2:$B$566</definedName>
    <definedName name="_xlchart.v1.1" hidden="1">'Statistical Analysis'!$E$2:$E$365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1" l="1"/>
  <c r="K5" i="11"/>
  <c r="J5" i="11"/>
  <c r="I5" i="11"/>
  <c r="H5" i="11"/>
  <c r="G5" i="11"/>
  <c r="L2" i="11"/>
  <c r="K2" i="11"/>
  <c r="J2" i="11"/>
  <c r="I2" i="11"/>
  <c r="H2" i="11"/>
  <c r="G2" i="11"/>
  <c r="C11" i="10"/>
  <c r="D11" i="10"/>
  <c r="D10" i="10"/>
  <c r="D9" i="10"/>
  <c r="D8" i="10"/>
  <c r="D7" i="10"/>
  <c r="D6" i="10"/>
  <c r="D5" i="10"/>
  <c r="C9" i="10"/>
  <c r="D13" i="10"/>
  <c r="D12" i="10"/>
  <c r="B2" i="10"/>
  <c r="B9" i="10"/>
  <c r="B11" i="10"/>
  <c r="D4" i="10"/>
  <c r="C6" i="10"/>
  <c r="D3" i="10"/>
  <c r="D2" i="10"/>
  <c r="C13" i="10"/>
  <c r="C12" i="10"/>
  <c r="C10" i="10"/>
  <c r="C8" i="10"/>
  <c r="C7" i="10"/>
  <c r="C5" i="10"/>
  <c r="C4" i="10"/>
  <c r="C3" i="10"/>
  <c r="C2" i="10"/>
  <c r="B13" i="10"/>
  <c r="B12" i="10"/>
  <c r="B10" i="10"/>
  <c r="B8" i="10"/>
  <c r="B7" i="10"/>
  <c r="B6" i="10"/>
  <c r="B5" i="10"/>
  <c r="B4" i="10"/>
  <c r="B3" i="10"/>
  <c r="O6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0" l="1"/>
  <c r="H7" i="10" s="1"/>
  <c r="E2" i="10"/>
  <c r="G2" i="10" s="1"/>
  <c r="E3" i="10"/>
  <c r="F3" i="10" s="1"/>
  <c r="E10" i="10"/>
  <c r="G10" i="10" s="1"/>
  <c r="E13" i="10"/>
  <c r="G13" i="10" s="1"/>
  <c r="E5" i="10"/>
  <c r="F5" i="10" s="1"/>
  <c r="E4" i="10"/>
  <c r="H4" i="10" s="1"/>
  <c r="E8" i="10"/>
  <c r="F8" i="10" s="1"/>
  <c r="E11" i="10"/>
  <c r="H11" i="10" s="1"/>
  <c r="E6" i="10"/>
  <c r="E9" i="10"/>
  <c r="E12" i="10"/>
  <c r="G7" i="10" l="1"/>
  <c r="F7" i="10"/>
  <c r="F11" i="10"/>
  <c r="G11" i="10"/>
  <c r="F2" i="10"/>
  <c r="H2" i="10"/>
  <c r="H3" i="10"/>
  <c r="H5" i="10"/>
  <c r="H8" i="10"/>
  <c r="G5" i="10"/>
  <c r="F4" i="10"/>
  <c r="G3" i="10"/>
  <c r="G8" i="10"/>
  <c r="G4" i="10"/>
  <c r="H10" i="10"/>
  <c r="F10" i="10"/>
  <c r="H13" i="10"/>
  <c r="F13" i="10"/>
  <c r="F6" i="10"/>
  <c r="G6" i="10"/>
  <c r="H6" i="10"/>
  <c r="H9" i="10"/>
  <c r="F9" i="10"/>
  <c r="G9" i="10"/>
  <c r="F12" i="10"/>
  <c r="G12" i="10"/>
  <c r="H12" i="10"/>
</calcChain>
</file>

<file path=xl/sharedStrings.xml><?xml version="1.0" encoding="utf-8"?>
<sst xmlns="http://schemas.openxmlformats.org/spreadsheetml/2006/main" count="9068" uniqueCount="2121">
  <si>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</si>
  <si>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</si>
  <si>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</si>
  <si>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</si>
  <si>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</si>
  <si>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</si>
  <si>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</si>
  <si>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</si>
  <si>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</si>
  <si>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</si>
  <si>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</si>
  <si>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</si>
  <si>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</si>
  <si>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</si>
  <si>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</si>
  <si>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</si>
  <si>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</si>
  <si>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</si>
  <si>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</si>
  <si>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</si>
  <si>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</si>
  <si>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</si>
  <si>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</si>
  <si>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</si>
  <si>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</si>
  <si>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</si>
  <si>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</si>
  <si>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</si>
  <si>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</si>
  <si>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</si>
  <si>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</si>
  <si>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</si>
  <si>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</si>
  <si>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</si>
  <si>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</si>
  <si>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</si>
  <si>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</si>
  <si>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</si>
  <si>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</si>
  <si>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</si>
  <si>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</si>
  <si>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</si>
  <si>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</si>
  <si>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</si>
  <si>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</si>
  <si>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</si>
  <si>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</si>
  <si>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</si>
  <si>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</si>
  <si>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</si>
  <si>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</si>
  <si>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</si>
  <si>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</si>
  <si>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</si>
  <si>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</si>
  <si>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</si>
  <si>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</si>
  <si>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</si>
  <si>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</si>
  <si>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</si>
  <si>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</si>
  <si>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</si>
  <si>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</si>
  <si>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</si>
  <si>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</si>
  <si>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</si>
  <si>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</si>
  <si>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</si>
  <si>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</si>
  <si>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</si>
  <si>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</si>
  <si>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</si>
  <si>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</si>
  <si>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</si>
  <si>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</si>
  <si>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</si>
  <si>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</si>
  <si>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</si>
  <si>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</si>
  <si>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</si>
  <si>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</si>
  <si>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</si>
  <si>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</si>
  <si>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</si>
  <si>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</si>
  <si>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</si>
  <si>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</si>
  <si>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</si>
  <si>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</si>
  <si>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</si>
  <si>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</si>
  <si>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</si>
  <si>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</si>
  <si>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</si>
  <si>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</si>
  <si>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</si>
  <si>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</si>
  <si>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</si>
  <si>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</si>
  <si>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</si>
  <si>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</si>
  <si>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</si>
  <si>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</si>
  <si>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</si>
  <si>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</si>
  <si>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</si>
  <si>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</si>
  <si>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</si>
  <si>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</si>
  <si>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</si>
  <si>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</si>
  <si>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</si>
  <si>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</si>
  <si>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</si>
  <si>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</si>
  <si>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</si>
  <si>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</si>
  <si>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</si>
  <si>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</si>
  <si>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</si>
  <si>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</si>
  <si>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</si>
  <si>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</si>
  <si>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</si>
  <si>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</si>
  <si>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</si>
  <si>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</si>
  <si>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</si>
  <si>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</si>
  <si>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</si>
  <si>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</si>
  <si>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</si>
  <si>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</si>
  <si>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</si>
  <si>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</si>
  <si>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</si>
  <si>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</si>
  <si>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</si>
  <si>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</si>
  <si>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</si>
  <si>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</si>
  <si>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</si>
  <si>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</si>
  <si>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</si>
  <si>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</si>
  <si>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</si>
  <si>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</si>
  <si>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</si>
  <si>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</si>
  <si>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</si>
  <si>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</si>
  <si>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</si>
  <si>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</si>
  <si>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</si>
  <si>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</si>
  <si>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</si>
  <si>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</si>
  <si>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</si>
  <si>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</si>
  <si>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</si>
  <si>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</si>
  <si>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</si>
  <si>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</si>
  <si>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</si>
  <si>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</si>
  <si>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</si>
  <si>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</si>
  <si>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</si>
  <si>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</si>
  <si>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</si>
  <si>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</si>
  <si>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</si>
  <si>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</si>
  <si>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</si>
  <si>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</si>
  <si>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</si>
  <si>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</si>
  <si>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</si>
  <si>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</si>
  <si>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</si>
  <si>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</si>
  <si>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</si>
  <si>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</si>
  <si>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</si>
  <si>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</si>
  <si>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</si>
  <si>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</si>
  <si>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</si>
  <si>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</si>
  <si>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</si>
  <si>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</si>
  <si>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</si>
  <si>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</si>
  <si>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</si>
  <si>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</si>
  <si>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</si>
  <si>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</si>
  <si>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</si>
  <si>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</si>
  <si>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</si>
  <si>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</si>
  <si>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</si>
  <si>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</si>
  <si>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</si>
  <si>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</si>
  <si>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</si>
  <si>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</si>
  <si>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</si>
  <si>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</si>
  <si>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</si>
  <si>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</si>
  <si>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</si>
  <si>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</si>
  <si>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</si>
  <si>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</si>
  <si>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</si>
  <si>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</si>
  <si>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</si>
  <si>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</si>
  <si>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</si>
  <si>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</si>
  <si>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</si>
  <si>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</si>
  <si>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</si>
  <si>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</si>
  <si>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</si>
  <si>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</si>
  <si>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</si>
  <si>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</si>
  <si>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</si>
  <si>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</si>
  <si>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</si>
  <si>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</si>
  <si>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</si>
  <si>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</si>
  <si>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</si>
  <si>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</si>
  <si>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</si>
  <si>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</si>
  <si>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</si>
  <si>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</si>
  <si>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</si>
  <si>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</si>
  <si>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</si>
  <si>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</si>
  <si>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</si>
  <si>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</si>
  <si>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</si>
  <si>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</si>
  <si>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</si>
  <si>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</si>
  <si>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</si>
  <si>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</si>
  <si>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</si>
  <si>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</si>
  <si>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</si>
  <si>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</si>
  <si>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</si>
  <si>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</si>
  <si>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</si>
  <si>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</si>
  <si>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</si>
  <si>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</si>
  <si>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</si>
  <si>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</si>
  <si>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</si>
  <si>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</si>
  <si>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</si>
  <si>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</si>
  <si>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</si>
  <si>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</si>
  <si>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</si>
  <si>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</si>
  <si>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</si>
  <si>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</si>
  <si>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</si>
  <si>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</si>
  <si>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</si>
  <si>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</si>
  <si>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</si>
  <si>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</si>
  <si>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</si>
  <si>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</si>
  <si>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</si>
  <si>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</si>
  <si>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</si>
  <si>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</si>
  <si>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</si>
  <si>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</si>
  <si>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</si>
  <si>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</si>
  <si>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</si>
  <si>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</si>
  <si>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</si>
  <si>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</si>
  <si>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</si>
  <si>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</si>
  <si>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</si>
  <si>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</si>
  <si>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</si>
  <si>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</si>
  <si>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</si>
  <si>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</si>
  <si>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</si>
  <si>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</si>
  <si>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</si>
  <si>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</si>
  <si>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</si>
  <si>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</si>
  <si>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</si>
  <si>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</si>
  <si>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</si>
  <si>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</si>
  <si>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</si>
  <si>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</si>
  <si>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</si>
  <si>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</si>
  <si>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</si>
  <si>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</si>
  <si>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</si>
  <si>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</si>
  <si>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</si>
  <si>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</si>
  <si>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</si>
  <si>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</si>
  <si>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</si>
  <si>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</si>
  <si>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</si>
  <si>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</si>
  <si>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</si>
  <si>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</si>
  <si>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</si>
  <si>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</si>
  <si>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</si>
  <si>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</si>
  <si>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</si>
  <si>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</si>
  <si>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</si>
  <si>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</si>
  <si>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</si>
  <si>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</si>
  <si>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</si>
  <si>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</si>
  <si>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</si>
  <si>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</si>
  <si>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</si>
  <si>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</si>
  <si>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</si>
  <si>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</si>
  <si>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</si>
  <si>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</si>
  <si>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</si>
  <si>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</si>
  <si>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</si>
  <si>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</si>
  <si>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</si>
  <si>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</si>
  <si>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</si>
  <si>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</si>
  <si>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</si>
  <si>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</si>
  <si>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</si>
  <si>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</si>
  <si>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</si>
  <si>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</si>
  <si>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</si>
  <si>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</si>
  <si>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</si>
  <si>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</si>
  <si>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</si>
  <si>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</si>
  <si>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</si>
  <si>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</si>
  <si>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</si>
  <si>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</si>
  <si>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</si>
  <si>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</si>
  <si>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</si>
  <si>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</si>
  <si>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</si>
  <si>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</si>
  <si>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</si>
  <si>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</si>
  <si>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</si>
  <si>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</si>
  <si>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</si>
  <si>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</si>
  <si>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</si>
  <si>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</si>
  <si>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</si>
  <si>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</si>
  <si>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</si>
  <si>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</si>
  <si>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</si>
  <si>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</si>
  <si>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</si>
  <si>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</si>
  <si>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</si>
  <si>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</si>
  <si>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</si>
  <si>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</si>
  <si>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</si>
  <si>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</si>
  <si>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</si>
  <si>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</si>
  <si>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</si>
  <si>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</si>
  <si>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</si>
  <si>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</si>
  <si>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</si>
  <si>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</si>
  <si>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</si>
  <si>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</si>
  <si>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</si>
  <si>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</si>
  <si>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</si>
  <si>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</si>
  <si>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</si>
  <si>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</si>
  <si>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</si>
  <si>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</si>
  <si>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</si>
  <si>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</si>
  <si>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</si>
  <si>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</si>
  <si>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</si>
  <si>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</si>
  <si>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</si>
  <si>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</si>
  <si>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</si>
  <si>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</si>
  <si>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</si>
  <si>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</si>
  <si>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</si>
  <si>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</si>
  <si>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</si>
  <si>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</si>
  <si>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</si>
  <si>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</si>
  <si>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</si>
  <si>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</si>
  <si>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</si>
  <si>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</si>
  <si>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</si>
  <si>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</si>
  <si>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</si>
  <si>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</si>
  <si>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</si>
  <si>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</si>
  <si>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</si>
  <si>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</si>
  <si>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</si>
  <si>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</si>
  <si>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</si>
  <si>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</si>
  <si>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</si>
  <si>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</si>
  <si>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</si>
  <si>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</si>
  <si>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</si>
  <si>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</si>
  <si>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</si>
  <si>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</si>
  <si>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</si>
  <si>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</si>
  <si>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</si>
  <si>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</si>
  <si>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</si>
  <si>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</si>
  <si>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</si>
  <si>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</si>
  <si>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</si>
  <si>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</si>
  <si>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</si>
  <si>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</si>
  <si>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</si>
  <si>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</si>
  <si>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</si>
  <si>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</si>
  <si>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</si>
  <si>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</si>
  <si>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</si>
  <si>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</si>
  <si>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</si>
  <si>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</si>
  <si>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</si>
  <si>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</si>
  <si>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</si>
  <si>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</si>
  <si>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</si>
  <si>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</si>
  <si>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</si>
  <si>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</si>
  <si>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</si>
  <si>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</si>
  <si>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</si>
  <si>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</si>
  <si>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</si>
  <si>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</si>
  <si>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</si>
  <si>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</si>
  <si>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</si>
  <si>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</si>
  <si>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</si>
  <si>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</si>
  <si>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</si>
  <si>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</si>
  <si>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</si>
  <si>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</si>
  <si>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</si>
  <si>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</si>
  <si>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</si>
  <si>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</si>
  <si>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</si>
  <si>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</si>
  <si>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</si>
  <si>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</si>
  <si>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</si>
  <si>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</si>
  <si>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</si>
  <si>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</si>
  <si>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</si>
  <si>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</si>
  <si>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</si>
  <si>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</si>
  <si>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</si>
  <si>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</si>
  <si>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</si>
  <si>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</si>
  <si>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</si>
  <si>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</si>
  <si>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</si>
  <si>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</si>
  <si>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</si>
  <si>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</si>
  <si>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</si>
  <si>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</si>
  <si>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</si>
  <si>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</si>
  <si>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</si>
  <si>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</si>
  <si>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</si>
  <si>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</si>
  <si>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</si>
  <si>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</si>
  <si>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</si>
  <si>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</si>
  <si>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</si>
  <si>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</si>
  <si>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</si>
  <si>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</si>
  <si>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</si>
  <si>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</si>
  <si>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</si>
  <si>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</si>
  <si>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</si>
  <si>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</si>
  <si>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</si>
  <si>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</si>
  <si>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</si>
  <si>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</si>
  <si>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</si>
  <si>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</si>
  <si>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</si>
  <si>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</si>
  <si>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</si>
  <si>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</si>
  <si>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</si>
  <si>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</si>
  <si>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</si>
  <si>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</si>
  <si>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</si>
  <si>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</si>
  <si>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</si>
  <si>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</si>
  <si>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</si>
  <si>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</si>
  <si>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</si>
  <si>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</si>
  <si>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</si>
  <si>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</si>
  <si>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</si>
  <si>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</si>
  <si>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</si>
  <si>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</si>
  <si>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</si>
  <si>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</si>
  <si>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</si>
  <si>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</si>
  <si>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</si>
  <si>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</si>
  <si>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</si>
  <si>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</si>
  <si>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</si>
  <si>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</si>
  <si>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</si>
  <si>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</si>
  <si>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</si>
  <si>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</si>
  <si>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</si>
  <si>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</si>
  <si>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</si>
  <si>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</si>
  <si>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</si>
  <si>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</si>
  <si>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</si>
  <si>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</si>
  <si>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</si>
  <si>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</si>
  <si>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</si>
  <si>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</si>
  <si>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</si>
  <si>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</si>
  <si>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</si>
  <si>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</si>
  <si>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</si>
  <si>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</si>
  <si>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</si>
  <si>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</si>
  <si>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</si>
  <si>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</si>
  <si>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</si>
  <si>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</si>
  <si>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</si>
  <si>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</si>
  <si>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</si>
  <si>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</si>
  <si>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</si>
  <si>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</si>
  <si>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</si>
  <si>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</si>
  <si>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</si>
  <si>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</si>
  <si>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</si>
  <si>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</si>
  <si>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</si>
  <si>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</si>
  <si>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</si>
  <si>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</si>
  <si>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</si>
  <si>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</si>
  <si>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</si>
  <si>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</si>
  <si>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</si>
  <si>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</si>
  <si>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</si>
  <si>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</si>
  <si>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</si>
  <si>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</si>
  <si>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</si>
  <si>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</si>
  <si>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</si>
  <si>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</si>
  <si>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</si>
  <si>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</si>
  <si>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</si>
  <si>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</si>
  <si>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</si>
  <si>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</si>
  <si>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</si>
  <si>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</si>
  <si>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</si>
  <si>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</si>
  <si>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</si>
  <si>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</si>
  <si>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</si>
  <si>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</si>
  <si>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</si>
  <si>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</si>
  <si>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</si>
  <si>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</si>
  <si>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</si>
  <si>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</si>
  <si>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</si>
  <si>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</si>
  <si>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</si>
  <si>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</si>
  <si>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</si>
  <si>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</si>
  <si>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</si>
  <si>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</si>
  <si>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</si>
  <si>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</si>
  <si>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</si>
  <si>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</si>
  <si>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</si>
  <si>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</si>
  <si>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</si>
  <si>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</si>
  <si>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</si>
  <si>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</si>
  <si>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</si>
  <si>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</si>
  <si>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</si>
  <si>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</si>
  <si>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</si>
  <si>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</si>
  <si>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</si>
  <si>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</si>
  <si>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</si>
  <si>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</si>
  <si>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</si>
  <si>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</si>
  <si>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</si>
  <si>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</si>
  <si>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</si>
  <si>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</si>
  <si>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</si>
  <si>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</si>
  <si>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</si>
  <si>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</si>
  <si>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</si>
  <si>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</si>
  <si>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</si>
  <si>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</si>
  <si>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</si>
  <si>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</si>
  <si>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</si>
  <si>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</si>
  <si>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</si>
  <si>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</si>
  <si>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</si>
  <si>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</si>
  <si>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</si>
  <si>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</si>
  <si>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</si>
  <si>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</si>
  <si>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</si>
  <si>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</si>
  <si>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</si>
  <si>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</si>
  <si>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</si>
  <si>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</si>
  <si>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</si>
  <si>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</si>
  <si>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</si>
  <si>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</si>
  <si>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</si>
  <si>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</si>
  <si>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</si>
  <si>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</si>
  <si>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</si>
  <si>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</si>
  <si>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</si>
  <si>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</si>
  <si>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</si>
  <si>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</si>
  <si>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</si>
  <si>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</si>
  <si>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</si>
  <si>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</si>
  <si>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</si>
  <si>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</si>
  <si>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</si>
  <si>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</si>
  <si>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</si>
  <si>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</si>
  <si>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</si>
  <si>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</si>
  <si>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</si>
  <si>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</si>
  <si>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</si>
  <si>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</si>
  <si>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</si>
  <si>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</si>
  <si>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</si>
  <si>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</si>
  <si>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</si>
  <si>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</si>
  <si>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</si>
  <si>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</si>
  <si>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</si>
  <si>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</si>
  <si>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</si>
  <si>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</si>
  <si>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</si>
  <si>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</si>
  <si>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</si>
  <si>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</si>
  <si>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</si>
  <si>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</si>
  <si>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</si>
  <si>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</si>
  <si>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</si>
  <si>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</si>
  <si>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</si>
  <si>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</si>
  <si>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</si>
  <si>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</si>
  <si>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</si>
  <si>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</si>
  <si>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</si>
  <si>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</si>
  <si>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</si>
  <si>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</si>
  <si>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</si>
  <si>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</si>
  <si>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</si>
  <si>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</si>
  <si>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</si>
  <si>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</si>
  <si>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</si>
  <si>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</si>
  <si>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</si>
  <si>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</si>
  <si>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</si>
  <si>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</si>
  <si>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</si>
  <si>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</si>
  <si>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</si>
  <si>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</si>
  <si>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</si>
  <si>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</si>
  <si>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</si>
  <si>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</si>
  <si>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</si>
  <si>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</si>
  <si>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</si>
  <si>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</si>
  <si>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</si>
  <si>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</si>
  <si>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</si>
  <si>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</si>
  <si>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</si>
  <si>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</si>
  <si>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</si>
  <si>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</si>
  <si>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</si>
  <si>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</si>
  <si>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</si>
  <si>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</si>
  <si>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</si>
  <si>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</si>
  <si>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</si>
  <si>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</si>
  <si>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</si>
  <si>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</si>
  <si>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</si>
  <si>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</si>
  <si>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</si>
  <si>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</si>
  <si>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</si>
  <si>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</si>
  <si>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</si>
  <si>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</si>
  <si>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</si>
  <si>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</si>
  <si>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</si>
  <si>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</si>
  <si>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</si>
  <si>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</si>
  <si>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</si>
  <si>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</si>
  <si>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</si>
  <si>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</si>
  <si>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</si>
  <si>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</si>
  <si>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</si>
  <si>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</si>
  <si>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</si>
  <si>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</si>
  <si>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</si>
  <si>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</si>
  <si>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</si>
  <si>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</si>
  <si>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</si>
  <si>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</si>
  <si>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</si>
  <si>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</si>
  <si>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</si>
  <si>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</si>
  <si>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</si>
  <si>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</si>
  <si>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</si>
  <si>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</si>
  <si>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</si>
  <si>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</si>
  <si>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</si>
  <si>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</si>
  <si>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</si>
  <si>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</si>
  <si>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</si>
  <si>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</si>
  <si>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</si>
  <si>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</si>
  <si>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</si>
  <si>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</si>
  <si>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</si>
  <si>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</si>
  <si>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</si>
  <si>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</si>
  <si>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</si>
  <si>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</si>
  <si>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</si>
  <si>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</si>
  <si>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</si>
  <si>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</si>
  <si>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</si>
  <si>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</si>
  <si>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</si>
  <si>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</si>
  <si>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</si>
  <si>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</si>
  <si>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</si>
  <si>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</si>
  <si>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</si>
  <si>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</si>
  <si>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</si>
  <si>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</si>
  <si>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</si>
  <si>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</si>
  <si>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</si>
  <si>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</si>
  <si>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</si>
  <si>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</si>
  <si>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</si>
  <si>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</si>
  <si>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</si>
  <si>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</si>
  <si>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</si>
  <si>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</si>
  <si>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</si>
  <si>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</si>
  <si>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</si>
  <si>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</si>
  <si>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</si>
  <si>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</si>
  <si>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</si>
  <si>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</si>
  <si>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</si>
  <si>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</si>
  <si>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</si>
  <si>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</si>
  <si>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</si>
  <si>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</si>
  <si>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</si>
  <si>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</si>
  <si>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</si>
  <si>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</si>
  <si>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</si>
  <si>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</si>
  <si>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</si>
  <si>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</si>
  <si>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</si>
  <si>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</si>
  <si>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</si>
  <si>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</si>
  <si>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</si>
  <si>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</si>
  <si>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</si>
  <si>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</si>
  <si>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</si>
  <si>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</si>
  <si>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</si>
  <si>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</si>
  <si>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</si>
  <si>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</si>
  <si>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</si>
  <si>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</si>
  <si>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</si>
  <si>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</si>
  <si>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</si>
  <si>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</si>
  <si>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</si>
  <si>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</si>
  <si>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</si>
  <si>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</si>
  <si>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</si>
  <si>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</si>
  <si>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</si>
  <si>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</si>
  <si>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</si>
  <si>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</si>
  <si>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</si>
  <si>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</si>
  <si>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</si>
  <si>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</si>
  <si>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</si>
  <si>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</si>
  <si>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</si>
  <si>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</si>
  <si>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</si>
  <si>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</si>
  <si>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</si>
  <si>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</si>
  <si>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</si>
  <si>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</si>
  <si>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</si>
  <si>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</si>
  <si>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</si>
  <si>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</si>
  <si>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</si>
  <si>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</si>
  <si>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</si>
  <si>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</si>
  <si>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</si>
  <si>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</si>
  <si>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</si>
  <si>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</si>
  <si>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</si>
  <si>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</si>
  <si>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</si>
  <si>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</si>
  <si>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</si>
  <si>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</si>
  <si>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</si>
  <si>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</si>
  <si>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</si>
  <si>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</si>
  <si>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</si>
  <si>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</si>
  <si>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</si>
  <si>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</si>
  <si>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</si>
  <si>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</si>
  <si>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</si>
  <si>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</si>
  <si>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</si>
  <si>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</si>
  <si>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</si>
  <si>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</si>
  <si>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</si>
  <si>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</si>
  <si>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</si>
  <si>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</si>
  <si>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</si>
  <si>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</si>
  <si>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</si>
  <si>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</si>
  <si>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</si>
  <si>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</si>
  <si>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</si>
  <si>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</si>
  <si>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</si>
  <si>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</si>
  <si>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</si>
  <si>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</si>
  <si>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</si>
  <si>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</si>
  <si>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</si>
  <si>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</si>
  <si>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</si>
  <si>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</si>
  <si>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</si>
  <si>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</si>
  <si>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</si>
  <si>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</si>
  <si>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</si>
  <si>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</si>
  <si>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</si>
  <si>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</si>
  <si>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</si>
  <si>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</si>
  <si>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</si>
  <si>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</si>
  <si>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</si>
  <si>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</si>
  <si>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</si>
  <si>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</si>
  <si>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</si>
  <si>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</si>
  <si>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</si>
  <si>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</si>
  <si>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</si>
  <si>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</si>
  <si>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</si>
  <si>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</si>
  <si>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</si>
  <si>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</si>
  <si>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</si>
  <si>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</si>
  <si>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</si>
  <si>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</si>
  <si>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</si>
  <si>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</si>
  <si>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</si>
  <si>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</si>
  <si>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</si>
  <si>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</si>
  <si>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</si>
  <si>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</si>
  <si>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</si>
  <si>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</si>
  <si>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</si>
  <si>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</si>
  <si>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</si>
  <si>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</si>
  <si>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</si>
  <si>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</si>
  <si>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</si>
  <si>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</si>
  <si>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</si>
  <si>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</si>
  <si>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</si>
  <si>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</si>
  <si>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</si>
  <si>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</si>
  <si>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</si>
  <si>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</si>
  <si>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</si>
  <si>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</si>
  <si>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</si>
  <si>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</si>
  <si>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</si>
  <si>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</si>
  <si>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</si>
  <si>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</si>
  <si>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</si>
  <si>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</si>
  <si>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</si>
  <si>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</si>
  <si>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</si>
  <si>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</si>
  <si>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</si>
  <si>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</si>
  <si>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</si>
  <si>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</si>
  <si>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</si>
  <si>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</si>
  <si>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</si>
  <si>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</si>
  <si>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</si>
  <si>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</si>
  <si>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</si>
  <si>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</si>
  <si>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</si>
  <si>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</si>
  <si>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</si>
  <si>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</si>
  <si>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</si>
  <si>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</si>
  <si>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</si>
  <si>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</si>
  <si>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</si>
  <si>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</si>
  <si>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</si>
  <si>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</si>
  <si>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</si>
  <si>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</si>
  <si>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</si>
  <si>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</si>
  <si>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</si>
  <si>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</si>
  <si>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</si>
  <si>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</si>
  <si>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</si>
  <si>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</si>
  <si>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</si>
  <si>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</si>
  <si>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</si>
  <si>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</si>
  <si>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</si>
  <si>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</si>
  <si>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</si>
  <si>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</si>
  <si>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</si>
  <si>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</si>
  <si>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</si>
  <si>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</si>
  <si>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</si>
  <si>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</si>
  <si>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</si>
  <si>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</si>
  <si>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</si>
  <si>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</si>
  <si>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</si>
  <si>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</si>
  <si>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</si>
  <si>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</si>
  <si>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</si>
  <si>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</si>
  <si>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</si>
  <si>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</si>
  <si>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</si>
  <si>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</si>
  <si>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</si>
  <si>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</si>
  <si>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</si>
  <si>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</si>
  <si>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</si>
  <si>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</si>
  <si>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</si>
  <si>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</si>
  <si>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</si>
  <si>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</si>
  <si>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</si>
  <si>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</si>
  <si>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</si>
  <si>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</si>
  <si>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</si>
  <si>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</si>
  <si>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</si>
  <si>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</si>
  <si>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</si>
  <si>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</si>
  <si>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</si>
  <si>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</si>
  <si>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</si>
  <si>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</si>
  <si>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</si>
  <si>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</si>
  <si>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</si>
  <si>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</si>
  <si>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</si>
  <si>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</si>
  <si>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</si>
  <si>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</si>
  <si>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</si>
  <si>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</si>
  <si>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</si>
  <si>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</si>
  <si>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</si>
  <si>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</si>
  <si>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</si>
  <si>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</si>
  <si>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</si>
  <si>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</si>
  <si>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</si>
  <si>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</si>
  <si>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</si>
  <si>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</si>
  <si>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</si>
  <si>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</si>
  <si>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</si>
  <si>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</si>
  <si>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</si>
  <si>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</si>
  <si>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</si>
  <si>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</si>
  <si>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</si>
  <si>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</si>
  <si>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</si>
  <si>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</si>
  <si>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</si>
  <si>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</si>
  <si>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</si>
  <si>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</si>
  <si>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</si>
  <si>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</si>
  <si>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</si>
  <si>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</si>
  <si>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</si>
  <si>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</si>
  <si>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</si>
  <si>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</si>
  <si>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</si>
  <si>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</si>
  <si>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</si>
  <si>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</si>
  <si>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</si>
  <si>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</si>
  <si>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</si>
  <si>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</si>
  <si>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</si>
  <si>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</si>
  <si>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</si>
  <si>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</si>
  <si>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</si>
  <si>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</si>
  <si>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</si>
  <si>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</si>
  <si>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</si>
  <si>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</si>
  <si>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</si>
  <si>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</si>
  <si>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</si>
  <si>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</si>
  <si>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</si>
  <si>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</si>
  <si>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</si>
  <si>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</si>
  <si>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</si>
  <si>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</si>
  <si>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</si>
  <si>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</si>
  <si>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</si>
  <si>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</si>
  <si>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</si>
  <si>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</si>
  <si>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</si>
  <si>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</si>
  <si>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</si>
  <si>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</si>
  <si>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</si>
  <si>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</si>
  <si>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</si>
  <si>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</si>
  <si>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</si>
  <si>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</si>
  <si>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</si>
  <si>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</si>
  <si>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</si>
  <si>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</si>
  <si>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</si>
  <si>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</si>
  <si>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</si>
  <si>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</si>
  <si>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</si>
  <si>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</si>
  <si>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</si>
  <si>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</si>
  <si>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</si>
  <si>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</si>
  <si>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</si>
  <si>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</si>
  <si>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</si>
  <si>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</si>
  <si>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</si>
  <si>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</si>
  <si>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</si>
  <si>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</si>
  <si>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</si>
  <si>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</si>
  <si>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</si>
  <si>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</si>
  <si>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</si>
  <si>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</si>
  <si>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</si>
  <si>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</si>
  <si>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</si>
  <si>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</si>
  <si>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</si>
  <si>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</si>
  <si>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</si>
  <si>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</si>
  <si>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</si>
  <si>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</si>
  <si>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</si>
  <si>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</si>
  <si>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</si>
  <si>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</si>
  <si>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</si>
  <si>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</si>
  <si>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</si>
  <si>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</si>
  <si>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</si>
  <si>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</si>
  <si>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</si>
  <si>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</si>
  <si>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</si>
  <si>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</si>
  <si>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</si>
  <si>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</si>
  <si>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</si>
  <si>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</si>
  <si>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</si>
  <si>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</si>
  <si>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</si>
  <si>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</si>
  <si>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</si>
  <si>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</si>
  <si>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</si>
  <si>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</si>
  <si>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</si>
  <si>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</si>
  <si>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</si>
  <si>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</si>
  <si>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</si>
  <si>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</si>
  <si>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</si>
  <si>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</si>
  <si>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</si>
  <si>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</si>
  <si>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</si>
  <si>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</si>
  <si>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</si>
  <si>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</si>
  <si>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</si>
  <si>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</si>
  <si>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</si>
  <si>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</si>
  <si>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</si>
  <si>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</si>
  <si>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</si>
  <si>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</si>
  <si>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</si>
  <si>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</si>
  <si>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</si>
  <si>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</si>
  <si>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</si>
  <si>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</si>
  <si>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</si>
  <si>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</si>
  <si>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</si>
  <si>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</si>
  <si>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</si>
  <si>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</si>
  <si>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</si>
  <si>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</si>
  <si>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</si>
  <si>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</si>
  <si>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</si>
  <si>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</si>
  <si>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</si>
  <si>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</si>
  <si>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</si>
  <si>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</si>
  <si>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</si>
  <si>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</si>
  <si>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</si>
  <si>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</si>
  <si>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</si>
  <si>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</si>
  <si>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</si>
  <si>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</si>
  <si>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</si>
  <si>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</si>
  <si>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</si>
  <si>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</si>
  <si>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</si>
  <si>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</si>
  <si>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</si>
  <si>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</si>
  <si>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</si>
  <si>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</si>
  <si>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</si>
  <si>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</si>
  <si>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</si>
  <si>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</si>
  <si>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</si>
  <si>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</si>
  <si>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</si>
  <si>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</si>
  <si>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</si>
  <si>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</si>
  <si>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</si>
  <si>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</si>
  <si>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</si>
  <si>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</si>
  <si>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</si>
  <si>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</si>
  <si>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</si>
  <si>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</si>
  <si>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</si>
  <si>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</si>
  <si>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</si>
  <si>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</si>
  <si>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</si>
  <si>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</si>
  <si>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</si>
  <si>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</si>
  <si>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</si>
  <si>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</si>
  <si>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</si>
  <si>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</si>
  <si>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</si>
  <si>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</si>
  <si>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</si>
  <si>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</si>
  <si>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</si>
  <si>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</si>
  <si>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</si>
  <si>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</si>
  <si>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</si>
  <si>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</si>
  <si>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</si>
  <si>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</si>
  <si>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</si>
  <si>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</si>
  <si>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</si>
  <si>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</si>
  <si>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</si>
  <si>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</si>
  <si>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</si>
  <si>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</si>
  <si>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</si>
  <si>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</si>
  <si>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</si>
  <si>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</si>
  <si>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</si>
  <si>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</si>
  <si>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</si>
  <si>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</si>
  <si>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</si>
  <si>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</si>
  <si>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</si>
  <si>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</si>
  <si>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</si>
  <si>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</si>
  <si>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</si>
  <si>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</si>
  <si>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</si>
  <si>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</si>
  <si>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</si>
  <si>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</si>
  <si>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</si>
  <si>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</si>
  <si>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</si>
  <si>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</si>
  <si>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</si>
  <si>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</si>
  <si>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</si>
  <si>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</si>
  <si>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</si>
  <si>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</si>
  <si>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</si>
  <si>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</si>
  <si>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</si>
  <si>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</si>
  <si>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</si>
  <si>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</si>
  <si>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</si>
  <si>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</si>
  <si>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</si>
  <si>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</si>
  <si>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</si>
  <si>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</si>
  <si>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</si>
  <si>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</si>
  <si>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</si>
  <si>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</si>
  <si>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</si>
  <si>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</si>
  <si>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</si>
  <si>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</si>
  <si>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</si>
  <si>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</si>
  <si>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</si>
  <si>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</si>
  <si>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</si>
  <si>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</si>
  <si>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</si>
  <si>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</si>
  <si>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</si>
  <si>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</si>
  <si>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</si>
  <si>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</si>
  <si>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</si>
  <si>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</si>
  <si>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</si>
  <si>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</si>
  <si>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</si>
  <si>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</si>
  <si>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</si>
  <si>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</si>
  <si>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</si>
  <si>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</si>
  <si>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</si>
  <si>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</si>
  <si>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</si>
  <si>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</si>
  <si>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</si>
  <si>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</si>
  <si>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</si>
  <si>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</si>
  <si>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</si>
  <si>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</si>
  <si>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</si>
  <si>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</si>
  <si>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</si>
  <si>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</si>
  <si>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</si>
  <si>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</si>
  <si>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</si>
  <si>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</si>
  <si>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</si>
  <si>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</si>
  <si>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</si>
  <si>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</si>
  <si>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</si>
  <si>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</si>
  <si>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</si>
  <si>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</si>
  <si>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</si>
  <si>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</si>
  <si>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</si>
  <si>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</si>
  <si>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</si>
  <si>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</si>
  <si>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</si>
  <si>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</si>
  <si>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</si>
  <si>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</si>
  <si>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</si>
  <si>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</si>
  <si>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</si>
  <si>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</si>
  <si>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</si>
  <si>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</si>
  <si>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</si>
  <si>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</si>
  <si>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</si>
  <si>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</si>
  <si>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</si>
  <si>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</si>
  <si>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</si>
  <si>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</si>
  <si>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</si>
  <si>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</si>
  <si>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</si>
  <si>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</si>
  <si>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</si>
  <si>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</si>
  <si>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</si>
  <si>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</si>
  <si>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</si>
  <si>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</si>
  <si>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</si>
  <si>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</si>
  <si>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</si>
  <si>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</si>
  <si>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</si>
  <si>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</si>
  <si>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</si>
  <si>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</si>
  <si>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</si>
  <si>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</si>
  <si>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</si>
  <si>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</si>
  <si>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</si>
  <si>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</si>
  <si>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</si>
  <si>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</si>
  <si>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</si>
  <si>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</si>
  <si>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</si>
  <si>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</si>
  <si>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</si>
  <si>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</si>
  <si>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</si>
  <si>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</si>
  <si>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</si>
  <si>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</si>
  <si>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</si>
  <si>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</si>
  <si>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</si>
  <si>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</si>
  <si>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</si>
  <si>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</si>
  <si>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</si>
  <si>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</si>
  <si>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</si>
  <si>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</si>
  <si>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</si>
  <si>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</si>
  <si>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</si>
  <si>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</si>
  <si>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</si>
  <si>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</si>
  <si>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</si>
  <si>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</si>
  <si>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</si>
  <si>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</si>
  <si>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</si>
  <si>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</si>
  <si>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</si>
  <si>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</si>
  <si>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</si>
  <si>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</si>
  <si>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</si>
  <si>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</si>
  <si>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</si>
  <si>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</si>
  <si>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</si>
  <si>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</si>
  <si>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</si>
  <si>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</si>
  <si>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</si>
  <si>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</si>
  <si>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</si>
  <si>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</si>
  <si>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</si>
  <si>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</si>
  <si>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</si>
  <si>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</si>
  <si>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</si>
  <si>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</si>
  <si>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</si>
  <si>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</si>
  <si>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</si>
  <si>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</si>
  <si>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</si>
  <si>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</si>
  <si>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</si>
  <si>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</si>
  <si>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</si>
  <si>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</si>
  <si>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</si>
  <si>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</si>
  <si>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</si>
  <si>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</si>
  <si>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</si>
  <si>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</si>
  <si>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</si>
  <si>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</si>
  <si>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</si>
  <si>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</si>
  <si>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</si>
  <si>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</si>
  <si>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</si>
  <si>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</si>
  <si>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</si>
  <si>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</si>
  <si>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</si>
  <si>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</si>
  <si>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</si>
  <si>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</si>
  <si>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</si>
  <si>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</si>
  <si>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</si>
  <si>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</si>
  <si>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</si>
  <si>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</si>
  <si>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</si>
  <si>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</si>
  <si>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</si>
  <si>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</si>
  <si>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</si>
  <si>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</si>
  <si>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</si>
  <si>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</si>
  <si>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</si>
  <si>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</si>
  <si>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</si>
  <si>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</si>
  <si>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</si>
  <si>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</si>
  <si>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</si>
  <si>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</si>
  <si>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</si>
  <si>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</si>
  <si>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</si>
  <si>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</si>
  <si>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</si>
  <si>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</si>
  <si>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</si>
  <si>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</si>
  <si>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</si>
  <si>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</si>
  <si>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</si>
  <si>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</si>
  <si>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</si>
  <si>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</si>
  <si>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</si>
  <si>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</si>
  <si>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</si>
  <si>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</si>
  <si>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</si>
  <si>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</si>
  <si>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</si>
  <si>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</si>
  <si>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</si>
  <si>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</si>
  <si>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</si>
  <si>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</si>
  <si>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</si>
  <si>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</si>
  <si>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</si>
  <si>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</si>
  <si>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</si>
  <si>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</si>
  <si>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</si>
  <si>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</si>
  <si>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</si>
  <si>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</si>
  <si>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</si>
  <si>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</si>
  <si>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</si>
  <si>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</si>
  <si>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</si>
  <si>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</si>
  <si>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</si>
  <si>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</si>
  <si>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</si>
  <si>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</si>
  <si>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</si>
  <si>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</si>
  <si>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</si>
  <si>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</si>
  <si>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</si>
  <si>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</si>
  <si>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</si>
  <si>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</si>
  <si>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</si>
  <si>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</si>
  <si>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</si>
  <si>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</si>
  <si>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</si>
  <si>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</si>
  <si>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</si>
  <si>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</si>
  <si>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</si>
  <si>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</si>
  <si>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</si>
  <si>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</si>
  <si>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</si>
  <si>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</si>
  <si>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</si>
  <si>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</si>
  <si>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</si>
  <si>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</si>
  <si>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</si>
  <si>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</si>
  <si>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</si>
  <si>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</si>
  <si>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</si>
  <si>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</si>
  <si>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</si>
  <si>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</si>
  <si>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</si>
  <si>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</si>
  <si>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</si>
  <si>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</si>
  <si>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</si>
  <si>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</si>
  <si>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</si>
  <si>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</si>
  <si>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</si>
  <si>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</si>
  <si>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</si>
  <si>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</si>
  <si>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</si>
  <si>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</si>
  <si>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</si>
  <si>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</si>
  <si>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</si>
  <si>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</si>
  <si>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</si>
  <si>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</si>
  <si>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</si>
  <si>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</si>
  <si>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</si>
  <si>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</si>
  <si>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</si>
  <si>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</si>
  <si>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</si>
  <si>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</si>
  <si>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</si>
  <si>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</si>
  <si>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</si>
  <si>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</si>
  <si>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</si>
  <si>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</si>
  <si>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</si>
  <si>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</si>
  <si>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</si>
  <si>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</si>
  <si>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</si>
  <si>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</si>
  <si>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</si>
  <si>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</si>
  <si>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</si>
  <si>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</si>
  <si>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</si>
  <si>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</si>
  <si>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</si>
  <si>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</si>
  <si>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</si>
  <si>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</si>
  <si>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</si>
  <si>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</si>
  <si>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</si>
  <si>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</si>
  <si>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</si>
  <si>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</si>
  <si>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</si>
  <si>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</si>
  <si>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</si>
  <si>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</si>
  <si>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</si>
  <si>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</si>
  <si>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</si>
  <si>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</si>
  <si>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</si>
  <si>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</si>
  <si>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</si>
  <si>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</si>
  <si>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</si>
  <si>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</si>
  <si>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</si>
  <si>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</si>
  <si>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</si>
  <si>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</si>
  <si>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</si>
  <si>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</si>
  <si>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</si>
  <si>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</si>
  <si>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</si>
  <si>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</si>
  <si>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</si>
  <si>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</si>
  <si>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</si>
  <si>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</si>
  <si>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</si>
  <si>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</si>
  <si>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</si>
  <si>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</si>
  <si>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</si>
  <si>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</si>
  <si>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</si>
  <si>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</si>
  <si>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</si>
  <si>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</si>
  <si>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</si>
  <si>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</si>
  <si>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</si>
  <si>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</si>
  <si>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</si>
  <si>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</si>
  <si>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</si>
  <si>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</si>
  <si>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</si>
  <si>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</si>
  <si>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</si>
  <si>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</si>
  <si>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</si>
  <si>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</si>
  <si>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</si>
  <si>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</si>
  <si>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</si>
  <si>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</si>
  <si>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</si>
  <si>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</si>
  <si>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</si>
  <si>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</si>
  <si>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</si>
  <si>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</si>
  <si>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</si>
  <si>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</si>
  <si>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</si>
  <si>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</si>
  <si>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</si>
  <si>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</si>
  <si>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</si>
  <si>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</si>
  <si>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</si>
  <si>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</si>
  <si>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</si>
  <si>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</si>
  <si>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</si>
  <si>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</si>
  <si>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</si>
  <si>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</si>
  <si>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</si>
  <si>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</si>
  <si>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</si>
  <si>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</si>
  <si>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</si>
  <si>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</si>
  <si>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</si>
  <si>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</si>
  <si>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</si>
  <si>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</si>
  <si>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</si>
  <si>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</si>
  <si>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</si>
  <si>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</si>
  <si>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</si>
  <si>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</si>
  <si>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</si>
  <si>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</si>
  <si>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</si>
  <si>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</si>
  <si>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</si>
  <si>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</si>
  <si>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</si>
  <si>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</si>
  <si>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</si>
  <si>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</si>
  <si>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</si>
  <si>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</si>
  <si>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</si>
  <si>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</si>
  <si>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</si>
  <si>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</si>
  <si>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</si>
  <si>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</si>
  <si>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</si>
  <si>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</si>
  <si>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</si>
  <si>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</si>
  <si>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</si>
  <si>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</si>
  <si>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</si>
  <si>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</si>
  <si>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</si>
  <si>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</si>
  <si>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</si>
  <si>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</si>
  <si>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</si>
  <si>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</si>
  <si>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</si>
  <si>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</si>
  <si>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</si>
  <si>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</si>
  <si>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</si>
  <si>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</si>
  <si>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</si>
  <si>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</si>
  <si>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</si>
  <si>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</si>
  <si>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</si>
  <si>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</si>
  <si>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</si>
  <si>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</si>
  <si>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</si>
  <si>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</si>
  <si>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</si>
  <si>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</si>
  <si>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</si>
  <si>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</si>
  <si>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</si>
  <si>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</si>
  <si>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</si>
  <si>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</si>
  <si>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</si>
  <si>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</si>
  <si>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</si>
  <si>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</si>
  <si>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</si>
  <si>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</si>
  <si>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</si>
  <si>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</si>
  <si>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</si>
  <si>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</si>
  <si>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</si>
  <si>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</si>
  <si>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</si>
  <si>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</si>
  <si>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</si>
  <si>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</si>
  <si>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</si>
  <si>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</si>
  <si>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</si>
  <si>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</si>
  <si>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</si>
  <si>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</si>
  <si>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</si>
  <si>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</si>
  <si>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</si>
  <si>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</si>
  <si>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</si>
  <si>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</si>
  <si>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</si>
  <si>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</si>
  <si>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</si>
  <si>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</si>
  <si>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</si>
  <si>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</si>
  <si>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</si>
  <si>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</si>
  <si>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</si>
  <si>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</si>
  <si>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</si>
  <si>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</si>
  <si>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</si>
  <si>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</si>
  <si>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</si>
  <si>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</si>
  <si>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</si>
  <si>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</si>
  <si>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</si>
  <si>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</si>
  <si>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</si>
  <si>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</si>
  <si>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</si>
  <si>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</si>
  <si>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</si>
  <si>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</si>
  <si>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</si>
  <si>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</si>
  <si>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</si>
  <si>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</si>
  <si>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</si>
  <si>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</si>
  <si>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</si>
  <si>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</si>
  <si>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</si>
  <si>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</si>
  <si>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</si>
  <si>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id</t>
  </si>
  <si>
    <t>Count of outcome</t>
  </si>
  <si>
    <t>Column1</t>
  </si>
  <si>
    <t>Date Created</t>
  </si>
  <si>
    <t>(blank)</t>
  </si>
  <si>
    <t>&lt;1/9/2010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</si>
  <si>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</si>
  <si>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</si>
  <si>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</si>
  <si>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</si>
  <si>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</si>
  <si>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</si>
  <si>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</si>
  <si>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</si>
  <si>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</si>
  <si>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</si>
  <si>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</si>
  <si>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</si>
  <si>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Created)</t>
  </si>
  <si>
    <t>Goal</t>
  </si>
  <si>
    <t>Number Sucessful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</si>
  <si>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</si>
  <si>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</si>
  <si>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</si>
  <si>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</si>
  <si>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</si>
  <si>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</si>
  <si>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</si>
  <si>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</si>
  <si>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</si>
  <si>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</si>
  <si>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</si>
  <si>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</si>
  <si>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</si>
  <si>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</si>
  <si>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</si>
  <si>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</si>
  <si>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</si>
  <si>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</si>
  <si>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Minimum Successful</t>
  </si>
  <si>
    <t>Mean Successful</t>
  </si>
  <si>
    <t>Median Successful</t>
  </si>
  <si>
    <t>Maximum Sucessful</t>
  </si>
  <si>
    <t>Varance Successful</t>
  </si>
  <si>
    <t>Mean Failed</t>
  </si>
  <si>
    <t>Median  Failed</t>
  </si>
  <si>
    <t>Minimum  Failed</t>
  </si>
  <si>
    <t>Maximum  Failed</t>
  </si>
  <si>
    <t>Varance  Failed</t>
  </si>
  <si>
    <t>Standard Deviation Sucessful</t>
  </si>
  <si>
    <t>Standard Deviation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</si>
</sst>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6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0" fillId="33" borderId="0" xfId="0" applyFill="1"/>
    <xf numFmtId="0" fontId="0" fillId="0" borderId="11" xfId="0" applyBorder="1"/>
    <xf numFmtId="0" fontId="16" fillId="0" borderId="10" xfId="0" applyFont="1" applyBorder="1" applyAlignment="1">
      <alignment horizontal="center"/>
    </xf>
    <xf numFmtId="0" fontId="0" fillId="33" borderId="11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1.xlsx]Stacked!PivotTable1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Per Sub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C-4D5D-B8D8-436298A2802F}"/>
            </c:ext>
          </c:extLst>
        </c:ser>
        <c:ser>
          <c:idx val="1"/>
          <c:order val="1"/>
          <c:tx>
            <c:strRef>
              <c:f>Stacked!$C$4:$C$5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C-4D5D-B8D8-436298A2802F}"/>
            </c:ext>
          </c:extLst>
        </c:ser>
        <c:ser>
          <c:idx val="2"/>
          <c:order val="2"/>
          <c:tx>
            <c:strRef>
              <c:f>Stacked!$D$4:$D$5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C-4D5D-B8D8-436298A2802F}"/>
            </c:ext>
          </c:extLst>
        </c:ser>
        <c:ser>
          <c:idx val="3"/>
          <c:order val="3"/>
          <c:tx>
            <c:strRef>
              <c:f>Stacked!$E$4:$E$5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Stacked!$A$6:$A$30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C-4D5D-B8D8-436298A2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282064"/>
        <c:axId val="464283024"/>
      </c:barChart>
      <c:catAx>
        <c:axId val="4642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83024"/>
        <c:crosses val="autoZero"/>
        <c:auto val="1"/>
        <c:lblAlgn val="ctr"/>
        <c:lblOffset val="100"/>
        <c:noMultiLvlLbl val="0"/>
      </c:catAx>
      <c:valAx>
        <c:axId val="4642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 Per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1.xlsx]Stacked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Per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2'!$B$5:$B$6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2'!$A$7:$A$16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2'!$B$7:$B$16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B-4E95-8170-4552A1C52894}"/>
            </c:ext>
          </c:extLst>
        </c:ser>
        <c:ser>
          <c:idx val="1"/>
          <c:order val="1"/>
          <c:tx>
            <c:strRef>
              <c:f>'Stacked 2'!$C$5:$C$6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2'!$A$7:$A$16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2'!$C$7:$C$16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4E95-8170-4552A1C52894}"/>
            </c:ext>
          </c:extLst>
        </c:ser>
        <c:ser>
          <c:idx val="2"/>
          <c:order val="2"/>
          <c:tx>
            <c:strRef>
              <c:f>'Stacked 2'!$D$5:$D$6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2'!$A$7:$A$16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2'!$D$7:$D$16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B-4E95-8170-4552A1C52894}"/>
            </c:ext>
          </c:extLst>
        </c:ser>
        <c:ser>
          <c:idx val="3"/>
          <c:order val="3"/>
          <c:tx>
            <c:strRef>
              <c:f>'Stacked 2'!$E$5:$E$6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2'!$A$7:$A$16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2'!$E$7:$E$16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B-4E95-8170-4552A1C5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809584"/>
        <c:axId val="421811504"/>
      </c:barChart>
      <c:catAx>
        <c:axId val="42180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1504"/>
        <c:crosses val="autoZero"/>
        <c:auto val="1"/>
        <c:lblAlgn val="ctr"/>
        <c:lblOffset val="100"/>
        <c:noMultiLvlLbl val="0"/>
      </c:catAx>
      <c:valAx>
        <c:axId val="4218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1.xlsx]Line!PivotTable11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</a:t>
            </a:r>
            <a:r>
              <a:rPr lang="en-US" baseline="0"/>
              <a:t>come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Line!$A$6:$A$19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Line!$B$6:$B$19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D-4209-AF0B-FEBC5F56FE4A}"/>
            </c:ext>
          </c:extLst>
        </c:ser>
        <c:ser>
          <c:idx val="1"/>
          <c:order val="1"/>
          <c:tx>
            <c:strRef>
              <c:f>Line!$C$4:$C$5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Line!$A$6:$A$19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Line!$C$6:$C$19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D-4209-AF0B-FEBC5F56FE4A}"/>
            </c:ext>
          </c:extLst>
        </c:ser>
        <c:ser>
          <c:idx val="2"/>
          <c:order val="2"/>
          <c:tx>
            <c:strRef>
              <c:f>Line!$D$4:$D$5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Line!$A$6:$A$19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Line!$D$6:$D$19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D-4209-AF0B-FEBC5F56FE4A}"/>
            </c:ext>
          </c:extLst>
        </c:ser>
        <c:ser>
          <c:idx val="3"/>
          <c:order val="3"/>
          <c:tx>
            <c:strRef>
              <c:f>Line!$E$4:$E$5</c:f>
              <c:strCache>
                <c:ptCount val="1"/>
                <c:pt idx="0">
                  <c:v>(blank)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Line!$A$6:$A$19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Line!$E$6:$E$19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D-4209-AF0B-FEBC5F56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371792"/>
        <c:axId val="1470372272"/>
      </c:lineChart>
      <c:catAx>
        <c:axId val="147037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		months </a:t>
                </a:r>
              </a:p>
            </c:rich>
          </c:tx>
          <c:layout>
            <c:manualLayout>
              <c:xMode val="edge"/>
              <c:yMode val="edge"/>
              <c:x val="0.18582926677912878"/>
              <c:y val="0.8500751288152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72272"/>
        <c:crosses val="autoZero"/>
        <c:auto val="1"/>
        <c:lblAlgn val="ctr"/>
        <c:lblOffset val="100"/>
        <c:noMultiLvlLbl val="0"/>
      </c:catAx>
      <c:valAx>
        <c:axId val="14703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8-44FB-AEDD-1AA4DC2D771C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D8-44FB-AEDD-1AA4DC2D771C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D8-44FB-AEDD-1AA4DC2D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75616"/>
        <c:axId val="473677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D8-44FB-AEDD-1AA4DC2D77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D8-44FB-AEDD-1AA4DC2D77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D8-44FB-AEDD-1AA4DC2D77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D8-44FB-AEDD-1AA4DC2D771C}"/>
                  </c:ext>
                </c:extLst>
              </c15:ser>
            </c15:filteredLineSeries>
          </c:ext>
        </c:extLst>
      </c:lineChart>
      <c:catAx>
        <c:axId val="473675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  <a:r>
                  <a:rPr lang="en-US" baseline="0"/>
                  <a:t> Based on Goal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525462174290322"/>
              <c:y val="0.90367454068241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7056"/>
        <c:crosses val="autoZero"/>
        <c:auto val="1"/>
        <c:lblAlgn val="ctr"/>
        <c:lblOffset val="100"/>
        <c:noMultiLvlLbl val="0"/>
      </c:catAx>
      <c:valAx>
        <c:axId val="47367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Percentage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</cx:v>
        </cx:txData>
      </cx:tx>
      <cx:spPr>
        <a:solidFill>
          <a:schemeClr val="tx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00B050"/>
              </a:solidFill>
            </a:defRPr>
          </a:pPr>
          <a:r>
            <a:rPr lang="en-US" sz="1400" b="0" i="0" u="none" strike="noStrike" baseline="0">
              <a:solidFill>
                <a:srgbClr val="00B050"/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B50FA6A6-A0C9-4444-9106-8364A6D896CD}">
          <cx:spPr>
            <a:solidFill>
              <a:srgbClr val="00B050"/>
            </a:solidFill>
            <a:ln>
              <a:solidFill>
                <a:srgbClr val="00B050"/>
              </a:solidFill>
            </a:ln>
          </cx:spPr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spPr>
        <a:solidFill>
          <a:schemeClr val="tx1"/>
        </a:solidFill>
        <a:ln>
          <a:solidFill>
            <a:srgbClr val="C00000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FF0000"/>
              </a:solidFill>
            </a:defRPr>
          </a:pPr>
          <a:r>
            <a:rPr lang="en-US" sz="1400" b="0" i="0" u="none" strike="noStrike" baseline="0">
              <a:solidFill>
                <a:srgbClr val="FF0000"/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clusteredColumn" uniqueId="{CC0E71D3-BAFF-453A-AB75-8C1A9C863C8B}">
          <cx:spPr>
            <a:solidFill>
              <a:srgbClr val="C00000"/>
            </a:solidFill>
            <a:ln>
              <a:solidFill>
                <a:srgbClr val="C00000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18</xdr:col>
      <xdr:colOff>9525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E6755-9D39-4381-206E-15332572F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30481</xdr:colOff>
      <xdr:row>3</xdr:row>
      <xdr:rowOff>190500</xdr:rowOff>
    </xdr:from>
    <xdr:to>
      <xdr:col>16</xdr:col>
      <xdr:colOff>9525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6D750-6CE0-793E-6168-EBED296DE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15</xdr:col>
      <xdr:colOff>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26174-38DD-8CD8-31B6-F023841F6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13</xdr:row>
      <xdr:rowOff>28575</xdr:rowOff>
    </xdr:from>
    <xdr:to>
      <xdr:col>7</xdr:col>
      <xdr:colOff>1371599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C5721-F52C-180B-6DD8-FC61E273C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10</xdr:row>
      <xdr:rowOff>142875</xdr:rowOff>
    </xdr:from>
    <xdr:to>
      <xdr:col>9</xdr:col>
      <xdr:colOff>1152525</xdr:colOff>
      <xdr:row>24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A142E93-8A9F-AFBF-57B3-8600316ED1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2143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10</xdr:row>
      <xdr:rowOff>104775</xdr:rowOff>
    </xdr:from>
    <xdr:to>
      <xdr:col>14</xdr:col>
      <xdr:colOff>266700</xdr:colOff>
      <xdr:row>24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F58D13D-46AA-F304-746A-EE57AEFDEA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0300" y="2105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Stalker" refreshedDate="45400.724214814814" createdVersion="8" refreshedVersion="8" minRefreshableVersion="3" recordCount="1000" xr:uid="{3473CA28-D4F1-411E-A68E-6410A40CDB29}">
  <cacheSource type="worksheet">
    <worksheetSource name="Table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Stalker" refreshedDate="45404.62630196759" createdVersion="8" refreshedVersion="8" minRefreshableVersion="3" recordCount="1001" xr:uid="{3D150212-6B7B-4F14-BA6F-29CA9DFA13C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Column1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0.01"/>
    <x v="0"/>
    <x v="49"/>
    <n v="1"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x v="49"/>
    <n v="2"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x v="49"/>
    <n v="3"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0.05"/>
    <x v="0"/>
    <x v="49"/>
    <n v="5"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0.05"/>
    <x v="0"/>
    <x v="49"/>
    <n v="5"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0.02"/>
    <x v="0"/>
    <x v="49"/>
    <n v="2"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0.04"/>
    <x v="0"/>
    <x v="49"/>
    <n v="4"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x v="0"/>
    <e v="#DIV/0!"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x v="388"/>
    <n v="80.75"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0.05"/>
    <x v="0"/>
    <x v="49"/>
    <n v="5"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x v="49"/>
    <n v="2"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x v="49"/>
    <n v="1"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0.01"/>
    <x v="0"/>
    <x v="49"/>
    <n v="1"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x v="175"/>
    <n v="37"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x v="49"/>
    <n v="2"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x v="878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x v="0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x v="0"/>
    <x v="0"/>
    <s v="food trucks"/>
  </r>
  <r>
    <m/>
    <m/>
    <m/>
    <m/>
    <m/>
    <m/>
    <x v="4"/>
    <m/>
    <m/>
    <m/>
    <m/>
    <m/>
    <x v="879"/>
    <m/>
    <m/>
    <m/>
    <m/>
    <x v="2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41D09-2548-4727-BC48-8E1B41F075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1C14A-1C07-4079-8E3A-156D40F2C5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F16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8BA31-A270-430D-B777-296DFBDAADD8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3"/>
    </i>
    <i>
      <x v="4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FF68AC-22C1-4B98-AB4B-8889377B4D38}" name="Table2" displayName="Table2" ref="A1:T1001" totalsRowShown="0" headerRowDxfId="17">
  <autoFilter ref="A1:T1001" xr:uid="{F2FF68AC-22C1-4B98-AB4B-8889377B4D38}"/>
  <tableColumns count="20">
    <tableColumn id="1" xr3:uid="{DC2BF4D9-3F93-48EA-8C82-0CDE45C40A73}" name="id"/>
    <tableColumn id="2" xr3:uid="{9E7EF00B-E26D-4C21-BEB1-273EE7F3F2D9}" name="name"/>
    <tableColumn id="3" xr3:uid="{3E5B633C-261A-40A3-8B8D-13F35C9509C1}" name="blurb" dataDxfId="16"/>
    <tableColumn id="4" xr3:uid="{EE3A73C4-9B54-4ADB-94CD-AE1EAF45C7B8}" name="goal"/>
    <tableColumn id="5" xr3:uid="{89BF22AB-7689-4D11-BB54-0F8B9DC79A69}" name="pledged"/>
    <tableColumn id="6" xr3:uid="{00BB3306-21D6-4C27-94EB-1058BC54E911}" name="percent funded" dataDxfId="15" dataCellStyle="Percent">
      <calculatedColumnFormula>E2/D2</calculatedColumnFormula>
    </tableColumn>
    <tableColumn id="7" xr3:uid="{C62D740F-2ACE-49FF-83D0-B5E0876E0C91}" name="outcome"/>
    <tableColumn id="8" xr3:uid="{7FFF513A-6DF8-455D-955D-147007BE289C}" name="backers_count"/>
    <tableColumn id="9" xr3:uid="{FCDA9A9D-346D-4E64-892E-3D8FFCACD1A5}" name="average donation" dataDxfId="14" dataCellStyle="Currency">
      <calculatedColumnFormula>E2/H2</calculatedColumnFormula>
    </tableColumn>
    <tableColumn id="10" xr3:uid="{452A5188-409C-4AF8-AA8E-5D406D1A9BF1}" name="country"/>
    <tableColumn id="11" xr3:uid="{044CE2DD-6ABA-45FF-9C5F-20AA4CB840DC}" name="currency"/>
    <tableColumn id="12" xr3:uid="{90EDA1A7-ACB4-40AC-93E3-5E6A53DD285F}" name="launched_at"/>
    <tableColumn id="19" xr3:uid="{130BCA64-929E-4075-B30C-98FBEDABCD9B}" name="Date Created" dataDxfId="13">
      <calculatedColumnFormula>(((L2/60)/60)/24)+DATE(1970,1,1)</calculatedColumnFormula>
    </tableColumn>
    <tableColumn id="13" xr3:uid="{EFA25F1E-8678-4E3E-8EBC-ADDAC41644CA}" name="deadline"/>
    <tableColumn id="21" xr3:uid="{19885EA0-EFF1-44A6-99CE-CAB8942882C3}" name="Column1" dataDxfId="12">
      <calculatedColumnFormula>(((N2/60)/60)/24)+DATE(1970,1,1)</calculatedColumnFormula>
    </tableColumn>
    <tableColumn id="14" xr3:uid="{1B3D45B9-4CC7-400D-87FC-8BB01843577A}" name="staff_pick"/>
    <tableColumn id="15" xr3:uid="{67C08543-B205-4606-A714-2CB9456E4892}" name="spotlight"/>
    <tableColumn id="16" xr3:uid="{615D8D29-8372-49AA-9E33-28776A9B64FD}" name="category &amp; sub-category"/>
    <tableColumn id="17" xr3:uid="{9AB4D1AD-BBD9-42E9-812A-45EC8947C805}" name="parent category"/>
    <tableColumn id="18" xr3:uid="{1B5C06C6-BEC8-4222-A55F-AB26BBDD8B8C}" name="sub-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" defaultRowHeight="15.75" x14ac:dyDescent="0.25"/>
  <cols>
    <col min="1" max="1" width="4.25" customWidth="1"/>
    <col min="2" max="2" width="30.625" bestFit="1" customWidth="1"/>
    <col min="3" max="3" width="33.5" style="3" customWidth="1"/>
    <col min="6" max="6" width="15.625" customWidth="1"/>
    <col min="8" max="8" width="14.875" customWidth="1"/>
    <col min="9" max="9" width="17.375" customWidth="1"/>
    <col min="12" max="15" width="13.125" customWidth="1"/>
    <col min="16" max="16" width="11.125" bestFit="1" customWidth="1"/>
    <col min="19" max="20" width="28" bestFit="1" customWidth="1"/>
    <col min="21" max="21" width="13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0">
        <f t="shared" ref="M2:M65" si="0">(((L2/60)/60)/24)+DATE(1970,1,1)</f>
        <v>42336.25</v>
      </c>
      <c r="N2">
        <v>1450159200</v>
      </c>
      <c r="O2" s="9">
        <f t="shared" ref="O2:O65" si="1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2">E3/D3</f>
        <v>10.4</v>
      </c>
      <c r="G3" t="s">
        <v>20</v>
      </c>
      <c r="H3">
        <v>158</v>
      </c>
      <c r="I3" s="5">
        <f t="shared" ref="I3:I66" si="3">E3/H3</f>
        <v>92.151898734177209</v>
      </c>
      <c r="J3" t="s">
        <v>21</v>
      </c>
      <c r="K3" t="s">
        <v>22</v>
      </c>
      <c r="L3">
        <v>1408424400</v>
      </c>
      <c r="M3" s="10">
        <f t="shared" si="0"/>
        <v>41870.208333333336</v>
      </c>
      <c r="N3">
        <v>1408597200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1.3147878228782288</v>
      </c>
      <c r="G4" t="s">
        <v>20</v>
      </c>
      <c r="H4">
        <v>1425</v>
      </c>
      <c r="I4" s="5">
        <f t="shared" si="3"/>
        <v>100.01614035087719</v>
      </c>
      <c r="J4" t="s">
        <v>26</v>
      </c>
      <c r="K4" t="s">
        <v>27</v>
      </c>
      <c r="L4">
        <v>1384668000</v>
      </c>
      <c r="M4" s="10">
        <f t="shared" si="0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0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0">
        <f t="shared" si="0"/>
        <v>43485.25</v>
      </c>
      <c r="N6">
        <v>1548309600</v>
      </c>
      <c r="O6" s="9">
        <f>(((N6/60)/60)/24)+DATE(1970,1,1)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0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0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0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0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0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0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0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0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0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0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0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0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0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0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0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0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0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0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0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0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0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0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0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0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0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0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0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10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0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0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10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0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0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0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0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0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0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0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0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10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0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0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0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0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0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0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0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0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0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0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0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0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0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0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0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0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0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0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0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0">
        <f t="shared" ref="M66:M129" si="4">(((L66/60)/60)/24)+DATE(1970,1,1)</f>
        <v>43283.208333333328</v>
      </c>
      <c r="N66">
        <v>1531803600</v>
      </c>
      <c r="O66" s="9">
        <f t="shared" ref="O66:O129" si="5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10">
        <f t="shared" si="4"/>
        <v>40570.25</v>
      </c>
      <c r="N67">
        <v>1296712800</v>
      </c>
      <c r="O67" s="9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10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10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ref="M130:M193" si="8">(((L130/60)/60)/24)+DATE(1970,1,1)</f>
        <v>40417.208333333336</v>
      </c>
      <c r="N130">
        <v>1284008400</v>
      </c>
      <c r="O130" s="9">
        <f t="shared" ref="O130:O193" si="9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 s="5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 s="10">
        <f t="shared" si="8"/>
        <v>42038.25</v>
      </c>
      <c r="N131">
        <v>1425103200</v>
      </c>
      <c r="O131" s="9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 s="10">
        <f t="shared" si="8"/>
        <v>40842.208333333336</v>
      </c>
      <c r="N132">
        <v>1320991200</v>
      </c>
      <c r="O132" s="9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10">
        <f t="shared" si="8"/>
        <v>41607.25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10">
        <f t="shared" si="8"/>
        <v>43112.25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10">
        <f t="shared" si="8"/>
        <v>40767.208333333336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10">
        <f t="shared" si="8"/>
        <v>40713.208333333336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10">
        <f t="shared" si="8"/>
        <v>41340.25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10">
        <f t="shared" si="8"/>
        <v>41797.208333333336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10">
        <f t="shared" si="8"/>
        <v>40457.208333333336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10">
        <f t="shared" si="8"/>
        <v>41180.208333333336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10">
        <f t="shared" si="8"/>
        <v>42115.208333333328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10">
        <f t="shared" si="8"/>
        <v>43156.25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10">
        <f t="shared" si="8"/>
        <v>42167.208333333328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10">
        <f t="shared" si="8"/>
        <v>41005.208333333336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10">
        <f t="shared" si="8"/>
        <v>40357.208333333336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10">
        <f t="shared" si="8"/>
        <v>43633.208333333328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10">
        <f t="shared" si="8"/>
        <v>41889.208333333336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10">
        <f t="shared" si="8"/>
        <v>40855.25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10">
        <f t="shared" si="8"/>
        <v>42534.208333333328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10">
        <f t="shared" si="8"/>
        <v>42941.208333333328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10">
        <f t="shared" si="8"/>
        <v>41275.25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10">
        <f t="shared" si="8"/>
        <v>43450.25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10">
        <f t="shared" si="8"/>
        <v>41799.208333333336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10">
        <f t="shared" si="8"/>
        <v>42783.25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10">
        <f t="shared" si="8"/>
        <v>41201.208333333336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10">
        <f t="shared" si="8"/>
        <v>42502.208333333328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10">
        <f t="shared" si="8"/>
        <v>40262.208333333336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10">
        <f t="shared" si="8"/>
        <v>43743.208333333328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10">
        <f t="shared" si="8"/>
        <v>41638.25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10">
        <f t="shared" si="8"/>
        <v>42346.25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10">
        <f t="shared" si="8"/>
        <v>43551.208333333328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10">
        <f t="shared" si="8"/>
        <v>43582.208333333328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10">
        <f t="shared" si="8"/>
        <v>42270.208333333328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10">
        <f t="shared" si="8"/>
        <v>43442.25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10">
        <f t="shared" si="8"/>
        <v>43028.208333333328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10">
        <f t="shared" si="8"/>
        <v>43016.208333333328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10">
        <f t="shared" si="8"/>
        <v>42948.208333333328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10">
        <f t="shared" si="8"/>
        <v>40534.25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10">
        <f t="shared" si="8"/>
        <v>41435.208333333336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10">
        <f t="shared" si="8"/>
        <v>43518.25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10">
        <f t="shared" si="8"/>
        <v>41077.208333333336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10">
        <f t="shared" si="8"/>
        <v>42950.208333333328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10">
        <f t="shared" si="8"/>
        <v>41718.208333333336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10">
        <f t="shared" si="8"/>
        <v>41839.208333333336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10">
        <f t="shared" si="8"/>
        <v>41412.208333333336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10">
        <f t="shared" si="8"/>
        <v>42282.208333333328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10">
        <f t="shared" si="8"/>
        <v>42613.208333333328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10">
        <f t="shared" si="8"/>
        <v>42616.208333333328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10">
        <f t="shared" si="8"/>
        <v>40497.25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10">
        <f t="shared" si="8"/>
        <v>42999.208333333328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10">
        <f t="shared" si="8"/>
        <v>41350.208333333336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10">
        <f t="shared" si="8"/>
        <v>40259.208333333336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10">
        <f t="shared" si="8"/>
        <v>43012.208333333328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10">
        <f t="shared" si="8"/>
        <v>43631.208333333328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10">
        <f t="shared" si="8"/>
        <v>40430.208333333336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10">
        <f t="shared" si="8"/>
        <v>43588.208333333328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10">
        <f t="shared" si="8"/>
        <v>43233.208333333328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10">
        <f t="shared" si="8"/>
        <v>41782.208333333336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10">
        <f t="shared" si="8"/>
        <v>41328.25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10">
        <f t="shared" si="8"/>
        <v>41975.25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10">
        <f t="shared" si="8"/>
        <v>42433.25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10">
        <f t="shared" si="8"/>
        <v>41429.208333333336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10">
        <f t="shared" si="8"/>
        <v>43536.208333333328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10">
        <f t="shared" ref="M194:M257" si="12">(((L194/60)/60)/24)+DATE(1970,1,1)</f>
        <v>41817.208333333336</v>
      </c>
      <c r="N194">
        <v>1404190800</v>
      </c>
      <c r="O194" s="9">
        <f t="shared" ref="O194:O257" si="13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4">E195/D195</f>
        <v>0.45636363636363636</v>
      </c>
      <c r="G195" t="s">
        <v>14</v>
      </c>
      <c r="H195">
        <v>65</v>
      </c>
      <c r="I195" s="5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 s="10">
        <f t="shared" si="12"/>
        <v>43198.208333333328</v>
      </c>
      <c r="N195">
        <v>1523509200</v>
      </c>
      <c r="O195" s="9">
        <f t="shared" si="13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4"/>
        <v>1.227605633802817</v>
      </c>
      <c r="G196" t="s">
        <v>20</v>
      </c>
      <c r="H196">
        <v>126</v>
      </c>
      <c r="I196" s="5">
        <f t="shared" si="15"/>
        <v>69.174603174603178</v>
      </c>
      <c r="J196" t="s">
        <v>21</v>
      </c>
      <c r="K196" t="s">
        <v>22</v>
      </c>
      <c r="L196">
        <v>1442206800</v>
      </c>
      <c r="M196" s="10">
        <f t="shared" si="12"/>
        <v>42261.208333333328</v>
      </c>
      <c r="N196">
        <v>1443589200</v>
      </c>
      <c r="O196" s="9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10">
        <f t="shared" si="12"/>
        <v>43310.208333333328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10">
        <f t="shared" si="12"/>
        <v>42616.208333333328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10">
        <f t="shared" si="12"/>
        <v>42909.208333333328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10">
        <f t="shared" si="12"/>
        <v>40396.208333333336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10">
        <f t="shared" si="12"/>
        <v>42192.208333333328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10">
        <f t="shared" si="12"/>
        <v>40262.208333333336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10">
        <f t="shared" si="12"/>
        <v>41845.208333333336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10">
        <f t="shared" si="12"/>
        <v>40818.208333333336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10">
        <f t="shared" si="12"/>
        <v>42752.25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10">
        <f t="shared" si="12"/>
        <v>40636.208333333336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10">
        <f t="shared" si="12"/>
        <v>43390.208333333328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10">
        <f t="shared" si="12"/>
        <v>40236.25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10">
        <f t="shared" si="12"/>
        <v>43340.208333333328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10">
        <f t="shared" si="12"/>
        <v>43048.25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10">
        <f t="shared" si="12"/>
        <v>42496.208333333328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10">
        <f t="shared" si="12"/>
        <v>42797.25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10">
        <f t="shared" si="12"/>
        <v>41513.208333333336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10">
        <f t="shared" si="12"/>
        <v>43814.25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10">
        <f t="shared" si="12"/>
        <v>40488.208333333336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10">
        <f t="shared" si="12"/>
        <v>40409.208333333336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10">
        <f t="shared" si="12"/>
        <v>43509.25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10">
        <f t="shared" si="12"/>
        <v>40869.25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10">
        <f t="shared" si="12"/>
        <v>43583.208333333328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10">
        <f t="shared" si="12"/>
        <v>40858.25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10">
        <f t="shared" si="12"/>
        <v>41137.208333333336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10">
        <f t="shared" si="12"/>
        <v>40725.208333333336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10">
        <f t="shared" si="12"/>
        <v>41081.208333333336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10">
        <f t="shared" si="12"/>
        <v>41914.208333333336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10">
        <f t="shared" si="12"/>
        <v>42445.208333333328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10">
        <f t="shared" si="12"/>
        <v>41906.208333333336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10">
        <f t="shared" si="12"/>
        <v>41762.208333333336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10">
        <f t="shared" si="12"/>
        <v>40276.208333333336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10">
        <f t="shared" si="12"/>
        <v>42139.208333333328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10">
        <f t="shared" si="12"/>
        <v>42613.208333333328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10">
        <f t="shared" si="12"/>
        <v>42887.208333333328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10">
        <f t="shared" si="12"/>
        <v>43805.25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10">
        <f t="shared" si="12"/>
        <v>41415.208333333336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10">
        <f t="shared" si="12"/>
        <v>42576.208333333328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10">
        <f t="shared" si="12"/>
        <v>40706.208333333336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10">
        <f t="shared" si="12"/>
        <v>42969.208333333328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10">
        <f t="shared" si="12"/>
        <v>42779.25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10">
        <f t="shared" si="12"/>
        <v>43641.208333333328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10">
        <f t="shared" si="12"/>
        <v>41754.208333333336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10">
        <f t="shared" si="12"/>
        <v>43083.25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10">
        <f t="shared" si="12"/>
        <v>42245.208333333328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10">
        <f t="shared" si="12"/>
        <v>40396.208333333336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10">
        <f t="shared" si="12"/>
        <v>41742.208333333336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10">
        <f t="shared" si="12"/>
        <v>42865.208333333328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10">
        <f t="shared" si="12"/>
        <v>43163.25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10">
        <f t="shared" si="12"/>
        <v>41834.208333333336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10">
        <f t="shared" si="12"/>
        <v>41736.208333333336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10">
        <f t="shared" si="12"/>
        <v>41491.208333333336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10">
        <f t="shared" si="12"/>
        <v>42726.25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10">
        <f t="shared" si="12"/>
        <v>42004.25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10">
        <f t="shared" si="12"/>
        <v>42006.25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10">
        <f t="shared" si="12"/>
        <v>40203.25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10">
        <f t="shared" si="12"/>
        <v>41252.25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10">
        <f t="shared" si="12"/>
        <v>41572.208333333336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10">
        <f t="shared" si="12"/>
        <v>40641.208333333336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10">
        <f t="shared" si="12"/>
        <v>42787.25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10">
        <f t="shared" si="12"/>
        <v>40590.25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10">
        <f t="shared" ref="M258:M321" si="16">(((L258/60)/60)/24)+DATE(1970,1,1)</f>
        <v>42393.25</v>
      </c>
      <c r="N258">
        <v>1456812000</v>
      </c>
      <c r="O258" s="9">
        <f t="shared" ref="O258:O321" si="17"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8">E259/D259</f>
        <v>1.46</v>
      </c>
      <c r="G259" t="s">
        <v>20</v>
      </c>
      <c r="H259">
        <v>92</v>
      </c>
      <c r="I259" s="5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 s="10">
        <f t="shared" si="16"/>
        <v>41338.25</v>
      </c>
      <c r="N259">
        <v>1363669200</v>
      </c>
      <c r="O259" s="9">
        <f t="shared" si="17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8"/>
        <v>2.6848000000000001</v>
      </c>
      <c r="G260" t="s">
        <v>20</v>
      </c>
      <c r="H260">
        <v>186</v>
      </c>
      <c r="I260" s="5">
        <f t="shared" si="19"/>
        <v>72.172043010752688</v>
      </c>
      <c r="J260" t="s">
        <v>21</v>
      </c>
      <c r="K260" t="s">
        <v>22</v>
      </c>
      <c r="L260">
        <v>1481176800</v>
      </c>
      <c r="M260" s="10">
        <f t="shared" si="16"/>
        <v>42712.25</v>
      </c>
      <c r="N260">
        <v>1482904800</v>
      </c>
      <c r="O260" s="9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10">
        <f t="shared" si="16"/>
        <v>41251.25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10">
        <f t="shared" si="16"/>
        <v>41180.208333333336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10">
        <f t="shared" si="16"/>
        <v>40415.208333333336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10">
        <f t="shared" si="16"/>
        <v>40638.208333333336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10">
        <f t="shared" si="16"/>
        <v>40187.25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10">
        <f t="shared" si="16"/>
        <v>41317.25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10">
        <f t="shared" si="16"/>
        <v>42372.25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10">
        <f t="shared" si="16"/>
        <v>41950.25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10">
        <f t="shared" si="16"/>
        <v>41206.208333333336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10">
        <f t="shared" si="16"/>
        <v>41186.208333333336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10">
        <f t="shared" si="16"/>
        <v>43496.25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10">
        <f t="shared" si="16"/>
        <v>40514.25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10">
        <f t="shared" si="16"/>
        <v>42345.25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10">
        <f t="shared" si="16"/>
        <v>43656.208333333328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10">
        <f t="shared" si="16"/>
        <v>42995.208333333328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10">
        <f t="shared" si="16"/>
        <v>43045.25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10">
        <f t="shared" si="16"/>
        <v>43561.208333333328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10">
        <f t="shared" si="16"/>
        <v>41018.208333333336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10">
        <f t="shared" si="16"/>
        <v>40378.208333333336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10">
        <f t="shared" si="16"/>
        <v>41239.25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10">
        <f t="shared" si="16"/>
        <v>43346.208333333328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10">
        <f t="shared" si="16"/>
        <v>43060.25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10">
        <f t="shared" si="16"/>
        <v>40979.25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10">
        <f t="shared" si="16"/>
        <v>42701.25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10">
        <f t="shared" si="16"/>
        <v>42520.208333333328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10">
        <f t="shared" si="16"/>
        <v>41030.208333333336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10">
        <f t="shared" si="16"/>
        <v>42623.208333333328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10">
        <f t="shared" si="16"/>
        <v>42697.25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10">
        <f t="shared" si="16"/>
        <v>42122.208333333328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10">
        <f t="shared" si="16"/>
        <v>40982.208333333336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10">
        <f t="shared" si="16"/>
        <v>42219.208333333328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10">
        <f t="shared" si="16"/>
        <v>41404.208333333336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10">
        <f t="shared" si="16"/>
        <v>40831.208333333336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10">
        <f t="shared" si="16"/>
        <v>40984.208333333336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10">
        <f t="shared" si="16"/>
        <v>40456.208333333336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10">
        <f t="shared" si="16"/>
        <v>43399.208333333328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10">
        <f t="shared" si="16"/>
        <v>41562.208333333336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10">
        <f t="shared" si="16"/>
        <v>43493.25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10">
        <f t="shared" si="16"/>
        <v>41653.25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10">
        <f t="shared" si="16"/>
        <v>42426.25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10">
        <f t="shared" si="16"/>
        <v>42432.25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10">
        <f t="shared" si="16"/>
        <v>42977.208333333328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10">
        <f t="shared" si="16"/>
        <v>42061.25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10">
        <f t="shared" si="16"/>
        <v>43345.208333333328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10">
        <f t="shared" si="16"/>
        <v>42376.25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10">
        <f t="shared" si="16"/>
        <v>42589.208333333328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10">
        <f t="shared" si="16"/>
        <v>42448.208333333328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10">
        <f t="shared" si="16"/>
        <v>42930.208333333328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10">
        <f t="shared" si="16"/>
        <v>41066.208333333336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10">
        <f t="shared" si="16"/>
        <v>40651.208333333336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10">
        <f t="shared" si="16"/>
        <v>40807.208333333336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10">
        <f t="shared" si="16"/>
        <v>40277.208333333336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10">
        <f t="shared" si="16"/>
        <v>40590.25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10">
        <f t="shared" si="16"/>
        <v>41572.208333333336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10">
        <f t="shared" si="16"/>
        <v>40966.25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10">
        <f t="shared" si="16"/>
        <v>43536.208333333328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10">
        <f t="shared" si="16"/>
        <v>41783.208333333336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10">
        <f t="shared" si="16"/>
        <v>43788.25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10">
        <f t="shared" si="16"/>
        <v>42869.208333333328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10">
        <f t="shared" si="16"/>
        <v>41684.25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10">
        <f t="shared" si="16"/>
        <v>40402.208333333336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10">
        <f t="shared" ref="M322:M385" si="20">(((L322/60)/60)/24)+DATE(1970,1,1)</f>
        <v>40673.208333333336</v>
      </c>
      <c r="N322">
        <v>1305781200</v>
      </c>
      <c r="O322" s="9">
        <f t="shared" ref="O322:O385" si="21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2">E323/D323</f>
        <v>0.94144366197183094</v>
      </c>
      <c r="G323" t="s">
        <v>14</v>
      </c>
      <c r="H323">
        <v>2468</v>
      </c>
      <c r="I323" s="5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 s="10">
        <f t="shared" si="20"/>
        <v>40634.208333333336</v>
      </c>
      <c r="N323">
        <v>1302325200</v>
      </c>
      <c r="O323" s="9">
        <f t="shared" si="21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2"/>
        <v>1.6656234096692113</v>
      </c>
      <c r="G324" t="s">
        <v>20</v>
      </c>
      <c r="H324">
        <v>5168</v>
      </c>
      <c r="I324" s="5">
        <f t="shared" si="23"/>
        <v>37.998645510835914</v>
      </c>
      <c r="J324" t="s">
        <v>21</v>
      </c>
      <c r="K324" t="s">
        <v>22</v>
      </c>
      <c r="L324">
        <v>1290664800</v>
      </c>
      <c r="M324" s="10">
        <f t="shared" si="20"/>
        <v>40507.25</v>
      </c>
      <c r="N324">
        <v>1291788000</v>
      </c>
      <c r="O324" s="9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10">
        <f t="shared" si="20"/>
        <v>41725.208333333336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10">
        <f t="shared" si="20"/>
        <v>42176.208333333328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10">
        <f t="shared" si="20"/>
        <v>43267.208333333328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10">
        <f t="shared" si="20"/>
        <v>42364.25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10">
        <f t="shared" si="20"/>
        <v>43705.208333333328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10">
        <f t="shared" si="20"/>
        <v>43434.25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10">
        <f t="shared" si="20"/>
        <v>42716.25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10">
        <f t="shared" si="20"/>
        <v>43077.25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10">
        <f t="shared" si="20"/>
        <v>40896.25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10">
        <f t="shared" si="20"/>
        <v>41361.208333333336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10">
        <f t="shared" si="20"/>
        <v>43424.25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10">
        <f t="shared" si="20"/>
        <v>43110.25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10">
        <f t="shared" si="20"/>
        <v>43784.25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10">
        <f t="shared" si="20"/>
        <v>40527.25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10">
        <f t="shared" si="20"/>
        <v>43780.25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10">
        <f t="shared" si="20"/>
        <v>40821.208333333336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10">
        <f t="shared" si="20"/>
        <v>42949.208333333328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10">
        <f t="shared" si="20"/>
        <v>40889.25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10">
        <f t="shared" si="20"/>
        <v>42244.208333333328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10">
        <f t="shared" si="20"/>
        <v>41475.208333333336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10">
        <f t="shared" si="20"/>
        <v>41597.25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10">
        <f t="shared" si="20"/>
        <v>43122.25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10">
        <f t="shared" si="20"/>
        <v>42194.208333333328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10">
        <f t="shared" si="20"/>
        <v>42971.208333333328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10">
        <f t="shared" si="20"/>
        <v>42046.25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10">
        <f t="shared" si="20"/>
        <v>42782.25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10">
        <f t="shared" si="20"/>
        <v>42930.208333333328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10">
        <f t="shared" si="20"/>
        <v>42144.208333333328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10">
        <f t="shared" si="20"/>
        <v>42240.208333333328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10">
        <f t="shared" si="20"/>
        <v>42315.25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10">
        <f t="shared" si="20"/>
        <v>43651.208333333328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10">
        <f t="shared" si="20"/>
        <v>41520.208333333336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10">
        <f t="shared" si="20"/>
        <v>42757.25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10">
        <f t="shared" si="20"/>
        <v>40922.25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10">
        <f t="shared" si="20"/>
        <v>42250.208333333328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10">
        <f t="shared" si="20"/>
        <v>43322.208333333328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10">
        <f t="shared" si="20"/>
        <v>40782.208333333336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10">
        <f t="shared" si="20"/>
        <v>40544.25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10">
        <f t="shared" si="20"/>
        <v>43015.208333333328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10">
        <f t="shared" si="20"/>
        <v>40570.25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10">
        <f t="shared" si="20"/>
        <v>40904.25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10">
        <f t="shared" si="20"/>
        <v>43164.25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10">
        <f t="shared" si="20"/>
        <v>42733.25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10">
        <f t="shared" si="20"/>
        <v>40546.25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10">
        <f t="shared" si="20"/>
        <v>41930.208333333336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10">
        <f t="shared" si="20"/>
        <v>40464.208333333336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10">
        <f t="shared" si="20"/>
        <v>41308.25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10">
        <f t="shared" si="20"/>
        <v>43570.208333333328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10">
        <f t="shared" si="20"/>
        <v>42043.25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10">
        <f t="shared" si="20"/>
        <v>42012.25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10">
        <f t="shared" si="20"/>
        <v>42964.208333333328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10">
        <f t="shared" si="20"/>
        <v>43476.25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10">
        <f t="shared" si="20"/>
        <v>42293.208333333328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10">
        <f t="shared" si="20"/>
        <v>41826.208333333336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10">
        <f t="shared" si="20"/>
        <v>43760.208333333328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10">
        <f t="shared" si="20"/>
        <v>43241.208333333328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10">
        <f t="shared" si="20"/>
        <v>40843.208333333336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10">
        <f t="shared" si="20"/>
        <v>41448.208333333336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10">
        <f t="shared" si="20"/>
        <v>42163.208333333328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10">
        <f t="shared" si="20"/>
        <v>43024.208333333328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10">
        <f t="shared" si="20"/>
        <v>43509.25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10">
        <f t="shared" ref="M386:M449" si="24">(((L386/60)/60)/24)+DATE(1970,1,1)</f>
        <v>42776.25</v>
      </c>
      <c r="N386">
        <v>1489039200</v>
      </c>
      <c r="O386" s="9">
        <f t="shared" ref="O386:O449" si="25"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6">E387/D387</f>
        <v>1.4616709511568124</v>
      </c>
      <c r="G387" t="s">
        <v>20</v>
      </c>
      <c r="H387">
        <v>1137</v>
      </c>
      <c r="I387" s="5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 s="10">
        <f t="shared" si="24"/>
        <v>43553.208333333328</v>
      </c>
      <c r="N387">
        <v>1556600400</v>
      </c>
      <c r="O387" s="9">
        <f t="shared" si="25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6"/>
        <v>0.76423616236162362</v>
      </c>
      <c r="G388" t="s">
        <v>14</v>
      </c>
      <c r="H388">
        <v>1068</v>
      </c>
      <c r="I388" s="5">
        <f t="shared" si="27"/>
        <v>96.960674157303373</v>
      </c>
      <c r="J388" t="s">
        <v>21</v>
      </c>
      <c r="K388" t="s">
        <v>22</v>
      </c>
      <c r="L388">
        <v>1277528400</v>
      </c>
      <c r="M388" s="10">
        <f t="shared" si="24"/>
        <v>40355.208333333336</v>
      </c>
      <c r="N388">
        <v>1278565200</v>
      </c>
      <c r="O388" s="9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10">
        <f t="shared" si="24"/>
        <v>41072.208333333336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10">
        <f t="shared" si="24"/>
        <v>40912.25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10">
        <f t="shared" si="24"/>
        <v>40479.208333333336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10">
        <f t="shared" si="24"/>
        <v>41530.208333333336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10">
        <f t="shared" si="24"/>
        <v>41653.25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10">
        <f t="shared" si="24"/>
        <v>40549.25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10">
        <f t="shared" si="24"/>
        <v>42933.208333333328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10">
        <f t="shared" si="24"/>
        <v>41484.208333333336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10">
        <f t="shared" si="24"/>
        <v>40885.25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10">
        <f t="shared" si="24"/>
        <v>43378.208333333328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10">
        <f t="shared" si="24"/>
        <v>41417.208333333336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10">
        <f t="shared" si="24"/>
        <v>43228.208333333328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10">
        <f t="shared" si="24"/>
        <v>40576.25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10">
        <f t="shared" si="24"/>
        <v>41502.208333333336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10">
        <f t="shared" si="24"/>
        <v>43765.208333333328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10">
        <f t="shared" si="24"/>
        <v>40914.25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10">
        <f t="shared" si="24"/>
        <v>40310.208333333336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10">
        <f t="shared" si="24"/>
        <v>43053.25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10">
        <f t="shared" si="24"/>
        <v>43255.208333333328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10">
        <f t="shared" si="24"/>
        <v>41304.25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10">
        <f t="shared" si="24"/>
        <v>43751.208333333328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10">
        <f t="shared" si="24"/>
        <v>42541.208333333328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10">
        <f t="shared" si="24"/>
        <v>42843.208333333328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10">
        <f t="shared" si="24"/>
        <v>42122.208333333328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10">
        <f t="shared" si="24"/>
        <v>42884.208333333328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10">
        <f t="shared" si="24"/>
        <v>41642.25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10">
        <f t="shared" si="24"/>
        <v>43431.25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10">
        <f t="shared" si="24"/>
        <v>40288.208333333336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10">
        <f t="shared" si="24"/>
        <v>40921.25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10">
        <f t="shared" si="24"/>
        <v>40560.25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10">
        <f t="shared" si="24"/>
        <v>43407.208333333328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10">
        <f t="shared" si="24"/>
        <v>41035.208333333336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10">
        <f t="shared" si="24"/>
        <v>40899.25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10">
        <f t="shared" si="24"/>
        <v>42911.208333333328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10">
        <f t="shared" si="24"/>
        <v>42915.208333333328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10">
        <f t="shared" si="24"/>
        <v>40285.208333333336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10">
        <f t="shared" si="24"/>
        <v>40808.208333333336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10">
        <f t="shared" si="24"/>
        <v>43208.208333333328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10">
        <f t="shared" si="24"/>
        <v>42213.208333333328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10">
        <f t="shared" si="24"/>
        <v>41332.25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10">
        <f t="shared" si="24"/>
        <v>41895.208333333336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10">
        <f t="shared" si="24"/>
        <v>40585.25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10">
        <f t="shared" si="24"/>
        <v>41680.25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10">
        <f t="shared" si="24"/>
        <v>43737.208333333328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10">
        <f t="shared" si="24"/>
        <v>43273.208333333328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10">
        <f t="shared" si="24"/>
        <v>41761.208333333336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10">
        <f t="shared" si="24"/>
        <v>41603.25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10">
        <f t="shared" si="24"/>
        <v>42705.25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10">
        <f t="shared" si="24"/>
        <v>41988.25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10">
        <f t="shared" si="24"/>
        <v>43575.208333333328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10">
        <f t="shared" si="24"/>
        <v>42260.208333333328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10">
        <f t="shared" si="24"/>
        <v>41337.25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10">
        <f t="shared" si="24"/>
        <v>42680.208333333328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10">
        <f t="shared" si="24"/>
        <v>42916.208333333328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10">
        <f t="shared" si="24"/>
        <v>41025.208333333336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10">
        <f t="shared" si="24"/>
        <v>42980.208333333328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10">
        <f t="shared" si="24"/>
        <v>40451.208333333336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10">
        <f t="shared" si="24"/>
        <v>40748.208333333336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10">
        <f t="shared" si="24"/>
        <v>40515.25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10">
        <f t="shared" si="24"/>
        <v>41261.25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10">
        <f t="shared" si="24"/>
        <v>43088.25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10">
        <f t="shared" ref="M450:M513" si="28">(((L450/60)/60)/24)+DATE(1970,1,1)</f>
        <v>41378.208333333336</v>
      </c>
      <c r="N450">
        <v>1366088400</v>
      </c>
      <c r="O450" s="9">
        <f t="shared" ref="O450:O513" si="29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0">E451/D451</f>
        <v>9.67</v>
      </c>
      <c r="G451" t="s">
        <v>20</v>
      </c>
      <c r="H451">
        <v>86</v>
      </c>
      <c r="I451" s="5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 s="10">
        <f t="shared" si="28"/>
        <v>43530.25</v>
      </c>
      <c r="N451">
        <v>1553317200</v>
      </c>
      <c r="O451" s="9">
        <f t="shared" si="29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0"/>
        <v>0.04</v>
      </c>
      <c r="G452" t="s">
        <v>14</v>
      </c>
      <c r="H452">
        <v>1</v>
      </c>
      <c r="I452" s="5">
        <f t="shared" si="31"/>
        <v>4</v>
      </c>
      <c r="J452" t="s">
        <v>15</v>
      </c>
      <c r="K452" t="s">
        <v>16</v>
      </c>
      <c r="L452">
        <v>1540098000</v>
      </c>
      <c r="M452" s="10">
        <f t="shared" si="28"/>
        <v>43394.208333333328</v>
      </c>
      <c r="N452">
        <v>1542088800</v>
      </c>
      <c r="O452" s="9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10">
        <f t="shared" si="28"/>
        <v>42935.208333333328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10">
        <f t="shared" si="28"/>
        <v>40365.208333333336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10">
        <f t="shared" si="28"/>
        <v>42705.25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10">
        <f t="shared" si="28"/>
        <v>41568.208333333336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10">
        <f t="shared" si="28"/>
        <v>40809.208333333336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10">
        <f t="shared" si="28"/>
        <v>43141.25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10">
        <f t="shared" si="28"/>
        <v>42657.208333333328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10">
        <f t="shared" si="28"/>
        <v>40265.208333333336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10">
        <f t="shared" si="28"/>
        <v>42001.25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10">
        <f t="shared" si="28"/>
        <v>40399.208333333336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10">
        <f t="shared" si="28"/>
        <v>41757.208333333336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10">
        <f t="shared" si="28"/>
        <v>41304.25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10">
        <f t="shared" si="28"/>
        <v>41639.25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10">
        <f t="shared" si="28"/>
        <v>43142.25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10">
        <f t="shared" si="28"/>
        <v>43127.25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10">
        <f t="shared" si="28"/>
        <v>41409.208333333336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10">
        <f t="shared" si="28"/>
        <v>42331.25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10">
        <f t="shared" si="28"/>
        <v>43569.208333333328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10">
        <f t="shared" si="28"/>
        <v>42142.208333333328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10">
        <f t="shared" si="28"/>
        <v>42716.25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10">
        <f t="shared" si="28"/>
        <v>41031.208333333336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10">
        <f t="shared" si="28"/>
        <v>43535.208333333328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10">
        <f t="shared" si="28"/>
        <v>43277.208333333328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10">
        <f t="shared" si="28"/>
        <v>41989.25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10">
        <f t="shared" si="28"/>
        <v>41450.208333333336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10">
        <f t="shared" si="28"/>
        <v>43322.208333333328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10">
        <f t="shared" si="28"/>
        <v>40720.208333333336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10">
        <f t="shared" si="28"/>
        <v>42072.208333333328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10">
        <f t="shared" si="28"/>
        <v>42945.208333333328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10">
        <f t="shared" si="28"/>
        <v>40248.25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10">
        <f t="shared" si="28"/>
        <v>41913.208333333336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10">
        <f t="shared" si="28"/>
        <v>40963.25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10">
        <f t="shared" si="28"/>
        <v>43811.25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10">
        <f t="shared" si="28"/>
        <v>41855.208333333336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10">
        <f t="shared" si="28"/>
        <v>43626.208333333328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10">
        <f t="shared" si="28"/>
        <v>43168.25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10">
        <f t="shared" si="28"/>
        <v>42845.208333333328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10">
        <f t="shared" si="28"/>
        <v>42403.25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10">
        <f t="shared" si="28"/>
        <v>40406.208333333336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10">
        <f t="shared" si="28"/>
        <v>43786.25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10">
        <f t="shared" si="28"/>
        <v>41456.208333333336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10">
        <f t="shared" si="28"/>
        <v>40336.208333333336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10">
        <f t="shared" si="28"/>
        <v>43645.208333333328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10">
        <f t="shared" si="28"/>
        <v>40990.208333333336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10">
        <f t="shared" si="28"/>
        <v>41800.208333333336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10">
        <f t="shared" si="28"/>
        <v>42876.208333333328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10">
        <f t="shared" si="28"/>
        <v>42724.25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10">
        <f t="shared" si="28"/>
        <v>42005.25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10">
        <f t="shared" si="28"/>
        <v>42444.208333333328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10">
        <f t="shared" si="28"/>
        <v>41395.208333333336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10">
        <f t="shared" si="28"/>
        <v>41345.208333333336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10">
        <f t="shared" si="28"/>
        <v>41117.208333333336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10">
        <f t="shared" si="28"/>
        <v>42186.208333333328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10">
        <f t="shared" si="28"/>
        <v>42142.208333333328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10">
        <f t="shared" si="28"/>
        <v>41341.25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10">
        <f t="shared" si="28"/>
        <v>43062.25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10">
        <f t="shared" si="28"/>
        <v>41373.208333333336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10">
        <f t="shared" si="28"/>
        <v>43310.208333333328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10">
        <f t="shared" si="28"/>
        <v>41034.208333333336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10">
        <f t="shared" si="28"/>
        <v>43251.208333333328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10">
        <f t="shared" si="28"/>
        <v>43671.208333333328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10">
        <f t="shared" ref="M514:M577" si="32">(((L514/60)/60)/24)+DATE(1970,1,1)</f>
        <v>41825.208333333336</v>
      </c>
      <c r="N514">
        <v>1404622800</v>
      </c>
      <c r="O514" s="9">
        <f t="shared" ref="O514:O577" si="33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4">E515/D515</f>
        <v>0.39277108433734942</v>
      </c>
      <c r="G515" t="s">
        <v>74</v>
      </c>
      <c r="H515">
        <v>35</v>
      </c>
      <c r="I515" s="5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 s="10">
        <f t="shared" si="32"/>
        <v>40430.208333333336</v>
      </c>
      <c r="N515">
        <v>1284181200</v>
      </c>
      <c r="O515" s="9">
        <f t="shared" si="33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4"/>
        <v>0.22439077144917088</v>
      </c>
      <c r="G516" t="s">
        <v>74</v>
      </c>
      <c r="H516">
        <v>528</v>
      </c>
      <c r="I516" s="5">
        <f t="shared" si="35"/>
        <v>58.945075757575758</v>
      </c>
      <c r="J516" t="s">
        <v>98</v>
      </c>
      <c r="K516" t="s">
        <v>99</v>
      </c>
      <c r="L516">
        <v>1386309600</v>
      </c>
      <c r="M516" s="10">
        <f t="shared" si="32"/>
        <v>41614.25</v>
      </c>
      <c r="N516">
        <v>1386741600</v>
      </c>
      <c r="O516" s="9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10">
        <f t="shared" si="32"/>
        <v>40900.25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10">
        <f t="shared" si="32"/>
        <v>40396.208333333336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10">
        <f t="shared" si="32"/>
        <v>42860.208333333328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10">
        <f t="shared" si="32"/>
        <v>43154.25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10">
        <f t="shared" si="32"/>
        <v>42012.25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10">
        <f t="shared" si="32"/>
        <v>43574.208333333328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10">
        <f t="shared" si="32"/>
        <v>42605.208333333328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10">
        <f t="shared" si="32"/>
        <v>41093.208333333336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10">
        <f t="shared" si="32"/>
        <v>40241.25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10">
        <f t="shared" si="32"/>
        <v>40294.208333333336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10">
        <f t="shared" si="32"/>
        <v>40505.25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10">
        <f t="shared" si="32"/>
        <v>42364.25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10">
        <f t="shared" si="32"/>
        <v>42405.25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10">
        <f t="shared" si="32"/>
        <v>41601.25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10">
        <f t="shared" si="32"/>
        <v>41769.208333333336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10">
        <f t="shared" si="32"/>
        <v>40421.208333333336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10">
        <f t="shared" si="32"/>
        <v>41589.25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10">
        <f t="shared" si="32"/>
        <v>43125.25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10">
        <f t="shared" si="32"/>
        <v>41479.208333333336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10">
        <f t="shared" si="32"/>
        <v>43329.208333333328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10">
        <f t="shared" si="32"/>
        <v>43259.208333333328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10">
        <f t="shared" si="32"/>
        <v>40414.208333333336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10">
        <f t="shared" si="32"/>
        <v>43342.208333333328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10">
        <f t="shared" si="32"/>
        <v>41539.208333333336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10">
        <f t="shared" si="32"/>
        <v>43647.208333333328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10">
        <f t="shared" si="32"/>
        <v>43225.208333333328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10">
        <f t="shared" si="32"/>
        <v>42165.208333333328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10">
        <f t="shared" si="32"/>
        <v>42391.25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10">
        <f t="shared" si="32"/>
        <v>41528.208333333336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10">
        <f t="shared" si="32"/>
        <v>42377.25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10">
        <f t="shared" si="32"/>
        <v>43824.25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10">
        <f t="shared" si="32"/>
        <v>43360.208333333328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10">
        <f t="shared" si="32"/>
        <v>42029.25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10">
        <f t="shared" si="32"/>
        <v>42461.208333333328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10">
        <f t="shared" si="32"/>
        <v>41422.208333333336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10">
        <f t="shared" si="32"/>
        <v>40968.25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10">
        <f t="shared" si="32"/>
        <v>41993.25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10">
        <f t="shared" si="32"/>
        <v>42700.25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10">
        <f t="shared" si="32"/>
        <v>40545.25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10">
        <f t="shared" si="32"/>
        <v>42723.25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10">
        <f t="shared" si="32"/>
        <v>41731.208333333336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10">
        <f t="shared" si="32"/>
        <v>40792.208333333336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10">
        <f t="shared" si="32"/>
        <v>42279.208333333328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10">
        <f t="shared" si="32"/>
        <v>42424.25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10">
        <f t="shared" si="32"/>
        <v>42584.208333333328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10">
        <f t="shared" si="32"/>
        <v>40865.25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10">
        <f t="shared" si="32"/>
        <v>40833.208333333336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10">
        <f t="shared" si="32"/>
        <v>43536.208333333328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10">
        <f t="shared" si="32"/>
        <v>43417.25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10">
        <f t="shared" si="32"/>
        <v>42078.208333333328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10">
        <f t="shared" si="32"/>
        <v>40862.25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10">
        <f t="shared" si="32"/>
        <v>42424.25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10">
        <f t="shared" si="32"/>
        <v>41830.208333333336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10">
        <f t="shared" si="32"/>
        <v>40374.208333333336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10">
        <f t="shared" si="32"/>
        <v>40554.25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10">
        <f t="shared" si="32"/>
        <v>41993.25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10">
        <f t="shared" si="32"/>
        <v>42174.208333333328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10">
        <f t="shared" si="32"/>
        <v>42275.208333333328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10">
        <f t="shared" si="32"/>
        <v>41761.208333333336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10">
        <f t="shared" si="32"/>
        <v>43806.25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10">
        <f t="shared" si="32"/>
        <v>41779.208333333336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10">
        <f t="shared" ref="M578:M641" si="36">(((L578/60)/60)/24)+DATE(1970,1,1)</f>
        <v>43040.208333333328</v>
      </c>
      <c r="N578">
        <v>1510984800</v>
      </c>
      <c r="O578" s="9">
        <f t="shared" ref="O578:O641" si="37"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8">E579/D579</f>
        <v>0.18853658536585366</v>
      </c>
      <c r="G579" t="s">
        <v>74</v>
      </c>
      <c r="H579">
        <v>37</v>
      </c>
      <c r="I579" s="5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 s="10">
        <f t="shared" si="36"/>
        <v>40613.25</v>
      </c>
      <c r="N579">
        <v>1302066000</v>
      </c>
      <c r="O579" s="9">
        <f t="shared" si="37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8"/>
        <v>0.1675440414507772</v>
      </c>
      <c r="G580" t="s">
        <v>14</v>
      </c>
      <c r="H580">
        <v>245</v>
      </c>
      <c r="I580" s="5">
        <f t="shared" si="39"/>
        <v>65.991836734693877</v>
      </c>
      <c r="J580" t="s">
        <v>21</v>
      </c>
      <c r="K580" t="s">
        <v>22</v>
      </c>
      <c r="L580">
        <v>1322719200</v>
      </c>
      <c r="M580" s="10">
        <f t="shared" si="36"/>
        <v>40878.25</v>
      </c>
      <c r="N580">
        <v>1322978400</v>
      </c>
      <c r="O580" s="9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10">
        <f t="shared" si="36"/>
        <v>40762.208333333336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10">
        <f t="shared" si="36"/>
        <v>41696.25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10">
        <f t="shared" si="36"/>
        <v>40662.208333333336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10">
        <f t="shared" si="36"/>
        <v>42165.208333333328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10">
        <f t="shared" si="36"/>
        <v>40959.25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10">
        <f t="shared" si="36"/>
        <v>41024.208333333336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10">
        <f t="shared" si="36"/>
        <v>40255.208333333336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10">
        <f t="shared" si="36"/>
        <v>40499.25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10">
        <f t="shared" si="36"/>
        <v>43484.25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10">
        <f t="shared" si="36"/>
        <v>40262.208333333336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10">
        <f t="shared" si="36"/>
        <v>42190.208333333328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10">
        <f t="shared" si="36"/>
        <v>41994.25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10">
        <f t="shared" si="36"/>
        <v>40373.208333333336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10">
        <f t="shared" si="36"/>
        <v>41789.208333333336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10">
        <f t="shared" si="36"/>
        <v>41724.208333333336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10">
        <f t="shared" si="36"/>
        <v>42548.208333333328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10">
        <f t="shared" si="36"/>
        <v>40253.208333333336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10">
        <f t="shared" si="36"/>
        <v>42434.25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10">
        <f t="shared" si="36"/>
        <v>43786.25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10">
        <f t="shared" si="36"/>
        <v>40344.208333333336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10">
        <f t="shared" si="36"/>
        <v>42047.25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10">
        <f t="shared" si="36"/>
        <v>41485.208333333336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10">
        <f t="shared" si="36"/>
        <v>41789.208333333336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10">
        <f t="shared" si="36"/>
        <v>42160.208333333328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10">
        <f t="shared" si="36"/>
        <v>43573.208333333328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10">
        <f t="shared" si="36"/>
        <v>40565.25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10">
        <f t="shared" si="36"/>
        <v>42280.208333333328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10">
        <f t="shared" si="36"/>
        <v>42436.25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10">
        <f t="shared" si="36"/>
        <v>41721.208333333336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10">
        <f t="shared" si="36"/>
        <v>43530.25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10">
        <f t="shared" si="36"/>
        <v>43481.25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10">
        <f t="shared" si="36"/>
        <v>41259.25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10">
        <f t="shared" si="36"/>
        <v>41480.208333333336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10">
        <f t="shared" si="36"/>
        <v>40474.208333333336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10">
        <f t="shared" si="36"/>
        <v>42973.208333333328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10">
        <f t="shared" si="36"/>
        <v>42746.25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10">
        <f t="shared" si="36"/>
        <v>42489.208333333328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10">
        <f t="shared" si="36"/>
        <v>41537.208333333336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10">
        <f t="shared" si="36"/>
        <v>41794.208333333336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10">
        <f t="shared" si="36"/>
        <v>41396.208333333336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10">
        <f t="shared" si="36"/>
        <v>40669.208333333336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10">
        <f t="shared" si="36"/>
        <v>42559.208333333328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10">
        <f t="shared" si="36"/>
        <v>42626.208333333328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10">
        <f t="shared" si="36"/>
        <v>43205.208333333328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10">
        <f t="shared" si="36"/>
        <v>42201.208333333328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10">
        <f t="shared" si="36"/>
        <v>42029.25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10">
        <f t="shared" si="36"/>
        <v>43857.25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10">
        <f t="shared" si="36"/>
        <v>40449.208333333336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10">
        <f t="shared" si="36"/>
        <v>40345.208333333336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10">
        <f t="shared" si="36"/>
        <v>40455.208333333336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10">
        <f t="shared" si="36"/>
        <v>42557.208333333328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10">
        <f t="shared" si="36"/>
        <v>43586.208333333328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10">
        <f t="shared" si="36"/>
        <v>43550.208333333328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10">
        <f t="shared" si="36"/>
        <v>41945.208333333336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10">
        <f t="shared" si="36"/>
        <v>42315.25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10">
        <f t="shared" si="36"/>
        <v>42819.208333333328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10">
        <f t="shared" si="36"/>
        <v>41314.25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10">
        <f t="shared" si="36"/>
        <v>40926.25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10">
        <f t="shared" si="36"/>
        <v>42688.25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10">
        <f t="shared" si="36"/>
        <v>40386.208333333336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10">
        <f t="shared" si="36"/>
        <v>43309.208333333328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10">
        <f t="shared" ref="M642:M705" si="40">(((L642/60)/60)/24)+DATE(1970,1,1)</f>
        <v>42387.25</v>
      </c>
      <c r="N642">
        <v>1453356000</v>
      </c>
      <c r="O642" s="9">
        <f t="shared" ref="O642:O705" si="41"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2">E643/D643</f>
        <v>1.1996808510638297</v>
      </c>
      <c r="G643" t="s">
        <v>20</v>
      </c>
      <c r="H643">
        <v>194</v>
      </c>
      <c r="I643" s="5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 s="10">
        <f t="shared" si="40"/>
        <v>42786.25</v>
      </c>
      <c r="N643">
        <v>1489986000</v>
      </c>
      <c r="O643" s="9">
        <f t="shared" si="4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2"/>
        <v>1.4545652173913044</v>
      </c>
      <c r="G644" t="s">
        <v>20</v>
      </c>
      <c r="H644">
        <v>129</v>
      </c>
      <c r="I644" s="5">
        <f t="shared" si="43"/>
        <v>103.73643410852713</v>
      </c>
      <c r="J644" t="s">
        <v>15</v>
      </c>
      <c r="K644" t="s">
        <v>16</v>
      </c>
      <c r="L644">
        <v>1545026400</v>
      </c>
      <c r="M644" s="10">
        <f t="shared" si="40"/>
        <v>43451.25</v>
      </c>
      <c r="N644">
        <v>1545804000</v>
      </c>
      <c r="O644" s="9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10">
        <f t="shared" si="40"/>
        <v>42795.25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10">
        <f t="shared" si="40"/>
        <v>43452.25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10">
        <f t="shared" si="40"/>
        <v>43369.208333333328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10">
        <f t="shared" si="40"/>
        <v>41346.208333333336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10">
        <f t="shared" si="40"/>
        <v>43199.208333333328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10">
        <f t="shared" si="40"/>
        <v>42922.208333333328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10">
        <f t="shared" si="40"/>
        <v>40471.208333333336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10">
        <f t="shared" si="40"/>
        <v>41828.208333333336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10">
        <f t="shared" si="40"/>
        <v>41692.25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10">
        <f t="shared" si="40"/>
        <v>42587.208333333328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10">
        <f t="shared" si="40"/>
        <v>42468.208333333328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10">
        <f t="shared" si="40"/>
        <v>42240.208333333328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10">
        <f t="shared" si="40"/>
        <v>42796.25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10">
        <f t="shared" si="40"/>
        <v>43097.25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10">
        <f t="shared" si="40"/>
        <v>43096.25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10">
        <f t="shared" si="40"/>
        <v>42246.208333333328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10">
        <f t="shared" si="40"/>
        <v>40570.25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10">
        <f t="shared" si="40"/>
        <v>42237.208333333328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10">
        <f t="shared" si="40"/>
        <v>40996.208333333336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10">
        <f t="shared" si="40"/>
        <v>43443.25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10">
        <f t="shared" si="40"/>
        <v>40458.208333333336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10">
        <f t="shared" si="40"/>
        <v>40959.25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10">
        <f t="shared" si="40"/>
        <v>40733.208333333336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10">
        <f t="shared" si="40"/>
        <v>41516.208333333336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10">
        <f t="shared" si="40"/>
        <v>41892.208333333336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10">
        <f t="shared" si="40"/>
        <v>41122.208333333336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10">
        <f t="shared" si="40"/>
        <v>42912.208333333328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10">
        <f t="shared" si="40"/>
        <v>42425.25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10">
        <f t="shared" si="40"/>
        <v>40390.208333333336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10">
        <f t="shared" si="40"/>
        <v>43180.208333333328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10">
        <f t="shared" si="40"/>
        <v>42475.208333333328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10">
        <f t="shared" si="40"/>
        <v>40774.208333333336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10">
        <f t="shared" si="40"/>
        <v>43719.208333333328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10">
        <f t="shared" si="40"/>
        <v>41178.208333333336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10">
        <f t="shared" si="40"/>
        <v>42561.208333333328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10">
        <f t="shared" si="40"/>
        <v>43484.25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10">
        <f t="shared" si="40"/>
        <v>43756.208333333328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10">
        <f t="shared" si="40"/>
        <v>43813.25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10">
        <f t="shared" si="40"/>
        <v>40898.25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10">
        <f t="shared" si="40"/>
        <v>41619.25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10">
        <f t="shared" si="40"/>
        <v>43359.208333333328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10">
        <f t="shared" si="40"/>
        <v>40358.208333333336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10">
        <f t="shared" si="40"/>
        <v>42239.208333333328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10">
        <f t="shared" si="40"/>
        <v>43186.208333333328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10">
        <f t="shared" si="40"/>
        <v>42806.25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10">
        <f t="shared" si="40"/>
        <v>43475.25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10">
        <f t="shared" si="40"/>
        <v>41576.208333333336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10">
        <f t="shared" si="40"/>
        <v>40874.25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10">
        <f t="shared" si="40"/>
        <v>41185.208333333336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10">
        <f t="shared" si="40"/>
        <v>43655.208333333328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10">
        <f t="shared" si="40"/>
        <v>43025.208333333328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10">
        <f t="shared" si="40"/>
        <v>43066.25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10">
        <f t="shared" si="40"/>
        <v>42322.25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10">
        <f t="shared" si="40"/>
        <v>42114.208333333328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10">
        <f t="shared" si="40"/>
        <v>43190.208333333328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10">
        <f t="shared" si="40"/>
        <v>40871.25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10">
        <f t="shared" si="40"/>
        <v>43641.208333333328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10">
        <f t="shared" si="40"/>
        <v>40203.25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10">
        <f t="shared" si="40"/>
        <v>40629.208333333336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10">
        <f t="shared" si="40"/>
        <v>41477.208333333336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10">
        <f t="shared" si="40"/>
        <v>41020.208333333336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10">
        <f t="shared" ref="M706:M769" si="44">(((L706/60)/60)/24)+DATE(1970,1,1)</f>
        <v>42555.208333333328</v>
      </c>
      <c r="N706">
        <v>1468904400</v>
      </c>
      <c r="O706" s="9">
        <f t="shared" ref="O706:O769" si="45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6">E707/D707</f>
        <v>0.99026517383618151</v>
      </c>
      <c r="G707" t="s">
        <v>14</v>
      </c>
      <c r="H707">
        <v>2025</v>
      </c>
      <c r="I707" s="5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 s="10">
        <f t="shared" si="44"/>
        <v>41619.25</v>
      </c>
      <c r="N707">
        <v>1387087200</v>
      </c>
      <c r="O707" s="9">
        <f t="shared" si="4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6"/>
        <v>1.278468634686347</v>
      </c>
      <c r="G708" t="s">
        <v>20</v>
      </c>
      <c r="H708">
        <v>1345</v>
      </c>
      <c r="I708" s="5">
        <f t="shared" si="47"/>
        <v>103.03791821561339</v>
      </c>
      <c r="J708" t="s">
        <v>26</v>
      </c>
      <c r="K708" t="s">
        <v>27</v>
      </c>
      <c r="L708">
        <v>1546754400</v>
      </c>
      <c r="M708" s="10">
        <f t="shared" si="44"/>
        <v>43471.25</v>
      </c>
      <c r="N708">
        <v>1547445600</v>
      </c>
      <c r="O708" s="9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10">
        <f t="shared" si="44"/>
        <v>43442.25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10">
        <f t="shared" si="44"/>
        <v>42877.208333333328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10">
        <f t="shared" si="44"/>
        <v>41018.208333333336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10">
        <f t="shared" si="44"/>
        <v>43295.208333333328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10">
        <f t="shared" si="44"/>
        <v>42393.25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10">
        <f t="shared" si="44"/>
        <v>42559.208333333328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10">
        <f t="shared" si="44"/>
        <v>42604.208333333328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10">
        <f t="shared" si="44"/>
        <v>41870.208333333336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10">
        <f t="shared" si="44"/>
        <v>40397.208333333336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10">
        <f t="shared" si="44"/>
        <v>41465.208333333336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10">
        <f t="shared" si="44"/>
        <v>40777.208333333336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10">
        <f t="shared" si="44"/>
        <v>41442.208333333336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10">
        <f t="shared" si="44"/>
        <v>41058.208333333336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10">
        <f t="shared" si="44"/>
        <v>43152.25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10">
        <f t="shared" si="44"/>
        <v>43194.208333333328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10">
        <f t="shared" si="44"/>
        <v>43045.25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10">
        <f t="shared" si="44"/>
        <v>42431.25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10">
        <f t="shared" si="44"/>
        <v>41934.208333333336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10">
        <f t="shared" si="44"/>
        <v>41958.25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10">
        <f t="shared" si="44"/>
        <v>40476.208333333336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10">
        <f t="shared" si="44"/>
        <v>43485.25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10">
        <f t="shared" si="44"/>
        <v>42515.208333333328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10">
        <f t="shared" si="44"/>
        <v>41309.25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10">
        <f t="shared" si="44"/>
        <v>42147.208333333328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10">
        <f t="shared" si="44"/>
        <v>42939.208333333328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10">
        <f t="shared" si="44"/>
        <v>42816.208333333328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10">
        <f t="shared" si="44"/>
        <v>41844.208333333336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10">
        <f t="shared" si="44"/>
        <v>42763.25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10">
        <f t="shared" si="44"/>
        <v>42459.208333333328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10">
        <f t="shared" si="44"/>
        <v>42055.25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10">
        <f t="shared" si="44"/>
        <v>42685.25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10">
        <f t="shared" si="44"/>
        <v>41959.25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10">
        <f t="shared" si="44"/>
        <v>41089.208333333336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10">
        <f t="shared" si="44"/>
        <v>42769.25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10">
        <f t="shared" si="44"/>
        <v>40321.208333333336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10">
        <f t="shared" si="44"/>
        <v>40197.25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10">
        <f t="shared" si="44"/>
        <v>42298.208333333328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10">
        <f t="shared" si="44"/>
        <v>43322.208333333328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10">
        <f t="shared" si="44"/>
        <v>40328.208333333336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10">
        <f t="shared" si="44"/>
        <v>40825.208333333336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10">
        <f t="shared" si="44"/>
        <v>40423.208333333336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10">
        <f t="shared" si="44"/>
        <v>40238.25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10">
        <f t="shared" si="44"/>
        <v>41920.208333333336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10">
        <f t="shared" si="44"/>
        <v>40360.208333333336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10">
        <f t="shared" si="44"/>
        <v>42446.208333333328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10">
        <f t="shared" si="44"/>
        <v>40395.208333333336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10">
        <f t="shared" si="44"/>
        <v>40321.208333333336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10">
        <f t="shared" si="44"/>
        <v>41210.208333333336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10">
        <f t="shared" si="44"/>
        <v>43096.25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10">
        <f t="shared" si="44"/>
        <v>42024.25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10">
        <f t="shared" si="44"/>
        <v>40675.208333333336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10">
        <f t="shared" si="44"/>
        <v>41936.208333333336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10">
        <f t="shared" si="44"/>
        <v>43136.25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10">
        <f t="shared" si="44"/>
        <v>43678.208333333328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10">
        <f t="shared" si="44"/>
        <v>42938.208333333328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10">
        <f t="shared" si="44"/>
        <v>41241.25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10">
        <f t="shared" si="44"/>
        <v>41037.208333333336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10">
        <f t="shared" si="44"/>
        <v>40676.208333333336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10">
        <f t="shared" si="44"/>
        <v>42840.208333333328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10">
        <f t="shared" si="44"/>
        <v>43362.208333333328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10">
        <f t="shared" si="44"/>
        <v>42283.208333333328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10">
        <f t="shared" ref="M770:M833" si="48">(((L770/60)/60)/24)+DATE(1970,1,1)</f>
        <v>41619.25</v>
      </c>
      <c r="N770">
        <v>1388037600</v>
      </c>
      <c r="O770" s="9">
        <f t="shared" ref="O770:O833" si="49"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50">E771/D771</f>
        <v>0.86867834394904464</v>
      </c>
      <c r="G771" t="s">
        <v>14</v>
      </c>
      <c r="H771">
        <v>3410</v>
      </c>
      <c r="I771" s="5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 s="10">
        <f t="shared" si="48"/>
        <v>41501.208333333336</v>
      </c>
      <c r="N771">
        <v>1378789200</v>
      </c>
      <c r="O771" s="9">
        <f t="shared" si="49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50"/>
        <v>2.7074418604651163</v>
      </c>
      <c r="G772" t="s">
        <v>20</v>
      </c>
      <c r="H772">
        <v>216</v>
      </c>
      <c r="I772" s="5">
        <f t="shared" si="51"/>
        <v>53.898148148148145</v>
      </c>
      <c r="J772" t="s">
        <v>107</v>
      </c>
      <c r="K772" t="s">
        <v>108</v>
      </c>
      <c r="L772">
        <v>1397451600</v>
      </c>
      <c r="M772" s="10">
        <f t="shared" si="48"/>
        <v>41743.208333333336</v>
      </c>
      <c r="N772">
        <v>1398056400</v>
      </c>
      <c r="O772" s="9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10">
        <f t="shared" si="48"/>
        <v>43491.25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10">
        <f t="shared" si="48"/>
        <v>43505.25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10">
        <f t="shared" si="48"/>
        <v>42838.208333333328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10">
        <f t="shared" si="48"/>
        <v>42513.208333333328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10">
        <f t="shared" si="48"/>
        <v>41949.25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10">
        <f t="shared" si="48"/>
        <v>43650.208333333328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10">
        <f t="shared" si="48"/>
        <v>40809.208333333336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10">
        <f t="shared" si="48"/>
        <v>40768.208333333336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10">
        <f t="shared" si="48"/>
        <v>42230.208333333328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10">
        <f t="shared" si="48"/>
        <v>42573.208333333328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10">
        <f t="shared" si="48"/>
        <v>40482.208333333336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10">
        <f t="shared" si="48"/>
        <v>40603.25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10">
        <f t="shared" si="48"/>
        <v>41625.25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10">
        <f t="shared" si="48"/>
        <v>42435.25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10">
        <f t="shared" si="48"/>
        <v>43582.208333333328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10">
        <f t="shared" si="48"/>
        <v>43186.208333333328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10">
        <f t="shared" si="48"/>
        <v>40684.208333333336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10">
        <f t="shared" si="48"/>
        <v>41202.208333333336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10">
        <f t="shared" si="48"/>
        <v>41786.208333333336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10">
        <f t="shared" si="48"/>
        <v>40223.25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10">
        <f t="shared" si="48"/>
        <v>42715.25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10">
        <f t="shared" si="48"/>
        <v>41451.208333333336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10">
        <f t="shared" si="48"/>
        <v>41450.208333333336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10">
        <f t="shared" si="48"/>
        <v>43091.25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10">
        <f t="shared" si="48"/>
        <v>42675.208333333328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10">
        <f t="shared" si="48"/>
        <v>41859.208333333336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10">
        <f t="shared" si="48"/>
        <v>43464.25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10">
        <f t="shared" si="48"/>
        <v>41060.208333333336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10">
        <f t="shared" si="48"/>
        <v>42399.25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10">
        <f t="shared" si="48"/>
        <v>42167.208333333328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10">
        <f t="shared" si="48"/>
        <v>43830.25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10">
        <f t="shared" si="48"/>
        <v>43650.208333333328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10">
        <f t="shared" si="48"/>
        <v>43492.25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10">
        <f t="shared" si="48"/>
        <v>43102.25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10">
        <f t="shared" si="48"/>
        <v>41958.25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10">
        <f t="shared" si="48"/>
        <v>40973.25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10">
        <f t="shared" si="48"/>
        <v>43753.208333333328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10">
        <f t="shared" si="48"/>
        <v>42507.208333333328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10">
        <f t="shared" si="48"/>
        <v>41135.208333333336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10">
        <f t="shared" si="48"/>
        <v>43067.25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10">
        <f t="shared" si="48"/>
        <v>42378.25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10">
        <f t="shared" si="48"/>
        <v>43206.208333333328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10">
        <f t="shared" si="48"/>
        <v>41148.208333333336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10">
        <f t="shared" si="48"/>
        <v>42517.208333333328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10">
        <f t="shared" si="48"/>
        <v>43068.25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10">
        <f t="shared" si="48"/>
        <v>41680.25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10">
        <f t="shared" si="48"/>
        <v>43589.208333333328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10">
        <f t="shared" si="48"/>
        <v>43486.25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10">
        <f t="shared" si="48"/>
        <v>41237.25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10">
        <f t="shared" si="48"/>
        <v>43310.208333333328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10">
        <f t="shared" si="48"/>
        <v>42794.25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10">
        <f t="shared" si="48"/>
        <v>41698.25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10">
        <f t="shared" si="48"/>
        <v>41892.208333333336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10">
        <f t="shared" si="48"/>
        <v>40348.208333333336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10">
        <f t="shared" si="48"/>
        <v>42941.208333333328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10">
        <f t="shared" si="48"/>
        <v>40525.25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10">
        <f t="shared" si="48"/>
        <v>40666.208333333336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10">
        <f t="shared" si="48"/>
        <v>43340.208333333328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10">
        <f t="shared" si="48"/>
        <v>42164.208333333328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10">
        <f t="shared" si="48"/>
        <v>43103.25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10">
        <f t="shared" si="48"/>
        <v>40994.208333333336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10">
        <f t="shared" ref="M834:M897" si="52">(((L834/60)/60)/24)+DATE(1970,1,1)</f>
        <v>42299.208333333328</v>
      </c>
      <c r="N834">
        <v>1448431200</v>
      </c>
      <c r="O834" s="9">
        <f t="shared" ref="O834:O897" si="53"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4">E835/D835</f>
        <v>1.5769117647058823</v>
      </c>
      <c r="G835" t="s">
        <v>20</v>
      </c>
      <c r="H835">
        <v>165</v>
      </c>
      <c r="I835" s="5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 s="10">
        <f t="shared" si="52"/>
        <v>40588.25</v>
      </c>
      <c r="N835">
        <v>1298613600</v>
      </c>
      <c r="O835" s="9">
        <f t="shared" si="53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4"/>
        <v>1.5380821917808218</v>
      </c>
      <c r="G836" t="s">
        <v>20</v>
      </c>
      <c r="H836">
        <v>119</v>
      </c>
      <c r="I836" s="5">
        <f t="shared" si="55"/>
        <v>94.352941176470594</v>
      </c>
      <c r="J836" t="s">
        <v>21</v>
      </c>
      <c r="K836" t="s">
        <v>22</v>
      </c>
      <c r="L836">
        <v>1371963600</v>
      </c>
      <c r="M836" s="10">
        <f t="shared" si="52"/>
        <v>41448.208333333336</v>
      </c>
      <c r="N836">
        <v>1372482000</v>
      </c>
      <c r="O836" s="9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10">
        <f t="shared" si="52"/>
        <v>42063.25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10">
        <f t="shared" si="52"/>
        <v>40214.25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10">
        <f t="shared" si="52"/>
        <v>40629.208333333336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10">
        <f t="shared" si="52"/>
        <v>43370.208333333328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10">
        <f t="shared" si="52"/>
        <v>41715.208333333336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10">
        <f t="shared" si="52"/>
        <v>41836.208333333336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10">
        <f t="shared" si="52"/>
        <v>42419.25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10">
        <f t="shared" si="52"/>
        <v>43266.208333333328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10">
        <f t="shared" si="52"/>
        <v>43338.208333333328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10">
        <f t="shared" si="52"/>
        <v>40930.25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10">
        <f t="shared" si="52"/>
        <v>43235.208333333328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10">
        <f t="shared" si="52"/>
        <v>43302.208333333328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10">
        <f t="shared" si="52"/>
        <v>43107.25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10">
        <f t="shared" si="52"/>
        <v>40341.208333333336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10">
        <f t="shared" si="52"/>
        <v>40948.25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10">
        <f t="shared" si="52"/>
        <v>40866.25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10">
        <f t="shared" si="52"/>
        <v>41031.208333333336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10">
        <f t="shared" si="52"/>
        <v>40740.208333333336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10">
        <f t="shared" si="52"/>
        <v>40714.208333333336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10">
        <f t="shared" si="52"/>
        <v>43787.25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10">
        <f t="shared" si="52"/>
        <v>40712.208333333336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10">
        <f t="shared" si="52"/>
        <v>41023.208333333336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10">
        <f t="shared" si="52"/>
        <v>40944.25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10">
        <f t="shared" si="52"/>
        <v>43211.208333333328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10">
        <f t="shared" si="52"/>
        <v>41334.25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10">
        <f t="shared" si="52"/>
        <v>43515.25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10">
        <f t="shared" si="52"/>
        <v>40258.208333333336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10">
        <f t="shared" si="52"/>
        <v>40756.208333333336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10">
        <f t="shared" si="52"/>
        <v>42172.208333333328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10">
        <f t="shared" si="52"/>
        <v>42601.208333333328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10">
        <f t="shared" si="52"/>
        <v>41897.208333333336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10">
        <f t="shared" si="52"/>
        <v>40671.208333333336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10">
        <f t="shared" si="52"/>
        <v>43382.208333333328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10">
        <f t="shared" si="52"/>
        <v>41559.208333333336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10">
        <f t="shared" si="52"/>
        <v>40350.208333333336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10">
        <f t="shared" si="52"/>
        <v>42240.208333333328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10">
        <f t="shared" si="52"/>
        <v>43040.208333333328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10">
        <f t="shared" si="52"/>
        <v>43346.208333333328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10">
        <f t="shared" si="52"/>
        <v>41647.25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10">
        <f t="shared" si="52"/>
        <v>40291.208333333336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10">
        <f t="shared" si="52"/>
        <v>40556.25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10">
        <f t="shared" si="52"/>
        <v>43624.208333333328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10">
        <f t="shared" si="52"/>
        <v>42577.208333333328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10">
        <f t="shared" si="52"/>
        <v>43845.25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10">
        <f t="shared" si="52"/>
        <v>42788.25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10">
        <f t="shared" si="52"/>
        <v>43667.208333333328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10">
        <f t="shared" si="52"/>
        <v>42194.208333333328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10">
        <f t="shared" si="52"/>
        <v>42025.25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10">
        <f t="shared" si="52"/>
        <v>40323.208333333336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10">
        <f t="shared" si="52"/>
        <v>41763.208333333336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10">
        <f t="shared" si="52"/>
        <v>40335.208333333336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10">
        <f t="shared" si="52"/>
        <v>40416.208333333336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10">
        <f t="shared" si="52"/>
        <v>42202.208333333328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10">
        <f t="shared" si="52"/>
        <v>42836.208333333328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10">
        <f t="shared" si="52"/>
        <v>41710.208333333336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10">
        <f t="shared" si="52"/>
        <v>43640.208333333328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10">
        <f t="shared" si="52"/>
        <v>40880.25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10">
        <f t="shared" si="52"/>
        <v>40319.208333333336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10">
        <f t="shared" si="52"/>
        <v>42170.208333333328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10">
        <f t="shared" si="52"/>
        <v>41466.208333333336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10">
        <f t="shared" si="52"/>
        <v>43134.25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10">
        <f t="shared" ref="M898:M961" si="56">(((L898/60)/60)/24)+DATE(1970,1,1)</f>
        <v>40738.208333333336</v>
      </c>
      <c r="N898">
        <v>1310878800</v>
      </c>
      <c r="O898" s="9">
        <f t="shared" ref="O898:O961" si="57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8">E899/D899</f>
        <v>0.27693181818181817</v>
      </c>
      <c r="G899" t="s">
        <v>14</v>
      </c>
      <c r="H899">
        <v>27</v>
      </c>
      <c r="I899" s="5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 s="10">
        <f t="shared" si="56"/>
        <v>43583.208333333328</v>
      </c>
      <c r="N899">
        <v>1556600400</v>
      </c>
      <c r="O899" s="9">
        <f t="shared" si="57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8"/>
        <v>0.52479620323841425</v>
      </c>
      <c r="G900" t="s">
        <v>14</v>
      </c>
      <c r="H900">
        <v>1221</v>
      </c>
      <c r="I900" s="5">
        <f t="shared" si="59"/>
        <v>76.978705978705975</v>
      </c>
      <c r="J900" t="s">
        <v>21</v>
      </c>
      <c r="K900" t="s">
        <v>22</v>
      </c>
      <c r="L900">
        <v>1576476000</v>
      </c>
      <c r="M900" s="10">
        <f t="shared" si="56"/>
        <v>43815.25</v>
      </c>
      <c r="N900">
        <v>1576994400</v>
      </c>
      <c r="O900" s="9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10">
        <f t="shared" si="56"/>
        <v>41554.208333333336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10">
        <f t="shared" si="56"/>
        <v>41901.208333333336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10">
        <f t="shared" si="56"/>
        <v>43298.208333333328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10">
        <f t="shared" si="56"/>
        <v>42399.25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10">
        <f t="shared" si="56"/>
        <v>41034.208333333336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10">
        <f t="shared" si="56"/>
        <v>41186.208333333336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10">
        <f t="shared" si="56"/>
        <v>41536.208333333336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10">
        <f t="shared" si="56"/>
        <v>42868.208333333328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10">
        <f t="shared" si="56"/>
        <v>40660.208333333336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10">
        <f t="shared" si="56"/>
        <v>41031.208333333336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10">
        <f t="shared" si="56"/>
        <v>43255.208333333328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10">
        <f t="shared" si="56"/>
        <v>42026.25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10">
        <f t="shared" si="56"/>
        <v>43717.208333333328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10">
        <f t="shared" si="56"/>
        <v>41157.208333333336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10">
        <f t="shared" si="56"/>
        <v>43597.208333333328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10">
        <f t="shared" si="56"/>
        <v>41490.208333333336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10">
        <f t="shared" si="56"/>
        <v>42976.208333333328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10">
        <f t="shared" si="56"/>
        <v>41991.25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10">
        <f t="shared" si="56"/>
        <v>40722.208333333336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10">
        <f t="shared" si="56"/>
        <v>41117.208333333336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10">
        <f t="shared" si="56"/>
        <v>43022.208333333328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10">
        <f t="shared" si="56"/>
        <v>43503.25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10">
        <f t="shared" si="56"/>
        <v>40951.25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10">
        <f t="shared" si="56"/>
        <v>43443.25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10">
        <f t="shared" si="56"/>
        <v>40373.208333333336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10">
        <f t="shared" si="56"/>
        <v>43769.208333333328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10">
        <f t="shared" si="56"/>
        <v>43000.208333333328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10">
        <f t="shared" si="56"/>
        <v>42502.208333333328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10">
        <f t="shared" si="56"/>
        <v>41102.208333333336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10">
        <f t="shared" si="56"/>
        <v>41637.25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10">
        <f t="shared" si="56"/>
        <v>42858.208333333328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10">
        <f t="shared" si="56"/>
        <v>42060.25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10">
        <f t="shared" si="56"/>
        <v>41818.208333333336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10">
        <f t="shared" si="56"/>
        <v>41709.208333333336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10">
        <f t="shared" si="56"/>
        <v>41372.208333333336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10">
        <f t="shared" si="56"/>
        <v>42422.25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10">
        <f t="shared" si="56"/>
        <v>42209.208333333328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10">
        <f t="shared" si="56"/>
        <v>43668.208333333328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10">
        <f t="shared" si="56"/>
        <v>42334.25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10">
        <f t="shared" si="56"/>
        <v>43263.208333333328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10">
        <f t="shared" si="56"/>
        <v>40670.208333333336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10">
        <f t="shared" si="56"/>
        <v>41244.25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10">
        <f t="shared" si="56"/>
        <v>40552.25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10">
        <f t="shared" si="56"/>
        <v>40568.25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10">
        <f t="shared" si="56"/>
        <v>41906.208333333336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10">
        <f t="shared" si="56"/>
        <v>42776.25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10">
        <f t="shared" si="56"/>
        <v>41004.208333333336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10">
        <f t="shared" si="56"/>
        <v>40710.208333333336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10">
        <f t="shared" si="56"/>
        <v>41908.208333333336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10">
        <f t="shared" si="56"/>
        <v>41985.25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10">
        <f t="shared" si="56"/>
        <v>42112.208333333328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10">
        <f t="shared" si="56"/>
        <v>43571.208333333328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10">
        <f t="shared" si="56"/>
        <v>42730.25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10">
        <f t="shared" si="56"/>
        <v>42591.208333333328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10">
        <f t="shared" si="56"/>
        <v>42358.25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10">
        <f t="shared" si="56"/>
        <v>41174.208333333336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10">
        <f t="shared" si="56"/>
        <v>41238.25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10">
        <f t="shared" si="56"/>
        <v>42360.25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10">
        <f t="shared" si="56"/>
        <v>40955.25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10">
        <f t="shared" si="56"/>
        <v>40350.208333333336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10">
        <f t="shared" si="56"/>
        <v>40357.208333333336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10">
        <f t="shared" ref="M962:M1001" si="60">(((L962/60)/60)/24)+DATE(1970,1,1)</f>
        <v>42408.25</v>
      </c>
      <c r="N962">
        <v>1458104400</v>
      </c>
      <c r="O962" s="9">
        <f t="shared" ref="O962:O1001" si="61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2">E963/D963</f>
        <v>1.1929824561403508</v>
      </c>
      <c r="G963" t="s">
        <v>20</v>
      </c>
      <c r="H963">
        <v>155</v>
      </c>
      <c r="I963" s="5">
        <f t="shared" ref="I963:I1001" si="63">E963/H963</f>
        <v>43.87096774193548</v>
      </c>
      <c r="J963" t="s">
        <v>21</v>
      </c>
      <c r="K963" t="s">
        <v>22</v>
      </c>
      <c r="L963">
        <v>1297922400</v>
      </c>
      <c r="M963" s="10">
        <f t="shared" si="60"/>
        <v>40591.25</v>
      </c>
      <c r="N963">
        <v>1298268000</v>
      </c>
      <c r="O963" s="9">
        <f t="shared" si="61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2"/>
        <v>2.9602777777777778</v>
      </c>
      <c r="G964" t="s">
        <v>20</v>
      </c>
      <c r="H964">
        <v>266</v>
      </c>
      <c r="I964" s="5">
        <f t="shared" si="63"/>
        <v>40.063909774436091</v>
      </c>
      <c r="J964" t="s">
        <v>21</v>
      </c>
      <c r="K964" t="s">
        <v>22</v>
      </c>
      <c r="L964">
        <v>1384408800</v>
      </c>
      <c r="M964" s="10">
        <f t="shared" si="60"/>
        <v>41592.25</v>
      </c>
      <c r="N964">
        <v>1386223200</v>
      </c>
      <c r="O964" s="9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10">
        <f t="shared" si="60"/>
        <v>40607.25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10">
        <f t="shared" si="60"/>
        <v>42135.208333333328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10">
        <f t="shared" si="60"/>
        <v>40203.25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10">
        <f t="shared" si="60"/>
        <v>42901.208333333328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10">
        <f t="shared" si="60"/>
        <v>41005.208333333336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10">
        <f t="shared" si="60"/>
        <v>40544.25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10">
        <f t="shared" si="60"/>
        <v>43821.25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10">
        <f t="shared" si="60"/>
        <v>40672.208333333336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10">
        <f t="shared" si="60"/>
        <v>41555.208333333336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10">
        <f t="shared" si="60"/>
        <v>41792.208333333336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10">
        <f t="shared" si="60"/>
        <v>40522.25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10">
        <f t="shared" si="60"/>
        <v>41412.208333333336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10">
        <f t="shared" si="60"/>
        <v>42337.25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10">
        <f t="shared" si="60"/>
        <v>40571.25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10">
        <f t="shared" si="60"/>
        <v>43138.25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10">
        <f t="shared" si="60"/>
        <v>42686.25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10">
        <f t="shared" si="60"/>
        <v>42078.208333333328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10">
        <f t="shared" si="60"/>
        <v>42307.208333333328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10">
        <f t="shared" si="60"/>
        <v>43094.25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10">
        <f t="shared" si="60"/>
        <v>40743.208333333336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10">
        <f t="shared" si="60"/>
        <v>43681.208333333328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10">
        <f t="shared" si="60"/>
        <v>43716.208333333328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10">
        <f t="shared" si="60"/>
        <v>41614.25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10">
        <f t="shared" si="60"/>
        <v>40638.208333333336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10">
        <f t="shared" si="60"/>
        <v>42852.208333333328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10">
        <f t="shared" si="60"/>
        <v>42686.25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10">
        <f t="shared" si="60"/>
        <v>43571.208333333328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10">
        <f t="shared" si="60"/>
        <v>42432.25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10">
        <f t="shared" si="60"/>
        <v>41907.208333333336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10">
        <f t="shared" si="60"/>
        <v>43227.208333333328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10">
        <f t="shared" si="60"/>
        <v>42362.25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10">
        <f t="shared" si="60"/>
        <v>41929.208333333336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10">
        <f t="shared" si="60"/>
        <v>43408.208333333328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10">
        <f t="shared" si="60"/>
        <v>41276.25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10">
        <f t="shared" si="60"/>
        <v>41659.25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10">
        <f t="shared" si="60"/>
        <v>40220.25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10">
        <f t="shared" si="60"/>
        <v>42550.208333333328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theme="8"/>
      </colorScale>
    </cfRule>
  </conditionalFormatting>
  <conditionalFormatting sqref="G1:G1048576">
    <cfRule type="containsText" dxfId="11" priority="12" operator="containsText" text="live">
      <formula>NOT(ISERROR(SEARCH("live",G1)))</formula>
    </cfRule>
    <cfRule type="containsText" dxfId="10" priority="13" operator="containsText" text="canceled">
      <formula>NOT(ISERROR(SEARCH("canceled",G1)))</formula>
    </cfRule>
    <cfRule type="containsText" dxfId="9" priority="14" operator="containsText" text="successful">
      <formula>NOT(ISERROR(SEARCH("successful",G1)))</formula>
    </cfRule>
    <cfRule type="containsText" dxfId="8" priority="15" operator="containsText" text="failed">
      <formula>NOT(ISERROR(SEARCH("failed",G1)))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13F9-18B4-4DAD-89A3-8BDF5AA10AA7}">
  <dimension ref="A1:F30"/>
  <sheetViews>
    <sheetView workbookViewId="0">
      <selection activeCell="F34" sqref="F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2068</v>
      </c>
    </row>
    <row r="2" spans="1:6" x14ac:dyDescent="0.25">
      <c r="A2" s="7" t="s">
        <v>2031</v>
      </c>
      <c r="B2" t="s">
        <v>2068</v>
      </c>
    </row>
    <row r="4" spans="1:6" x14ac:dyDescent="0.25">
      <c r="A4" s="7" t="s">
        <v>2071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19E4-63D3-4EF9-B2EB-1302421C1633}">
  <dimension ref="A3:F16"/>
  <sheetViews>
    <sheetView workbookViewId="0">
      <selection activeCell="B5" sqref="B5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7" t="s">
        <v>6</v>
      </c>
      <c r="B3" t="s">
        <v>2068</v>
      </c>
    </row>
    <row r="5" spans="1:6" x14ac:dyDescent="0.25">
      <c r="A5" s="7" t="s">
        <v>2070</v>
      </c>
      <c r="B5" s="7" t="s">
        <v>2069</v>
      </c>
    </row>
    <row r="6" spans="1:6" x14ac:dyDescent="0.25">
      <c r="A6" s="7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5">
      <c r="A7" s="8" t="s">
        <v>2041</v>
      </c>
      <c r="B7">
        <v>11</v>
      </c>
      <c r="C7">
        <v>60</v>
      </c>
      <c r="D7">
        <v>5</v>
      </c>
      <c r="E7">
        <v>102</v>
      </c>
      <c r="F7">
        <v>178</v>
      </c>
    </row>
    <row r="8" spans="1:6" x14ac:dyDescent="0.25">
      <c r="A8" s="8" t="s">
        <v>2033</v>
      </c>
      <c r="B8">
        <v>4</v>
      </c>
      <c r="C8">
        <v>20</v>
      </c>
      <c r="E8">
        <v>22</v>
      </c>
      <c r="F8">
        <v>46</v>
      </c>
    </row>
    <row r="9" spans="1:6" x14ac:dyDescent="0.25">
      <c r="A9" s="8" t="s">
        <v>2050</v>
      </c>
      <c r="B9">
        <v>1</v>
      </c>
      <c r="C9">
        <v>23</v>
      </c>
      <c r="D9">
        <v>3</v>
      </c>
      <c r="E9">
        <v>21</v>
      </c>
      <c r="F9">
        <v>48</v>
      </c>
    </row>
    <row r="10" spans="1:6" x14ac:dyDescent="0.25">
      <c r="A10" s="8" t="s">
        <v>2064</v>
      </c>
      <c r="E10">
        <v>4</v>
      </c>
      <c r="F10">
        <v>4</v>
      </c>
    </row>
    <row r="11" spans="1:6" x14ac:dyDescent="0.25">
      <c r="A11" s="8" t="s">
        <v>2035</v>
      </c>
      <c r="B11">
        <v>10</v>
      </c>
      <c r="C11">
        <v>66</v>
      </c>
      <c r="E11">
        <v>99</v>
      </c>
      <c r="F11">
        <v>175</v>
      </c>
    </row>
    <row r="12" spans="1:6" x14ac:dyDescent="0.25">
      <c r="A12" s="8" t="s">
        <v>2054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25">
      <c r="A13" s="8" t="s">
        <v>2047</v>
      </c>
      <c r="B13">
        <v>2</v>
      </c>
      <c r="C13">
        <v>24</v>
      </c>
      <c r="D13">
        <v>1</v>
      </c>
      <c r="E13">
        <v>40</v>
      </c>
      <c r="F13">
        <v>67</v>
      </c>
    </row>
    <row r="14" spans="1:6" x14ac:dyDescent="0.25">
      <c r="A14" s="8" t="s">
        <v>2037</v>
      </c>
      <c r="B14">
        <v>2</v>
      </c>
      <c r="C14">
        <v>28</v>
      </c>
      <c r="D14">
        <v>2</v>
      </c>
      <c r="E14">
        <v>64</v>
      </c>
      <c r="F14">
        <v>96</v>
      </c>
    </row>
    <row r="15" spans="1:6" x14ac:dyDescent="0.25">
      <c r="A15" s="8" t="s">
        <v>2039</v>
      </c>
      <c r="B15">
        <v>23</v>
      </c>
      <c r="C15">
        <v>132</v>
      </c>
      <c r="D15">
        <v>2</v>
      </c>
      <c r="E15">
        <v>187</v>
      </c>
      <c r="F15">
        <v>344</v>
      </c>
    </row>
    <row r="16" spans="1:6" x14ac:dyDescent="0.25">
      <c r="A16" s="8" t="s">
        <v>2067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2512-8375-4DD2-BB63-3E5DBE4DDC89}">
  <dimension ref="A1:F19"/>
  <sheetViews>
    <sheetView workbookViewId="0">
      <selection activeCell="B5" sqref="B5"/>
    </sheetView>
  </sheetViews>
  <sheetFormatPr defaultRowHeight="15.75" x14ac:dyDescent="0.25"/>
  <cols>
    <col min="1" max="1" width="18.125" bestFit="1" customWidth="1"/>
    <col min="2" max="2" width="15.25" bestFit="1" customWidth="1"/>
    <col min="3" max="3" width="5.625" bestFit="1" customWidth="1"/>
    <col min="4" max="4" width="9.25" bestFit="1" customWidth="1"/>
    <col min="5" max="5" width="6.875" bestFit="1" customWidth="1"/>
    <col min="6" max="7" width="11" bestFit="1" customWidth="1"/>
  </cols>
  <sheetData>
    <row r="1" spans="1:6" x14ac:dyDescent="0.25">
      <c r="A1" s="7" t="s">
        <v>2031</v>
      </c>
      <c r="B1" t="s">
        <v>2068</v>
      </c>
    </row>
    <row r="2" spans="1:6" x14ac:dyDescent="0.25">
      <c r="A2" s="7" t="s">
        <v>2088</v>
      </c>
      <c r="B2" t="s">
        <v>2068</v>
      </c>
    </row>
    <row r="4" spans="1:6" x14ac:dyDescent="0.25">
      <c r="A4" s="7" t="s">
        <v>2071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20</v>
      </c>
      <c r="E5" t="s">
        <v>2074</v>
      </c>
      <c r="F5" t="s">
        <v>2067</v>
      </c>
    </row>
    <row r="6" spans="1:6" x14ac:dyDescent="0.25">
      <c r="A6" s="8" t="s">
        <v>2075</v>
      </c>
    </row>
    <row r="7" spans="1:6" x14ac:dyDescent="0.25">
      <c r="A7" s="8" t="s">
        <v>2076</v>
      </c>
      <c r="B7">
        <v>6</v>
      </c>
      <c r="C7">
        <v>36</v>
      </c>
      <c r="D7">
        <v>49</v>
      </c>
      <c r="F7">
        <v>91</v>
      </c>
    </row>
    <row r="8" spans="1:6" x14ac:dyDescent="0.25">
      <c r="A8" s="8" t="s">
        <v>2077</v>
      </c>
      <c r="B8">
        <v>7</v>
      </c>
      <c r="C8">
        <v>28</v>
      </c>
      <c r="D8">
        <v>44</v>
      </c>
      <c r="F8">
        <v>79</v>
      </c>
    </row>
    <row r="9" spans="1:6" x14ac:dyDescent="0.25">
      <c r="A9" s="8" t="s">
        <v>2078</v>
      </c>
      <c r="B9">
        <v>4</v>
      </c>
      <c r="C9">
        <v>33</v>
      </c>
      <c r="D9">
        <v>49</v>
      </c>
      <c r="F9">
        <v>86</v>
      </c>
    </row>
    <row r="10" spans="1:6" x14ac:dyDescent="0.25">
      <c r="A10" s="8" t="s">
        <v>2079</v>
      </c>
      <c r="B10">
        <v>1</v>
      </c>
      <c r="C10">
        <v>30</v>
      </c>
      <c r="D10">
        <v>46</v>
      </c>
      <c r="F10">
        <v>77</v>
      </c>
    </row>
    <row r="11" spans="1:6" x14ac:dyDescent="0.25">
      <c r="A11" s="8" t="s">
        <v>2080</v>
      </c>
      <c r="B11">
        <v>3</v>
      </c>
      <c r="C11">
        <v>35</v>
      </c>
      <c r="D11">
        <v>46</v>
      </c>
      <c r="F11">
        <v>84</v>
      </c>
    </row>
    <row r="12" spans="1:6" x14ac:dyDescent="0.25">
      <c r="A12" s="8" t="s">
        <v>2081</v>
      </c>
      <c r="B12">
        <v>3</v>
      </c>
      <c r="C12">
        <v>28</v>
      </c>
      <c r="D12">
        <v>55</v>
      </c>
      <c r="F12">
        <v>86</v>
      </c>
    </row>
    <row r="13" spans="1:6" x14ac:dyDescent="0.25">
      <c r="A13" s="8" t="s">
        <v>2082</v>
      </c>
      <c r="B13">
        <v>4</v>
      </c>
      <c r="C13">
        <v>31</v>
      </c>
      <c r="D13">
        <v>58</v>
      </c>
      <c r="F13">
        <v>93</v>
      </c>
    </row>
    <row r="14" spans="1:6" x14ac:dyDescent="0.25">
      <c r="A14" s="8" t="s">
        <v>2083</v>
      </c>
      <c r="B14">
        <v>8</v>
      </c>
      <c r="C14">
        <v>35</v>
      </c>
      <c r="D14">
        <v>41</v>
      </c>
      <c r="F14">
        <v>84</v>
      </c>
    </row>
    <row r="15" spans="1:6" x14ac:dyDescent="0.25">
      <c r="A15" s="8" t="s">
        <v>2084</v>
      </c>
      <c r="B15">
        <v>5</v>
      </c>
      <c r="C15">
        <v>23</v>
      </c>
      <c r="D15">
        <v>45</v>
      </c>
      <c r="F15">
        <v>73</v>
      </c>
    </row>
    <row r="16" spans="1:6" x14ac:dyDescent="0.25">
      <c r="A16" s="8" t="s">
        <v>2085</v>
      </c>
      <c r="B16">
        <v>6</v>
      </c>
      <c r="C16">
        <v>26</v>
      </c>
      <c r="D16">
        <v>45</v>
      </c>
      <c r="F16">
        <v>77</v>
      </c>
    </row>
    <row r="17" spans="1:6" x14ac:dyDescent="0.25">
      <c r="A17" s="8" t="s">
        <v>2086</v>
      </c>
      <c r="B17">
        <v>3</v>
      </c>
      <c r="C17">
        <v>27</v>
      </c>
      <c r="D17">
        <v>45</v>
      </c>
      <c r="F17">
        <v>75</v>
      </c>
    </row>
    <row r="18" spans="1:6" x14ac:dyDescent="0.25">
      <c r="A18" s="8" t="s">
        <v>2087</v>
      </c>
      <c r="B18">
        <v>7</v>
      </c>
      <c r="C18">
        <v>32</v>
      </c>
      <c r="D18">
        <v>42</v>
      </c>
      <c r="F18">
        <v>81</v>
      </c>
    </row>
    <row r="19" spans="1:6" x14ac:dyDescent="0.25">
      <c r="A19" s="8" t="s">
        <v>2067</v>
      </c>
      <c r="B19">
        <v>57</v>
      </c>
      <c r="C19">
        <v>364</v>
      </c>
      <c r="D19">
        <v>565</v>
      </c>
      <c r="F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E0CA-237B-43C9-96A6-043BC71DF1D3}">
  <dimension ref="A1:H13"/>
  <sheetViews>
    <sheetView workbookViewId="0">
      <selection activeCell="C12" sqref="C12"/>
    </sheetView>
  </sheetViews>
  <sheetFormatPr defaultRowHeight="15.75" x14ac:dyDescent="0.25"/>
  <cols>
    <col min="1" max="1" width="26.375" bestFit="1" customWidth="1"/>
    <col min="2" max="2" width="15.5" bestFit="1" customWidth="1"/>
    <col min="3" max="3" width="12.375" bestFit="1" customWidth="1"/>
    <col min="4" max="4" width="15.375" bestFit="1" customWidth="1"/>
    <col min="5" max="5" width="12" bestFit="1" customWidth="1"/>
    <col min="6" max="6" width="19.25" bestFit="1" customWidth="1"/>
    <col min="7" max="7" width="15.75" bestFit="1" customWidth="1"/>
    <col min="8" max="8" width="18" bestFit="1" customWidth="1"/>
  </cols>
  <sheetData>
    <row r="1" spans="1:8" x14ac:dyDescent="0.25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5">
      <c r="A2" t="s">
        <v>2097</v>
      </c>
      <c r="B2">
        <f>COUNTIFS(Table2[goal],"&lt;1000",Table2[outcome],"=successful")</f>
        <v>30</v>
      </c>
      <c r="C2">
        <f>COUNTIFS(Table2[goal],"&lt;1000",Table2[outcome],"=failed")</f>
        <v>20</v>
      </c>
      <c r="D2">
        <f>COUNTIFS(Table2[goal],"&lt;1000",Table2[outcome],"=Canceled")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2098</v>
      </c>
      <c r="B3">
        <f>COUNTIFS(Table2[goal],"&gt;=1000",Table2[goal],"&lt;=4999",Table2[outcome],"=successful")</f>
        <v>191</v>
      </c>
      <c r="C3">
        <f>COUNTIFS(Table2[goal],"&gt;=1000",Table2[goal],"&lt;=4999",Table2[outcome],"=failed")</f>
        <v>38</v>
      </c>
      <c r="D3">
        <f>COUNTIFS(Table2[goal],"&gt;=1000",Table2[goal],"&lt;=4999",Table2[outcome],"=Canceled")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2099</v>
      </c>
      <c r="B4">
        <f>COUNTIFS(Table2[goal],"&gt;=5000",Table2[goal],"&lt;=9999",Table2[outcome],"=successful")</f>
        <v>164</v>
      </c>
      <c r="C4">
        <f>COUNTIFS(Table2[goal],"&gt;=5000",Table2[goal],"&lt;=9999",Table2[outcome],"=failed")</f>
        <v>126</v>
      </c>
      <c r="D4">
        <f>COUNTIFS(Table2[goal],"&gt;=5000",Table2[goal],"&lt;=9999",Table2[outcome],"=Canceled")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2100</v>
      </c>
      <c r="B5">
        <f>COUNTIFS(Table2[goal],"&gt;=10000",Table2[goal],"&lt;=14999",Table2[outcome],"=successful")</f>
        <v>4</v>
      </c>
      <c r="C5">
        <f>COUNTIFS(Table2[goal],"&gt;=10000",Table2[goal],"&lt;=14999",Table2[outcome],"=failed")</f>
        <v>5</v>
      </c>
      <c r="D5">
        <f>COUNTIFS(Table2[goal],"&gt;=10000",Table2[goal],"&lt;=14999",Table2[outcome],"=Canceled")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2101</v>
      </c>
      <c r="B6">
        <f>COUNTIFS(Table2[goal],"&gt;=15000",Table2[goal],"&lt;=19999",Table2[outcome],"=successful")</f>
        <v>10</v>
      </c>
      <c r="C6">
        <f>COUNTIFS(Table2[goal],"&gt;=15000",Table2[goal],"&lt;=19999",Table2[outcome],"=failed")</f>
        <v>0</v>
      </c>
      <c r="D6">
        <f>COUNTIFS(Table2[goal],"&gt;=15000",Table2[goal],"&lt;=19999",Table2[outcome],"=Canceled")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2102</v>
      </c>
      <c r="B7">
        <f>COUNTIFS(Table2[goal],"&gt;=20000",Table2[goal],"&lt;=24999",Table2[outcome],"=successful")</f>
        <v>7</v>
      </c>
      <c r="C7">
        <f>COUNTIFS(Table2[goal],"&gt;=20000",Table2[goal],"&lt;=24999",Table2[outcome],"=failed")</f>
        <v>0</v>
      </c>
      <c r="D7">
        <f>COUNTIFS(Table2[goal],"&gt;=20000",Table2[goal],"&lt;=24999",Table2[outcome],"=Canceled")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2103</v>
      </c>
      <c r="B8">
        <f>COUNTIFS(Table2[goal],"&gt;=25000",Table2[goal],"&lt;=29999",Table2[outcome],"=successful")</f>
        <v>11</v>
      </c>
      <c r="C8">
        <f>COUNTIFS(Table2[goal],"&gt;=25000",Table2[goal],"&lt;=29999",Table2[outcome],"=failed")</f>
        <v>3</v>
      </c>
      <c r="D8">
        <f>COUNTIFS(Table2[goal],"&gt;=25000",Table2[goal],"&lt;=29999",Table2[outcome],"=Canceled")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2104</v>
      </c>
      <c r="B9">
        <f>COUNTIFS(Table2[goal],"&gt;=30000",Table2[goal],"&lt;=34999",Table2[outcome],"=successful")</f>
        <v>7</v>
      </c>
      <c r="C9">
        <f>COUNTIFS(Table2[pledged],"&gt;=30000",Table2[goal],"&lt;=34999",Table2[outcome],"=failed")</f>
        <v>0</v>
      </c>
      <c r="D9">
        <f>COUNTIFS(Table2[goal],"&gt;=30000",Table2[goal],"&lt;=34999",Table2[outcome],"=Canceled")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2105</v>
      </c>
      <c r="B10">
        <f>COUNTIFS(Table2[goal],"&gt;=35000",Table2[goal],"&lt;=39999",Table2[outcome],"=successful")</f>
        <v>8</v>
      </c>
      <c r="C10">
        <f>COUNTIFS(Table2[goal],"&gt;=35000",Table2[goal],"&lt;=39999",Table2[outcome],"=failed")</f>
        <v>3</v>
      </c>
      <c r="D10">
        <f>COUNTIFS(Table2[goal],"&gt;=35000",Table2[goal],"&lt;=39999",Table2[outcome],"=Canceled")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2106</v>
      </c>
      <c r="B11">
        <f>COUNTIFS(Table2[goal],"&gt;=40000",Table2[goal],"&lt;=44999",Table2[outcome],"=successful")</f>
        <v>11</v>
      </c>
      <c r="C11">
        <f>COUNTIFS(Table2[goal],"&gt;=40000",Table2[goal],"&lt;=44999",Table2[outcome],"=failed")</f>
        <v>3</v>
      </c>
      <c r="D11">
        <f>COUNTIFS(Table2[goal],"&gt;=40000",Table2[goal],"&lt;=44999",Table2[outcome],"=Canceled")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2107</v>
      </c>
      <c r="B12">
        <f>COUNTIFS(Table2[goal],"&gt;=45000",Table2[goal],"&lt;=49999",Table2[outcome],"=successful")</f>
        <v>8</v>
      </c>
      <c r="C12">
        <f>COUNTIFS(Table2[goal],"&gt;=45000",Table2[goal],"&lt;=49999",Table2[outcome],"=failed")</f>
        <v>3</v>
      </c>
      <c r="D12">
        <f>COUNTIFS(Table2[goal],"&gt;=45000",Table2[goal],"&lt;=49999",Table2[outcome],"=Canceled")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2108</v>
      </c>
      <c r="B13">
        <f>COUNTIFS(Table2[goal],"&gt;=50000",Table2[outcome],"=successful")</f>
        <v>114</v>
      </c>
      <c r="C13">
        <f>COUNTIFS(Table2[goal],"&gt;=50000",Table2[outcome],"=failed")</f>
        <v>163</v>
      </c>
      <c r="D13">
        <f>COUNTIFS(Table2[goal],"&gt;=50000",Table2[outcome],"=Canceled")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79FC-B44E-4686-B687-97EF5EA66C70}">
  <dimension ref="A1:L566"/>
  <sheetViews>
    <sheetView tabSelected="1" workbookViewId="0">
      <selection activeCell="L9" sqref="L9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4.625" bestFit="1" customWidth="1"/>
    <col min="8" max="8" width="16.125" bestFit="1" customWidth="1"/>
    <col min="9" max="9" width="17.75" bestFit="1" customWidth="1"/>
    <col min="10" max="10" width="17.25" bestFit="1" customWidth="1"/>
    <col min="11" max="11" width="16.625" bestFit="1" customWidth="1"/>
    <col min="12" max="12" width="24.75" bestFit="1" customWidth="1"/>
  </cols>
  <sheetData>
    <row r="1" spans="1:12" x14ac:dyDescent="0.25">
      <c r="A1" s="13" t="s">
        <v>4</v>
      </c>
      <c r="B1" s="13" t="s">
        <v>5</v>
      </c>
      <c r="D1" s="13" t="s">
        <v>4</v>
      </c>
      <c r="E1" s="13" t="s">
        <v>5</v>
      </c>
      <c r="G1" t="s">
        <v>2110</v>
      </c>
      <c r="H1" t="s">
        <v>2111</v>
      </c>
      <c r="I1" t="s">
        <v>2109</v>
      </c>
      <c r="J1" t="s">
        <v>2112</v>
      </c>
      <c r="K1" t="s">
        <v>2113</v>
      </c>
      <c r="L1" t="s">
        <v>2119</v>
      </c>
    </row>
    <row r="2" spans="1:12" x14ac:dyDescent="0.25">
      <c r="A2" s="11" t="s">
        <v>20</v>
      </c>
      <c r="B2" s="11">
        <v>158</v>
      </c>
      <c r="D2" s="11" t="s">
        <v>14</v>
      </c>
      <c r="E2" s="11">
        <v>0</v>
      </c>
      <c r="G2">
        <f>AVERAGE(B2:B5660)</f>
        <v>851.14690265486729</v>
      </c>
      <c r="H2">
        <f>MEDIAN(B2:B566)</f>
        <v>201</v>
      </c>
      <c r="I2">
        <f>MIN(B2:B566)</f>
        <v>16</v>
      </c>
      <c r="J2">
        <f xml:space="preserve"> MAX(B2:B566)</f>
        <v>7295</v>
      </c>
      <c r="K2">
        <f>_xlfn.VAR.P(B2:B566)</f>
        <v>1603373.7324019109</v>
      </c>
      <c r="L2">
        <f>_xlfn.STDEV.P(B2:B566)</f>
        <v>1266.2439466397898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</row>
    <row r="4" spans="1:12" x14ac:dyDescent="0.25">
      <c r="A4" s="11" t="s">
        <v>20</v>
      </c>
      <c r="B4" s="11">
        <v>174</v>
      </c>
      <c r="D4" s="11" t="s">
        <v>14</v>
      </c>
      <c r="E4" s="11">
        <v>53</v>
      </c>
      <c r="G4" t="s">
        <v>2114</v>
      </c>
      <c r="H4" t="s">
        <v>2115</v>
      </c>
      <c r="I4" t="s">
        <v>2116</v>
      </c>
      <c r="J4" t="s">
        <v>2117</v>
      </c>
      <c r="K4" t="s">
        <v>2118</v>
      </c>
      <c r="L4" t="s">
        <v>2120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G5">
        <f>AVERAGE(E2:E365)</f>
        <v>585.61538461538464</v>
      </c>
      <c r="H5">
        <f>MEDIAN(E2:E365)</f>
        <v>114.5</v>
      </c>
      <c r="I5">
        <f>MIN(E2:E365)</f>
        <v>0</v>
      </c>
      <c r="J5">
        <f>MAX(E2:E365)</f>
        <v>6080</v>
      </c>
      <c r="K5">
        <f>_xlfn.VAR.P(E2:E365)</f>
        <v>921574.68174133555</v>
      </c>
      <c r="L5">
        <f>_xlfn.STDEV.P(E2:E365)</f>
        <v>959.98681331637863</v>
      </c>
    </row>
    <row r="6" spans="1:12" x14ac:dyDescent="0.25">
      <c r="A6" s="11" t="s">
        <v>20</v>
      </c>
      <c r="B6" s="11">
        <v>220</v>
      </c>
      <c r="D6" s="11" t="s">
        <v>14</v>
      </c>
      <c r="E6" s="11">
        <v>44</v>
      </c>
    </row>
    <row r="7" spans="1:12" x14ac:dyDescent="0.25">
      <c r="A7" t="s">
        <v>20</v>
      </c>
      <c r="B7">
        <v>98</v>
      </c>
      <c r="D7" t="s">
        <v>14</v>
      </c>
      <c r="E7">
        <v>27</v>
      </c>
    </row>
    <row r="8" spans="1:12" x14ac:dyDescent="0.25">
      <c r="A8" s="11" t="s">
        <v>20</v>
      </c>
      <c r="B8" s="11">
        <v>100</v>
      </c>
      <c r="D8" s="11" t="s">
        <v>14</v>
      </c>
      <c r="E8" s="11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s="11" t="s">
        <v>20</v>
      </c>
      <c r="B10" s="11">
        <v>1396</v>
      </c>
      <c r="D10" s="11" t="s">
        <v>14</v>
      </c>
      <c r="E10" s="11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s="11" t="s">
        <v>20</v>
      </c>
      <c r="B12" s="11">
        <v>142</v>
      </c>
      <c r="D12" s="11" t="s">
        <v>14</v>
      </c>
      <c r="E12" s="11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s="11" t="s">
        <v>20</v>
      </c>
      <c r="B14" s="11">
        <v>163</v>
      </c>
      <c r="D14" s="11" t="s">
        <v>14</v>
      </c>
      <c r="E14" s="11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s="11" t="s">
        <v>20</v>
      </c>
      <c r="B16" s="11">
        <v>1606</v>
      </c>
      <c r="D16" s="11" t="s">
        <v>14</v>
      </c>
      <c r="E16" s="11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s="11" t="s">
        <v>20</v>
      </c>
      <c r="B18" s="11">
        <v>226</v>
      </c>
      <c r="D18" s="11" t="s">
        <v>14</v>
      </c>
      <c r="E18" s="11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s="11" t="s">
        <v>20</v>
      </c>
      <c r="B20" s="11">
        <v>165</v>
      </c>
      <c r="D20" s="11" t="s">
        <v>14</v>
      </c>
      <c r="E20" s="11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s="11" t="s">
        <v>20</v>
      </c>
      <c r="B22" s="11">
        <v>16</v>
      </c>
      <c r="D22" s="11" t="s">
        <v>14</v>
      </c>
      <c r="E22" s="11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s="11" t="s">
        <v>20</v>
      </c>
      <c r="B24" s="11">
        <v>134</v>
      </c>
      <c r="D24" s="11" t="s">
        <v>14</v>
      </c>
      <c r="E24" s="11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s="11" t="s">
        <v>20</v>
      </c>
      <c r="B26" s="11">
        <v>111</v>
      </c>
      <c r="D26" s="11" t="s">
        <v>14</v>
      </c>
      <c r="E26" s="11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s="11" t="s">
        <v>20</v>
      </c>
      <c r="B28" s="11">
        <v>6212</v>
      </c>
      <c r="D28" s="11" t="s">
        <v>14</v>
      </c>
      <c r="E28" s="11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s="11" t="s">
        <v>20</v>
      </c>
      <c r="B30" s="11">
        <v>92</v>
      </c>
      <c r="D30" s="11" t="s">
        <v>14</v>
      </c>
      <c r="E30" s="11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s="11" t="s">
        <v>20</v>
      </c>
      <c r="B32" s="11">
        <v>2431</v>
      </c>
      <c r="D32" s="11" t="s">
        <v>14</v>
      </c>
      <c r="E32" s="11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s="11" t="s">
        <v>20</v>
      </c>
      <c r="B34" s="11">
        <v>209</v>
      </c>
      <c r="D34" s="11" t="s">
        <v>14</v>
      </c>
      <c r="E34" s="11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s="11" t="s">
        <v>20</v>
      </c>
      <c r="B36" s="11">
        <v>164</v>
      </c>
      <c r="D36" s="11" t="s">
        <v>14</v>
      </c>
      <c r="E36" s="11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s="11" t="s">
        <v>20</v>
      </c>
      <c r="B38" s="11">
        <v>211</v>
      </c>
      <c r="D38" s="11" t="s">
        <v>14</v>
      </c>
      <c r="E38" s="11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s="11" t="s">
        <v>20</v>
      </c>
      <c r="B40" s="11">
        <v>1600</v>
      </c>
      <c r="D40" s="11" t="s">
        <v>14</v>
      </c>
      <c r="E40" s="11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s="11" t="s">
        <v>20</v>
      </c>
      <c r="B42" s="11">
        <v>236</v>
      </c>
      <c r="D42" s="11" t="s">
        <v>14</v>
      </c>
      <c r="E42" s="11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s="11" t="s">
        <v>20</v>
      </c>
      <c r="B44" s="11">
        <v>246</v>
      </c>
      <c r="D44" s="11" t="s">
        <v>14</v>
      </c>
      <c r="E44" s="11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s="11" t="s">
        <v>20</v>
      </c>
      <c r="B46" s="11">
        <v>76</v>
      </c>
      <c r="D46" s="11" t="s">
        <v>14</v>
      </c>
      <c r="E46" s="11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s="11" t="s">
        <v>20</v>
      </c>
      <c r="B48" s="11">
        <v>88</v>
      </c>
      <c r="D48" s="11" t="s">
        <v>14</v>
      </c>
      <c r="E48" s="11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s="11" t="s">
        <v>20</v>
      </c>
      <c r="B50" s="11">
        <v>170</v>
      </c>
      <c r="D50" s="11" t="s">
        <v>14</v>
      </c>
      <c r="E50" s="11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s="11" t="s">
        <v>20</v>
      </c>
      <c r="B52" s="11">
        <v>127</v>
      </c>
      <c r="D52" s="11" t="s">
        <v>14</v>
      </c>
      <c r="E52" s="11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s="11" t="s">
        <v>20</v>
      </c>
      <c r="B54" s="11">
        <v>180</v>
      </c>
      <c r="D54" s="11" t="s">
        <v>14</v>
      </c>
      <c r="E54" s="11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s="11" t="s">
        <v>20</v>
      </c>
      <c r="B56" s="11">
        <v>71</v>
      </c>
      <c r="D56" s="11" t="s">
        <v>14</v>
      </c>
      <c r="E56" s="11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s="11" t="s">
        <v>20</v>
      </c>
      <c r="B58" s="11">
        <v>113</v>
      </c>
      <c r="D58" s="11" t="s">
        <v>14</v>
      </c>
      <c r="E58" s="11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s="11" t="s">
        <v>20</v>
      </c>
      <c r="B60" s="11">
        <v>498</v>
      </c>
      <c r="D60" s="11" t="s">
        <v>14</v>
      </c>
      <c r="E60" s="11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s="11" t="s">
        <v>20</v>
      </c>
      <c r="B62" s="11">
        <v>27</v>
      </c>
      <c r="D62" s="11" t="s">
        <v>14</v>
      </c>
      <c r="E62" s="11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s="11" t="s">
        <v>20</v>
      </c>
      <c r="B64" s="11">
        <v>113</v>
      </c>
      <c r="D64" s="11" t="s">
        <v>14</v>
      </c>
      <c r="E64" s="11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s="11" t="s">
        <v>20</v>
      </c>
      <c r="B66" s="11">
        <v>164</v>
      </c>
      <c r="D66" s="11" t="s">
        <v>14</v>
      </c>
      <c r="E66" s="11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s="11" t="s">
        <v>20</v>
      </c>
      <c r="B68" s="11">
        <v>1917</v>
      </c>
      <c r="D68" s="11" t="s">
        <v>14</v>
      </c>
      <c r="E68" s="11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s="11" t="s">
        <v>20</v>
      </c>
      <c r="B70" s="11">
        <v>147</v>
      </c>
      <c r="D70" s="11" t="s">
        <v>14</v>
      </c>
      <c r="E70" s="11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s="11" t="s">
        <v>20</v>
      </c>
      <c r="B72" s="11">
        <v>83</v>
      </c>
      <c r="D72" s="11" t="s">
        <v>14</v>
      </c>
      <c r="E72" s="11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s="11" t="s">
        <v>20</v>
      </c>
      <c r="B74" s="11">
        <v>361</v>
      </c>
      <c r="D74" s="11" t="s">
        <v>14</v>
      </c>
      <c r="E74" s="11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s="11" t="s">
        <v>20</v>
      </c>
      <c r="B76" s="11">
        <v>126</v>
      </c>
      <c r="D76" s="11" t="s">
        <v>14</v>
      </c>
      <c r="E76" s="11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s="11" t="s">
        <v>20</v>
      </c>
      <c r="B78" s="11">
        <v>67</v>
      </c>
      <c r="D78" s="11" t="s">
        <v>14</v>
      </c>
      <c r="E78" s="11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s="11" t="s">
        <v>20</v>
      </c>
      <c r="B80" s="11">
        <v>1782</v>
      </c>
      <c r="D80" s="11" t="s">
        <v>14</v>
      </c>
      <c r="E80" s="11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s="11" t="s">
        <v>20</v>
      </c>
      <c r="B82" s="11">
        <v>94</v>
      </c>
      <c r="D82" s="11" t="s">
        <v>14</v>
      </c>
      <c r="E82" s="11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s="11" t="s">
        <v>20</v>
      </c>
      <c r="B84" s="11">
        <v>533</v>
      </c>
      <c r="D84" s="11" t="s">
        <v>14</v>
      </c>
      <c r="E84" s="11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s="11" t="s">
        <v>20</v>
      </c>
      <c r="B86" s="11">
        <v>89</v>
      </c>
      <c r="D86" s="11" t="s">
        <v>14</v>
      </c>
      <c r="E86" s="11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s="11" t="s">
        <v>20</v>
      </c>
      <c r="B88" s="11">
        <v>50</v>
      </c>
      <c r="D88" s="11" t="s">
        <v>14</v>
      </c>
      <c r="E88" s="11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s="11" t="s">
        <v>20</v>
      </c>
      <c r="B90" s="11">
        <v>1071</v>
      </c>
      <c r="D90" s="11" t="s">
        <v>14</v>
      </c>
      <c r="E90" s="11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s="11" t="s">
        <v>20</v>
      </c>
      <c r="B92" s="11">
        <v>70</v>
      </c>
      <c r="D92" s="11" t="s">
        <v>14</v>
      </c>
      <c r="E92" s="11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s="11" t="s">
        <v>20</v>
      </c>
      <c r="B94" s="11">
        <v>768</v>
      </c>
      <c r="D94" s="11" t="s">
        <v>14</v>
      </c>
      <c r="E94" s="11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s="11" t="s">
        <v>20</v>
      </c>
      <c r="B96" s="11">
        <v>107</v>
      </c>
      <c r="D96" s="11" t="s">
        <v>14</v>
      </c>
      <c r="E96" s="11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s="11" t="s">
        <v>20</v>
      </c>
      <c r="B98" s="11">
        <v>3376</v>
      </c>
      <c r="D98" s="11" t="s">
        <v>14</v>
      </c>
      <c r="E98" s="11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s="11" t="s">
        <v>20</v>
      </c>
      <c r="B100" s="11">
        <v>1821</v>
      </c>
      <c r="D100" s="11" t="s">
        <v>14</v>
      </c>
      <c r="E100" s="11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s="11" t="s">
        <v>20</v>
      </c>
      <c r="B102" s="11">
        <v>157</v>
      </c>
      <c r="D102" s="11" t="s">
        <v>14</v>
      </c>
      <c r="E102" s="11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s="11" t="s">
        <v>20</v>
      </c>
      <c r="B104" s="11">
        <v>1396</v>
      </c>
      <c r="D104" s="11" t="s">
        <v>14</v>
      </c>
      <c r="E104" s="11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s="11" t="s">
        <v>20</v>
      </c>
      <c r="B106" s="11">
        <v>244</v>
      </c>
      <c r="D106" s="11" t="s">
        <v>14</v>
      </c>
      <c r="E106" s="11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s="11" t="s">
        <v>20</v>
      </c>
      <c r="B108" s="11">
        <v>1267</v>
      </c>
      <c r="D108" s="11" t="s">
        <v>14</v>
      </c>
      <c r="E108" s="11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s="11" t="s">
        <v>20</v>
      </c>
      <c r="B110" s="11">
        <v>48</v>
      </c>
      <c r="D110" s="11" t="s">
        <v>14</v>
      </c>
      <c r="E110" s="11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s="11" t="s">
        <v>20</v>
      </c>
      <c r="B112" s="11">
        <v>3537</v>
      </c>
      <c r="D112" s="11" t="s">
        <v>14</v>
      </c>
      <c r="E112" s="11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s="11" t="s">
        <v>20</v>
      </c>
      <c r="B114" s="11">
        <v>3318</v>
      </c>
      <c r="D114" s="11" t="s">
        <v>14</v>
      </c>
      <c r="E114" s="11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s="11" t="s">
        <v>20</v>
      </c>
      <c r="B116" s="11">
        <v>1442</v>
      </c>
      <c r="D116" s="11" t="s">
        <v>14</v>
      </c>
      <c r="E116" s="11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s="11" t="s">
        <v>20</v>
      </c>
      <c r="B118" s="11">
        <v>524</v>
      </c>
      <c r="D118" s="11" t="s">
        <v>14</v>
      </c>
      <c r="E118" s="11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s="11" t="s">
        <v>20</v>
      </c>
      <c r="B120" s="11">
        <v>157</v>
      </c>
      <c r="D120" s="11" t="s">
        <v>14</v>
      </c>
      <c r="E120" s="11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s="11" t="s">
        <v>20</v>
      </c>
      <c r="B122" s="11">
        <v>80</v>
      </c>
      <c r="D122" s="11" t="s">
        <v>14</v>
      </c>
      <c r="E122" s="11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s="11" t="s">
        <v>20</v>
      </c>
      <c r="B124" s="11">
        <v>2053</v>
      </c>
      <c r="D124" s="11" t="s">
        <v>14</v>
      </c>
      <c r="E124" s="11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s="11" t="s">
        <v>20</v>
      </c>
      <c r="B126" s="11">
        <v>4289</v>
      </c>
      <c r="D126" s="11" t="s">
        <v>14</v>
      </c>
      <c r="E126" s="11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s="11" t="s">
        <v>20</v>
      </c>
      <c r="B128" s="11">
        <v>1815</v>
      </c>
      <c r="D128" s="11" t="s">
        <v>14</v>
      </c>
      <c r="E128" s="11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s="11" t="s">
        <v>20</v>
      </c>
      <c r="B130" s="11">
        <v>1539</v>
      </c>
      <c r="D130" s="11" t="s">
        <v>14</v>
      </c>
      <c r="E130" s="11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s="11" t="s">
        <v>20</v>
      </c>
      <c r="B132" s="11">
        <v>3594</v>
      </c>
      <c r="D132" s="11" t="s">
        <v>14</v>
      </c>
      <c r="E132" s="11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s="11" t="s">
        <v>20</v>
      </c>
      <c r="B134" s="11">
        <v>112</v>
      </c>
      <c r="D134" s="11" t="s">
        <v>14</v>
      </c>
      <c r="E134" s="11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s="11" t="s">
        <v>20</v>
      </c>
      <c r="B136" s="11">
        <v>2468</v>
      </c>
      <c r="D136" s="11" t="s">
        <v>14</v>
      </c>
      <c r="E136" s="11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s="11" t="s">
        <v>20</v>
      </c>
      <c r="B138" s="11">
        <v>101</v>
      </c>
      <c r="D138" s="11" t="s">
        <v>14</v>
      </c>
      <c r="E138" s="11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s="11" t="s">
        <v>20</v>
      </c>
      <c r="B140" s="11">
        <v>62</v>
      </c>
      <c r="D140" s="11" t="s">
        <v>14</v>
      </c>
      <c r="E140" s="11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s="11" t="s">
        <v>20</v>
      </c>
      <c r="B142" s="11">
        <v>329</v>
      </c>
      <c r="D142" s="11" t="s">
        <v>14</v>
      </c>
      <c r="E142" s="11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s="11" t="s">
        <v>20</v>
      </c>
      <c r="B144" s="11">
        <v>1784</v>
      </c>
      <c r="D144" s="11" t="s">
        <v>14</v>
      </c>
      <c r="E144" s="11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s="11" t="s">
        <v>20</v>
      </c>
      <c r="B146" s="11">
        <v>250</v>
      </c>
      <c r="D146" s="11" t="s">
        <v>14</v>
      </c>
      <c r="E146" s="11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s="11" t="s">
        <v>20</v>
      </c>
      <c r="B148" s="11">
        <v>53</v>
      </c>
      <c r="D148" s="11" t="s">
        <v>14</v>
      </c>
      <c r="E148" s="11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s="11" t="s">
        <v>20</v>
      </c>
      <c r="B150" s="11">
        <v>222</v>
      </c>
      <c r="D150" s="11" t="s">
        <v>14</v>
      </c>
      <c r="E150" s="11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s="11" t="s">
        <v>20</v>
      </c>
      <c r="B152" s="11">
        <v>218</v>
      </c>
      <c r="D152" s="11" t="s">
        <v>14</v>
      </c>
      <c r="E152" s="11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s="11" t="s">
        <v>20</v>
      </c>
      <c r="B154" s="11">
        <v>59</v>
      </c>
      <c r="D154" s="11" t="s">
        <v>14</v>
      </c>
      <c r="E154" s="11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s="11" t="s">
        <v>20</v>
      </c>
      <c r="B156" s="11">
        <v>1697</v>
      </c>
      <c r="D156" s="11" t="s">
        <v>14</v>
      </c>
      <c r="E156" s="11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s="11" t="s">
        <v>20</v>
      </c>
      <c r="B158" s="11">
        <v>186</v>
      </c>
      <c r="D158" s="11" t="s">
        <v>14</v>
      </c>
      <c r="E158" s="11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s="11" t="s">
        <v>20</v>
      </c>
      <c r="B160" s="11">
        <v>261</v>
      </c>
      <c r="D160" s="11" t="s">
        <v>14</v>
      </c>
      <c r="E160" s="11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s="11" t="s">
        <v>20</v>
      </c>
      <c r="B162" s="11">
        <v>199</v>
      </c>
      <c r="D162" s="11" t="s">
        <v>14</v>
      </c>
      <c r="E162" s="11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s="11" t="s">
        <v>20</v>
      </c>
      <c r="B164" s="11">
        <v>86</v>
      </c>
      <c r="D164" s="11" t="s">
        <v>14</v>
      </c>
      <c r="E164" s="11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s="11" t="s">
        <v>20</v>
      </c>
      <c r="B166" s="11">
        <v>48</v>
      </c>
      <c r="D166" s="11" t="s">
        <v>14</v>
      </c>
      <c r="E166" s="11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s="11" t="s">
        <v>20</v>
      </c>
      <c r="B168" s="11">
        <v>1894</v>
      </c>
      <c r="D168" s="11" t="s">
        <v>14</v>
      </c>
      <c r="E168" s="11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s="11" t="s">
        <v>20</v>
      </c>
      <c r="B170" s="11">
        <v>116</v>
      </c>
      <c r="D170" s="11" t="s">
        <v>14</v>
      </c>
      <c r="E170" s="11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s="11" t="s">
        <v>20</v>
      </c>
      <c r="B172" s="11">
        <v>91</v>
      </c>
      <c r="D172" s="11" t="s">
        <v>14</v>
      </c>
      <c r="E172" s="11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s="11" t="s">
        <v>20</v>
      </c>
      <c r="B174" s="11">
        <v>393</v>
      </c>
      <c r="D174" s="11" t="s">
        <v>14</v>
      </c>
      <c r="E174" s="11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s="11" t="s">
        <v>20</v>
      </c>
      <c r="B176" s="11">
        <v>254</v>
      </c>
      <c r="D176" s="11" t="s">
        <v>14</v>
      </c>
      <c r="E176" s="11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s="11" t="s">
        <v>20</v>
      </c>
      <c r="B178" s="11">
        <v>337</v>
      </c>
      <c r="D178" s="11" t="s">
        <v>14</v>
      </c>
      <c r="E178" s="11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s="11" t="s">
        <v>20</v>
      </c>
      <c r="B180" s="11">
        <v>183</v>
      </c>
      <c r="D180" s="11" t="s">
        <v>14</v>
      </c>
      <c r="E180" s="11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s="11" t="s">
        <v>20</v>
      </c>
      <c r="B182" s="11">
        <v>295</v>
      </c>
      <c r="D182" s="11" t="s">
        <v>14</v>
      </c>
      <c r="E182" s="11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s="11" t="s">
        <v>20</v>
      </c>
      <c r="B184" s="11">
        <v>85</v>
      </c>
      <c r="D184" s="11" t="s">
        <v>14</v>
      </c>
      <c r="E184" s="11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s="11" t="s">
        <v>20</v>
      </c>
      <c r="B186" s="11">
        <v>121</v>
      </c>
      <c r="D186" s="11" t="s">
        <v>14</v>
      </c>
      <c r="E186" s="11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s="11" t="s">
        <v>20</v>
      </c>
      <c r="B188" s="11">
        <v>223</v>
      </c>
      <c r="D188" s="11" t="s">
        <v>14</v>
      </c>
      <c r="E188" s="11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s="11" t="s">
        <v>20</v>
      </c>
      <c r="B190" s="11">
        <v>5168</v>
      </c>
      <c r="D190" s="11" t="s">
        <v>14</v>
      </c>
      <c r="E190" s="11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s="11" t="s">
        <v>20</v>
      </c>
      <c r="B192" s="11">
        <v>2441</v>
      </c>
      <c r="D192" s="11" t="s">
        <v>14</v>
      </c>
      <c r="E192" s="11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s="11" t="s">
        <v>20</v>
      </c>
      <c r="B194" s="11">
        <v>190</v>
      </c>
      <c r="D194" s="11" t="s">
        <v>14</v>
      </c>
      <c r="E194" s="11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s="11" t="s">
        <v>20</v>
      </c>
      <c r="B196" s="11">
        <v>253</v>
      </c>
      <c r="D196" s="11" t="s">
        <v>14</v>
      </c>
      <c r="E196" s="11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s="11" t="s">
        <v>20</v>
      </c>
      <c r="B198" s="11">
        <v>2283</v>
      </c>
      <c r="D198" s="11" t="s">
        <v>14</v>
      </c>
      <c r="E198" s="11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s="11" t="s">
        <v>20</v>
      </c>
      <c r="B200" s="11">
        <v>1690</v>
      </c>
      <c r="D200" s="11" t="s">
        <v>14</v>
      </c>
      <c r="E200" s="11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s="11" t="s">
        <v>20</v>
      </c>
      <c r="B202" s="11">
        <v>2013</v>
      </c>
      <c r="D202" s="11" t="s">
        <v>14</v>
      </c>
      <c r="E202" s="11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s="11" t="s">
        <v>20</v>
      </c>
      <c r="B204" s="11">
        <v>80</v>
      </c>
      <c r="D204" s="11" t="s">
        <v>14</v>
      </c>
      <c r="E204" s="11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s="11" t="s">
        <v>20</v>
      </c>
      <c r="B206" s="11">
        <v>187</v>
      </c>
      <c r="D206" s="11" t="s">
        <v>14</v>
      </c>
      <c r="E206" s="11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s="11" t="s">
        <v>20</v>
      </c>
      <c r="B208" s="11">
        <v>88</v>
      </c>
      <c r="D208" s="11" t="s">
        <v>14</v>
      </c>
      <c r="E208" s="11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s="11" t="s">
        <v>20</v>
      </c>
      <c r="B210" s="11">
        <v>139</v>
      </c>
      <c r="D210" s="11" t="s">
        <v>14</v>
      </c>
      <c r="E210" s="11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s="11" t="s">
        <v>20</v>
      </c>
      <c r="B212" s="11">
        <v>112</v>
      </c>
      <c r="D212" s="11" t="s">
        <v>14</v>
      </c>
      <c r="E212" s="11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s="11" t="s">
        <v>20</v>
      </c>
      <c r="B214" s="11">
        <v>206</v>
      </c>
      <c r="D214" s="11" t="s">
        <v>14</v>
      </c>
      <c r="E214" s="11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s="11" t="s">
        <v>20</v>
      </c>
      <c r="B216" s="11">
        <v>5966</v>
      </c>
      <c r="D216" s="11" t="s">
        <v>14</v>
      </c>
      <c r="E216" s="11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s="11" t="s">
        <v>20</v>
      </c>
      <c r="B218" s="11">
        <v>2106</v>
      </c>
      <c r="D218" s="11" t="s">
        <v>14</v>
      </c>
      <c r="E218" s="11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s="11" t="s">
        <v>20</v>
      </c>
      <c r="B220" s="11">
        <v>84</v>
      </c>
      <c r="D220" s="11" t="s">
        <v>14</v>
      </c>
      <c r="E220" s="11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s="11" t="s">
        <v>20</v>
      </c>
      <c r="B222" s="11">
        <v>189</v>
      </c>
      <c r="D222" s="11" t="s">
        <v>14</v>
      </c>
      <c r="E222" s="11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s="11" t="s">
        <v>20</v>
      </c>
      <c r="B224" s="11">
        <v>1137</v>
      </c>
      <c r="D224" s="11" t="s">
        <v>14</v>
      </c>
      <c r="E224" s="11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s="11" t="s">
        <v>20</v>
      </c>
      <c r="B226" s="11">
        <v>50</v>
      </c>
      <c r="D226" s="11" t="s">
        <v>14</v>
      </c>
      <c r="E226" s="11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s="11" t="s">
        <v>20</v>
      </c>
      <c r="B228" s="11">
        <v>34</v>
      </c>
      <c r="D228" s="11" t="s">
        <v>14</v>
      </c>
      <c r="E228" s="11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s="11" t="s">
        <v>20</v>
      </c>
      <c r="B230" s="11">
        <v>1604</v>
      </c>
      <c r="D230" s="11" t="s">
        <v>14</v>
      </c>
      <c r="E230" s="11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s="11" t="s">
        <v>20</v>
      </c>
      <c r="B232" s="11">
        <v>123</v>
      </c>
      <c r="D232" s="11" t="s">
        <v>14</v>
      </c>
      <c r="E232" s="11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s="11" t="s">
        <v>20</v>
      </c>
      <c r="B234" s="11">
        <v>2237</v>
      </c>
      <c r="D234" s="11" t="s">
        <v>14</v>
      </c>
      <c r="E234" s="11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s="11" t="s">
        <v>20</v>
      </c>
      <c r="B236" s="11">
        <v>484</v>
      </c>
      <c r="D236" s="11" t="s">
        <v>14</v>
      </c>
      <c r="E236" s="11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s="11" t="s">
        <v>20</v>
      </c>
      <c r="B238" s="11">
        <v>82</v>
      </c>
      <c r="D238" s="11" t="s">
        <v>14</v>
      </c>
      <c r="E238" s="11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s="11" t="s">
        <v>20</v>
      </c>
      <c r="B240" s="11">
        <v>5203</v>
      </c>
      <c r="D240" s="11" t="s">
        <v>14</v>
      </c>
      <c r="E240" s="11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s="11" t="s">
        <v>20</v>
      </c>
      <c r="B242" s="11">
        <v>205</v>
      </c>
      <c r="D242" s="11" t="s">
        <v>14</v>
      </c>
      <c r="E242" s="11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s="11" t="s">
        <v>20</v>
      </c>
      <c r="B244" s="11">
        <v>219</v>
      </c>
      <c r="D244" s="11" t="s">
        <v>14</v>
      </c>
      <c r="E244" s="11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s="11" t="s">
        <v>20</v>
      </c>
      <c r="B246" s="11">
        <v>94</v>
      </c>
      <c r="D246" s="11" t="s">
        <v>14</v>
      </c>
      <c r="E246" s="11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s="11" t="s">
        <v>20</v>
      </c>
      <c r="B248" s="11">
        <v>249</v>
      </c>
      <c r="D248" s="11" t="s">
        <v>14</v>
      </c>
      <c r="E248" s="11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s="11" t="s">
        <v>20</v>
      </c>
      <c r="B250" s="11">
        <v>247</v>
      </c>
      <c r="D250" s="11" t="s">
        <v>14</v>
      </c>
      <c r="E250" s="11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s="11" t="s">
        <v>20</v>
      </c>
      <c r="B252" s="11">
        <v>3131</v>
      </c>
      <c r="D252" s="11" t="s">
        <v>14</v>
      </c>
      <c r="E252" s="11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s="11" t="s">
        <v>20</v>
      </c>
      <c r="B254" s="11">
        <v>296</v>
      </c>
      <c r="D254" s="11" t="s">
        <v>14</v>
      </c>
      <c r="E254" s="11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s="11" t="s">
        <v>20</v>
      </c>
      <c r="B256" s="11">
        <v>86</v>
      </c>
      <c r="D256" s="11" t="s">
        <v>14</v>
      </c>
      <c r="E256" s="11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s="11" t="s">
        <v>20</v>
      </c>
      <c r="B258" s="11">
        <v>3727</v>
      </c>
      <c r="D258" s="11" t="s">
        <v>14</v>
      </c>
      <c r="E258" s="11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s="11" t="s">
        <v>20</v>
      </c>
      <c r="B260" s="11">
        <v>2120</v>
      </c>
      <c r="D260" s="11" t="s">
        <v>14</v>
      </c>
      <c r="E260" s="11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s="11" t="s">
        <v>20</v>
      </c>
      <c r="B262" s="11">
        <v>2080</v>
      </c>
      <c r="D262" s="11" t="s">
        <v>14</v>
      </c>
      <c r="E262" s="11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s="11" t="s">
        <v>20</v>
      </c>
      <c r="B264" s="11">
        <v>2436</v>
      </c>
      <c r="D264" s="11" t="s">
        <v>14</v>
      </c>
      <c r="E264" s="11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s="11" t="s">
        <v>20</v>
      </c>
      <c r="B266" s="11">
        <v>42</v>
      </c>
      <c r="D266" s="11" t="s">
        <v>14</v>
      </c>
      <c r="E266" s="11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s="11" t="s">
        <v>20</v>
      </c>
      <c r="B268" s="11">
        <v>159</v>
      </c>
      <c r="D268" s="11" t="s">
        <v>14</v>
      </c>
      <c r="E268" s="11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s="11" t="s">
        <v>20</v>
      </c>
      <c r="B270" s="11">
        <v>194</v>
      </c>
      <c r="D270" s="11" t="s">
        <v>14</v>
      </c>
      <c r="E270" s="11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s="11" t="s">
        <v>20</v>
      </c>
      <c r="B272" s="11">
        <v>142</v>
      </c>
      <c r="D272" s="11" t="s">
        <v>14</v>
      </c>
      <c r="E272" s="11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s="11" t="s">
        <v>20</v>
      </c>
      <c r="B274" s="11">
        <v>2756</v>
      </c>
      <c r="D274" s="11" t="s">
        <v>14</v>
      </c>
      <c r="E274" s="11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s="11" t="s">
        <v>20</v>
      </c>
      <c r="B276" s="11">
        <v>87</v>
      </c>
      <c r="D276" s="11" t="s">
        <v>14</v>
      </c>
      <c r="E276" s="11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s="11" t="s">
        <v>20</v>
      </c>
      <c r="B278" s="11">
        <v>2346</v>
      </c>
      <c r="D278" s="11" t="s">
        <v>14</v>
      </c>
      <c r="E278" s="11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s="11" t="s">
        <v>20</v>
      </c>
      <c r="B280" s="11">
        <v>85</v>
      </c>
      <c r="D280" s="11" t="s">
        <v>14</v>
      </c>
      <c r="E280" s="11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s="11" t="s">
        <v>20</v>
      </c>
      <c r="B282" s="11">
        <v>2443</v>
      </c>
      <c r="D282" s="11" t="s">
        <v>14</v>
      </c>
      <c r="E282" s="11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s="11" t="s">
        <v>20</v>
      </c>
      <c r="B284" s="11">
        <v>268</v>
      </c>
      <c r="D284" s="11" t="s">
        <v>14</v>
      </c>
      <c r="E284" s="11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s="11" t="s">
        <v>20</v>
      </c>
      <c r="B286" s="11">
        <v>186</v>
      </c>
      <c r="D286" s="11" t="s">
        <v>14</v>
      </c>
      <c r="E286" s="11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s="11" t="s">
        <v>20</v>
      </c>
      <c r="B288" s="11">
        <v>2528</v>
      </c>
      <c r="D288" s="11" t="s">
        <v>14</v>
      </c>
      <c r="E288" s="11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s="11" t="s">
        <v>20</v>
      </c>
      <c r="B290" s="11">
        <v>131</v>
      </c>
      <c r="D290" s="11" t="s">
        <v>14</v>
      </c>
      <c r="E290" s="11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s="11" t="s">
        <v>20</v>
      </c>
      <c r="B292" s="11">
        <v>78</v>
      </c>
      <c r="D292" s="11" t="s">
        <v>14</v>
      </c>
      <c r="E292" s="11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s="11" t="s">
        <v>20</v>
      </c>
      <c r="B294" s="11">
        <v>32</v>
      </c>
      <c r="D294" s="11" t="s">
        <v>14</v>
      </c>
      <c r="E294" s="11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s="11" t="s">
        <v>20</v>
      </c>
      <c r="B296" s="11">
        <v>89</v>
      </c>
      <c r="D296" s="11" t="s">
        <v>14</v>
      </c>
      <c r="E296" s="11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s="11" t="s">
        <v>20</v>
      </c>
      <c r="B298" s="11">
        <v>126</v>
      </c>
      <c r="D298" s="11" t="s">
        <v>14</v>
      </c>
      <c r="E298" s="11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s="11" t="s">
        <v>20</v>
      </c>
      <c r="B300" s="11">
        <v>202</v>
      </c>
      <c r="D300" s="11" t="s">
        <v>14</v>
      </c>
      <c r="E300" s="11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s="11" t="s">
        <v>20</v>
      </c>
      <c r="B302" s="11">
        <v>1052</v>
      </c>
      <c r="D302" s="11" t="s">
        <v>14</v>
      </c>
      <c r="E302" s="11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s="11" t="s">
        <v>20</v>
      </c>
      <c r="B304" s="11">
        <v>84</v>
      </c>
      <c r="D304" s="11" t="s">
        <v>14</v>
      </c>
      <c r="E304" s="11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s="11" t="s">
        <v>20</v>
      </c>
      <c r="B306" s="11">
        <v>156</v>
      </c>
      <c r="D306" s="11" t="s">
        <v>14</v>
      </c>
      <c r="E306" s="11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s="11" t="s">
        <v>20</v>
      </c>
      <c r="B308" s="11">
        <v>762</v>
      </c>
      <c r="D308" s="11" t="s">
        <v>14</v>
      </c>
      <c r="E308" s="11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s="11" t="s">
        <v>20</v>
      </c>
      <c r="B310" s="11">
        <v>135</v>
      </c>
      <c r="D310" s="11" t="s">
        <v>14</v>
      </c>
      <c r="E310" s="11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s="11" t="s">
        <v>20</v>
      </c>
      <c r="B312" s="11">
        <v>221</v>
      </c>
      <c r="D312" s="11" t="s">
        <v>14</v>
      </c>
      <c r="E312" s="11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s="11" t="s">
        <v>20</v>
      </c>
      <c r="B314" s="11">
        <v>1022</v>
      </c>
      <c r="D314" s="11" t="s">
        <v>14</v>
      </c>
      <c r="E314" s="11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s="11" t="s">
        <v>20</v>
      </c>
      <c r="B316" s="11">
        <v>198</v>
      </c>
      <c r="D316" s="11" t="s">
        <v>14</v>
      </c>
      <c r="E316" s="11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s="11" t="s">
        <v>20</v>
      </c>
      <c r="B318" s="11">
        <v>3596</v>
      </c>
      <c r="D318" s="11" t="s">
        <v>14</v>
      </c>
      <c r="E318" s="11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s="11" t="s">
        <v>20</v>
      </c>
      <c r="B320" s="11">
        <v>5180</v>
      </c>
      <c r="D320" s="11" t="s">
        <v>14</v>
      </c>
      <c r="E320" s="11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s="11" t="s">
        <v>20</v>
      </c>
      <c r="B322" s="11">
        <v>2725</v>
      </c>
      <c r="D322" s="11" t="s">
        <v>14</v>
      </c>
      <c r="E322" s="11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s="11" t="s">
        <v>20</v>
      </c>
      <c r="B324" s="11">
        <v>144</v>
      </c>
      <c r="D324" s="11" t="s">
        <v>14</v>
      </c>
      <c r="E324" s="11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s="11" t="s">
        <v>20</v>
      </c>
      <c r="B326" s="11">
        <v>3116</v>
      </c>
      <c r="D326" s="11" t="s">
        <v>14</v>
      </c>
      <c r="E326" s="11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s="11" t="s">
        <v>20</v>
      </c>
      <c r="B328" s="11">
        <v>1613</v>
      </c>
      <c r="D328" s="11" t="s">
        <v>14</v>
      </c>
      <c r="E328" s="11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s="11" t="s">
        <v>20</v>
      </c>
      <c r="B330" s="11">
        <v>130</v>
      </c>
      <c r="D330" s="11" t="s">
        <v>14</v>
      </c>
      <c r="E330" s="11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s="11" t="s">
        <v>20</v>
      </c>
      <c r="B332" s="11">
        <v>4006</v>
      </c>
      <c r="D332" s="11" t="s">
        <v>14</v>
      </c>
      <c r="E332" s="11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s="11" t="s">
        <v>20</v>
      </c>
      <c r="B334" s="11">
        <v>2188</v>
      </c>
      <c r="D334" s="11" t="s">
        <v>14</v>
      </c>
      <c r="E334" s="11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s="11" t="s">
        <v>20</v>
      </c>
      <c r="B336" s="11">
        <v>194</v>
      </c>
      <c r="D336" s="11" t="s">
        <v>14</v>
      </c>
      <c r="E336" s="11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s="11" t="s">
        <v>20</v>
      </c>
      <c r="B338" s="11">
        <v>102</v>
      </c>
      <c r="D338" s="11" t="s">
        <v>14</v>
      </c>
      <c r="E338" s="11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s="11" t="s">
        <v>20</v>
      </c>
      <c r="B340" s="11">
        <v>107</v>
      </c>
      <c r="D340" s="11" t="s">
        <v>14</v>
      </c>
      <c r="E340" s="11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s="11" t="s">
        <v>20</v>
      </c>
      <c r="B342" s="11">
        <v>2230</v>
      </c>
      <c r="D342" s="11" t="s">
        <v>14</v>
      </c>
      <c r="E342" s="11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s="11" t="s">
        <v>20</v>
      </c>
      <c r="B344" s="11">
        <v>117</v>
      </c>
      <c r="D344" s="11" t="s">
        <v>14</v>
      </c>
      <c r="E344" s="11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s="11" t="s">
        <v>20</v>
      </c>
      <c r="B346" s="11">
        <v>192</v>
      </c>
      <c r="D346" s="11" t="s">
        <v>14</v>
      </c>
      <c r="E346" s="11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s="11" t="s">
        <v>20</v>
      </c>
      <c r="B348" s="11">
        <v>723</v>
      </c>
      <c r="D348" s="11" t="s">
        <v>14</v>
      </c>
      <c r="E348" s="11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s="11" t="s">
        <v>20</v>
      </c>
      <c r="B350" s="11">
        <v>238</v>
      </c>
      <c r="D350" s="11" t="s">
        <v>14</v>
      </c>
      <c r="E350" s="11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s="11" t="s">
        <v>20</v>
      </c>
      <c r="B352" s="11">
        <v>128</v>
      </c>
      <c r="D352" s="11" t="s">
        <v>14</v>
      </c>
      <c r="E352" s="11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s="11" t="s">
        <v>20</v>
      </c>
      <c r="B354" s="11">
        <v>2693</v>
      </c>
      <c r="D354" s="11" t="s">
        <v>14</v>
      </c>
      <c r="E354" s="11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s="11" t="s">
        <v>20</v>
      </c>
      <c r="B356" s="11">
        <v>189</v>
      </c>
      <c r="D356" s="11" t="s">
        <v>14</v>
      </c>
      <c r="E356" s="11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s="11" t="s">
        <v>20</v>
      </c>
      <c r="B358" s="11">
        <v>96</v>
      </c>
      <c r="D358" s="11" t="s">
        <v>14</v>
      </c>
      <c r="E358" s="11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s="11" t="s">
        <v>20</v>
      </c>
      <c r="B360" s="11">
        <v>2266</v>
      </c>
      <c r="D360" s="11" t="s">
        <v>14</v>
      </c>
      <c r="E360" s="11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s="11" t="s">
        <v>20</v>
      </c>
      <c r="B362" s="11">
        <v>129</v>
      </c>
      <c r="D362" s="11" t="s">
        <v>14</v>
      </c>
      <c r="E362" s="11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s="11" t="s">
        <v>20</v>
      </c>
      <c r="B364" s="11">
        <v>409</v>
      </c>
      <c r="D364" s="11" t="s">
        <v>14</v>
      </c>
      <c r="E364" s="11">
        <v>112</v>
      </c>
    </row>
    <row r="365" spans="1:5" x14ac:dyDescent="0.25">
      <c r="A365" t="s">
        <v>20</v>
      </c>
      <c r="B365">
        <v>234</v>
      </c>
      <c r="D365" s="12" t="s">
        <v>14</v>
      </c>
      <c r="E365" s="12">
        <v>374</v>
      </c>
    </row>
    <row r="366" spans="1:5" x14ac:dyDescent="0.25">
      <c r="A366" s="11" t="s">
        <v>20</v>
      </c>
      <c r="B366" s="11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s="11" t="s">
        <v>20</v>
      </c>
      <c r="B368" s="11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s="11" t="s">
        <v>20</v>
      </c>
      <c r="B370" s="11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s="11" t="s">
        <v>20</v>
      </c>
      <c r="B372" s="11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s="11" t="s">
        <v>20</v>
      </c>
      <c r="B374" s="11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s="11" t="s">
        <v>20</v>
      </c>
      <c r="B376" s="11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s="11" t="s">
        <v>20</v>
      </c>
      <c r="B378" s="11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s="11" t="s">
        <v>20</v>
      </c>
      <c r="B380" s="11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s="11" t="s">
        <v>20</v>
      </c>
      <c r="B382" s="11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s="11" t="s">
        <v>20</v>
      </c>
      <c r="B384" s="11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s="11" t="s">
        <v>20</v>
      </c>
      <c r="B386" s="11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s="11" t="s">
        <v>20</v>
      </c>
      <c r="B388" s="11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s="11" t="s">
        <v>20</v>
      </c>
      <c r="B390" s="11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s="11" t="s">
        <v>20</v>
      </c>
      <c r="B392" s="11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s="11" t="s">
        <v>20</v>
      </c>
      <c r="B394" s="11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s="11" t="s">
        <v>20</v>
      </c>
      <c r="B396" s="11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s="11" t="s">
        <v>20</v>
      </c>
      <c r="B398" s="11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s="11" t="s">
        <v>20</v>
      </c>
      <c r="B400" s="11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s="11" t="s">
        <v>20</v>
      </c>
      <c r="B402" s="11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s="11" t="s">
        <v>20</v>
      </c>
      <c r="B404" s="11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s="11" t="s">
        <v>20</v>
      </c>
      <c r="B406" s="11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s="11" t="s">
        <v>20</v>
      </c>
      <c r="B408" s="11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s="11" t="s">
        <v>20</v>
      </c>
      <c r="B410" s="11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s="11" t="s">
        <v>20</v>
      </c>
      <c r="B412" s="11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s="11" t="s">
        <v>20</v>
      </c>
      <c r="B414" s="11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s="11" t="s">
        <v>20</v>
      </c>
      <c r="B416" s="11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s="11" t="s">
        <v>20</v>
      </c>
      <c r="B418" s="11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s="11" t="s">
        <v>20</v>
      </c>
      <c r="B420" s="11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s="11" t="s">
        <v>20</v>
      </c>
      <c r="B422" s="11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s="11" t="s">
        <v>20</v>
      </c>
      <c r="B424" s="11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s="11" t="s">
        <v>20</v>
      </c>
      <c r="B426" s="11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s="11" t="s">
        <v>20</v>
      </c>
      <c r="B428" s="11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s="11" t="s">
        <v>20</v>
      </c>
      <c r="B430" s="11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s="11" t="s">
        <v>20</v>
      </c>
      <c r="B432" s="11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s="11" t="s">
        <v>20</v>
      </c>
      <c r="B434" s="11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s="11" t="s">
        <v>20</v>
      </c>
      <c r="B436" s="11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s="11" t="s">
        <v>20</v>
      </c>
      <c r="B438" s="11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s="11" t="s">
        <v>20</v>
      </c>
      <c r="B440" s="11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s="11" t="s">
        <v>20</v>
      </c>
      <c r="B442" s="11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s="11" t="s">
        <v>20</v>
      </c>
      <c r="B444" s="11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s="11" t="s">
        <v>20</v>
      </c>
      <c r="B446" s="11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s="11" t="s">
        <v>20</v>
      </c>
      <c r="B448" s="11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s="11" t="s">
        <v>20</v>
      </c>
      <c r="B450" s="11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s="11" t="s">
        <v>20</v>
      </c>
      <c r="B452" s="11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s="11" t="s">
        <v>20</v>
      </c>
      <c r="B454" s="11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s="11" t="s">
        <v>20</v>
      </c>
      <c r="B456" s="11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s="11" t="s">
        <v>20</v>
      </c>
      <c r="B458" s="11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s="11" t="s">
        <v>20</v>
      </c>
      <c r="B460" s="11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s="11" t="s">
        <v>20</v>
      </c>
      <c r="B462" s="11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s="11" t="s">
        <v>20</v>
      </c>
      <c r="B464" s="11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s="11" t="s">
        <v>20</v>
      </c>
      <c r="B466" s="11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s="11" t="s">
        <v>20</v>
      </c>
      <c r="B468" s="11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s="11" t="s">
        <v>20</v>
      </c>
      <c r="B470" s="11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s="11" t="s">
        <v>20</v>
      </c>
      <c r="B472" s="11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s="11" t="s">
        <v>20</v>
      </c>
      <c r="B474" s="11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s="11" t="s">
        <v>20</v>
      </c>
      <c r="B476" s="11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s="11" t="s">
        <v>20</v>
      </c>
      <c r="B478" s="11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s="11" t="s">
        <v>20</v>
      </c>
      <c r="B480" s="11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s="11" t="s">
        <v>20</v>
      </c>
      <c r="B482" s="11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s="11" t="s">
        <v>20</v>
      </c>
      <c r="B484" s="11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s="11" t="s">
        <v>20</v>
      </c>
      <c r="B486" s="11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s="11" t="s">
        <v>20</v>
      </c>
      <c r="B488" s="11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s="11" t="s">
        <v>20</v>
      </c>
      <c r="B490" s="11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s="11" t="s">
        <v>20</v>
      </c>
      <c r="B492" s="11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s="11" t="s">
        <v>20</v>
      </c>
      <c r="B494" s="11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s="11" t="s">
        <v>20</v>
      </c>
      <c r="B496" s="11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s="11" t="s">
        <v>20</v>
      </c>
      <c r="B498" s="11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s="11" t="s">
        <v>20</v>
      </c>
      <c r="B500" s="11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s="11" t="s">
        <v>20</v>
      </c>
      <c r="B502" s="11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s="11" t="s">
        <v>20</v>
      </c>
      <c r="B504" s="11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s="11" t="s">
        <v>20</v>
      </c>
      <c r="B506" s="11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s="11" t="s">
        <v>20</v>
      </c>
      <c r="B508" s="11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s="11" t="s">
        <v>20</v>
      </c>
      <c r="B510" s="11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s="11" t="s">
        <v>20</v>
      </c>
      <c r="B512" s="11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s="11" t="s">
        <v>20</v>
      </c>
      <c r="B514" s="11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s="11" t="s">
        <v>20</v>
      </c>
      <c r="B516" s="11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s="11" t="s">
        <v>20</v>
      </c>
      <c r="B518" s="11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s="11" t="s">
        <v>20</v>
      </c>
      <c r="B520" s="11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s="11" t="s">
        <v>20</v>
      </c>
      <c r="B522" s="11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s="11" t="s">
        <v>20</v>
      </c>
      <c r="B524" s="11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s="11" t="s">
        <v>20</v>
      </c>
      <c r="B526" s="11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s="11" t="s">
        <v>20</v>
      </c>
      <c r="B528" s="11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s="11" t="s">
        <v>20</v>
      </c>
      <c r="B530" s="11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s="11" t="s">
        <v>20</v>
      </c>
      <c r="B532" s="11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s="11" t="s">
        <v>20</v>
      </c>
      <c r="B534" s="11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s="11" t="s">
        <v>20</v>
      </c>
      <c r="B536" s="11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s="11" t="s">
        <v>20</v>
      </c>
      <c r="B538" s="11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s="11" t="s">
        <v>20</v>
      </c>
      <c r="B540" s="11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s="11" t="s">
        <v>20</v>
      </c>
      <c r="B542" s="11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s="11" t="s">
        <v>20</v>
      </c>
      <c r="B544" s="11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s="11" t="s">
        <v>20</v>
      </c>
      <c r="B546" s="11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s="11" t="s">
        <v>20</v>
      </c>
      <c r="B548" s="11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s="11" t="s">
        <v>20</v>
      </c>
      <c r="B550" s="11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s="11" t="s">
        <v>20</v>
      </c>
      <c r="B552" s="11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s="11" t="s">
        <v>20</v>
      </c>
      <c r="B554" s="11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s="11" t="s">
        <v>20</v>
      </c>
      <c r="B556" s="11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s="11" t="s">
        <v>20</v>
      </c>
      <c r="B558" s="11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s="11" t="s">
        <v>20</v>
      </c>
      <c r="B560" s="11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s="11" t="s">
        <v>20</v>
      </c>
      <c r="B562" s="11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s="11" t="s">
        <v>20</v>
      </c>
      <c r="B564" s="11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s="14" t="s">
        <v>20</v>
      </c>
      <c r="B566" s="14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e W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Z W e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n l l g o i k e 4 D g A A A B E A A A A T A B w A R m 9 y b X V s Y X M v U 2 V j d G l v b j E u b S C i G A A o o B Q A A A A A A A A A A A A A A A A A A A A A A A A A A A A r T k 0 u y c z P U w i G 0 I b W A F B L A Q I t A B Q A A g A I A G V n l l g O 3 B O / p A A A A P Y A A A A S A A A A A A A A A A A A A A A A A A A A A A B D b 2 5 m a W c v U G F j a 2 F n Z S 5 4 b W x Q S w E C L Q A U A A I A C A B l Z 5 Z Y D 8 r p q 6 Q A A A D p A A A A E w A A A A A A A A A A A A A A A A D w A A A A W 0 N v b n R l b n R f V H l w Z X N d L n h t b F B L A Q I t A B Q A A g A I A G V n l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5 l O 2 / O w P f S b A g g 4 F h Z X O A A A A A A A I A A A A A A B B m A A A A A Q A A I A A A A C n x U a f o T x f y y q f y N l U 1 6 m H r 8 C 9 d B J G k B g m B 8 E L R T q / E A A A A A A 6 A A A A A A g A A I A A A A F 6 N 5 o s 4 g v T e G M z g T p y B F s E B A 8 B Q w n r y Y P x A 6 H z V N d 8 4 U A A A A L 5 o y 8 K q N b A n w J + 7 3 b Q V w i c M x P B W o j H z 6 E 0 / Y H I I n 2 q E V H N H x 0 p q i b 1 y F E 8 c + m v s M q n 0 j z T 6 r 5 F Z / n l Y f H j w d M 2 X M T l a E f 0 H Q 1 A T e Z 6 n S X A Z Q A A A A L 7 u 0 N k U N 0 Y b f 7 m 3 M V 6 Y G h F Z B j r V I 6 r S 2 p e V x S 4 r I C 2 n y K x + Y k 5 J w H l M E / O p x F 6 f l G 2 V b I j X K u Z Z / T u e 6 v y q I 7 E = < / D a t a M a s h u p > 
</file>

<file path=customXml/itemProps1.xml><?xml version="1.0" encoding="utf-8"?>
<ds:datastoreItem xmlns:ds="http://schemas.openxmlformats.org/officeDocument/2006/customXml" ds:itemID="{82AF39E2-EEFC-4ED7-A84B-0C6DCF3F3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</vt:lpstr>
      <vt:lpstr>Stacked 2</vt:lpstr>
      <vt:lpstr>Line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George Stalker</cp:lastModifiedBy>
  <dcterms:created xsi:type="dcterms:W3CDTF">2021-09-29T18:52:28Z</dcterms:created>
  <dcterms:modified xsi:type="dcterms:W3CDTF">2024-04-27T01:53:56Z</dcterms:modified>
</cp:coreProperties>
</file>